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https://chukoren.sharepoint.com/sites/general/Shared Documents/１.中高連/6.実態調査/2024年度/1_調査票/HP掲載/"/>
    </mc:Choice>
  </mc:AlternateContent>
  <xr:revisionPtr revIDLastSave="0" documentId="8_{CCC9210B-45F6-4958-87BB-DC7082562BA4}" xr6:coauthVersionLast="47" xr6:coauthVersionMax="47" xr10:uidLastSave="{00000000-0000-0000-0000-000000000000}"/>
  <bookViews>
    <workbookView xWindow="5280" yWindow="480" windowWidth="19185" windowHeight="14955" tabRatio="402" xr2:uid="{00000000-000D-0000-FFFF-FFFF00000000}"/>
  </bookViews>
  <sheets>
    <sheet name="中学校 " sheetId="74" r:id="rId1"/>
    <sheet name="高等学校（全日制)" sheetId="82" r:id="rId2"/>
    <sheet name="中等教育学校" sheetId="81" r:id="rId3"/>
  </sheets>
  <definedNames>
    <definedName name="_xlnm._FilterDatabase" localSheetId="1" hidden="1">'高等学校（全日制)'!$AG$300:$AM$1634</definedName>
    <definedName name="_xlnm.Print_Area" localSheetId="1">'高等学校（全日制)'!$A$1:$AE$297</definedName>
    <definedName name="_xlnm.Print_Area" localSheetId="0">'中学校 '!$A$1:$AE$247</definedName>
    <definedName name="_xlnm.Print_Area" localSheetId="2">中等教育学校!$A$1:$AE$288</definedName>
    <definedName name="愛知県" localSheetId="1">'高等学校（全日制)'!$AH$1048:$AH$1102</definedName>
    <definedName name="愛知県" localSheetId="0">'中学校 '!$AJ$702:$AJ$722</definedName>
    <definedName name="愛知県" localSheetId="2">中等教育学校!$AI$308</definedName>
    <definedName name="愛媛県" localSheetId="1">'高等学校（全日制)'!$AH$1446:$AH$1456</definedName>
    <definedName name="愛媛県" localSheetId="0">'中学校 '!$AJ$945:$AJ$947</definedName>
    <definedName name="愛媛県" localSheetId="2">中等教育学校!$AI$314:$AI$315</definedName>
    <definedName name="茨城県" localSheetId="1">'高等学校（全日制)'!$AH$458:$AH$481</definedName>
    <definedName name="茨城県" localSheetId="0">'中学校 '!$AJ$298:$AJ$309</definedName>
    <definedName name="茨城県" localSheetId="2">中等教育学校!$AI$297:$AI$299</definedName>
    <definedName name="岡山県" localSheetId="1">'高等学校（全日制)'!$AH$1355:$AH$1377</definedName>
    <definedName name="岡山県" localSheetId="0">'中学校 '!$AJ$891:$AJ$900</definedName>
    <definedName name="岡山県" localSheetId="2">中等教育学校!$AI$313</definedName>
    <definedName name="沖縄県" localSheetId="1">'高等学校（全日制)'!$AH$1629:$AH$1634</definedName>
    <definedName name="沖縄県" localSheetId="0">'中学校 '!$AJ$1037:$AJ$1043</definedName>
    <definedName name="岩手県" localSheetId="1">'高等学校（全日制)'!$AH$370:$AH$383</definedName>
    <definedName name="岩手県" localSheetId="0">'中学校 '!$AJ$274:$AJ$276</definedName>
    <definedName name="岐阜県" localSheetId="1">'高等学校（全日制)'!$AH$988:$AH$1003</definedName>
    <definedName name="岐阜県" localSheetId="0">'中学校 '!$AJ$664:$AJ$672</definedName>
    <definedName name="宮崎県" localSheetId="1">'高等学校（全日制)'!$AH$1593:$AH$1607</definedName>
    <definedName name="宮崎県" localSheetId="0">'中学校 '!$AJ$1018:$AJ$1026</definedName>
    <definedName name="宮城県" localSheetId="1">'高等学校（全日制)'!$AH$384:$AH$404</definedName>
    <definedName name="宮城県" localSheetId="0">'中学校 '!$AJ$277:$AJ$284</definedName>
    <definedName name="京都府" localSheetId="1">'高等学校（全日制)'!$AH$1127:$AH$1166</definedName>
    <definedName name="京都府" localSheetId="0">'中学校 '!$AJ$739:$AJ$764</definedName>
    <definedName name="熊本県" localSheetId="1">'高等学校（全日制)'!$AH$1558:$AH$1578</definedName>
    <definedName name="熊本県" localSheetId="0">'中学校 '!$AJ$1006:$AJ$1013</definedName>
    <definedName name="群馬県" localSheetId="1">'高等学校（全日制)'!$AH$496:$AH$509</definedName>
    <definedName name="群馬県" localSheetId="0">'中学校 '!$AJ$317:$AJ$323</definedName>
    <definedName name="広島県" localSheetId="1">'高等学校（全日制)'!$AH$1378:$AH$1412</definedName>
    <definedName name="広島県" localSheetId="0">'中学校 '!$AJ$901:$AJ$929</definedName>
    <definedName name="香川県" localSheetId="1">'高等学校（全日制)'!$AH$1436:$AH$1445</definedName>
    <definedName name="香川県" localSheetId="0">'中学校 '!$AJ$940:$AJ$944</definedName>
    <definedName name="高知県" localSheetId="1">'高等学校（全日制)'!$AH$1457:$AH$1466</definedName>
    <definedName name="高知県" localSheetId="0">'中学校 '!$AJ$948:$AJ$956</definedName>
    <definedName name="佐賀県" localSheetId="1">'高等学校（全日制)'!$AH$1527:$AH$1535</definedName>
    <definedName name="佐賀県" localSheetId="0">'中学校 '!$AJ$984:$AJ$989</definedName>
    <definedName name="埼玉県" localSheetId="1">'高等学校（全日制)'!$AH$510:$AH$558</definedName>
    <definedName name="埼玉県" localSheetId="0">'中学校 '!$AJ$324:$AJ$355</definedName>
    <definedName name="埼玉県" localSheetId="2">中等教育学校!$AI$301</definedName>
    <definedName name="三重県" localSheetId="1">'高等学校（全日制)'!$AH$1103:$AH$1116</definedName>
    <definedName name="三重県" localSheetId="0">'中学校 '!$AJ$723:$AJ$732</definedName>
    <definedName name="三重県" localSheetId="2">中等教育学校!$AI$309</definedName>
    <definedName name="山形県" localSheetId="1">'高等学校（全日制)'!$AH$410:$AH$423</definedName>
    <definedName name="山口県" localSheetId="1">'高等学校（全日制)'!$AH$1413:$AH$1432</definedName>
    <definedName name="山口県" localSheetId="0">'中学校 '!$AJ$930:$AJ$937</definedName>
    <definedName name="山梨県" localSheetId="1">'高等学校（全日制)'!$AH$959:$AH$969</definedName>
    <definedName name="山梨県" localSheetId="0">'中学校 '!$AJ$646:$AJ$653</definedName>
    <definedName name="滋賀県" localSheetId="1">'高等学校（全日制)'!$AH$1117:$AH$1126</definedName>
    <definedName name="滋賀県" localSheetId="0">'中学校 '!$AJ$733:$AJ$738</definedName>
    <definedName name="滋賀県" localSheetId="2">中等教育学校!$AI$310</definedName>
    <definedName name="鹿児島県" localSheetId="1">'高等学校（全日制)'!$AH$1608:$AH$1628</definedName>
    <definedName name="鹿児島県" localSheetId="0">'中学校 '!$AJ$1027:$AJ$1036</definedName>
    <definedName name="秋田県" localSheetId="1">'高等学校（全日制)'!$AH$405:$AH$409</definedName>
    <definedName name="秋田県" localSheetId="0">'中学校 '!$AJ$285</definedName>
    <definedName name="新潟県" localSheetId="1">'高等学校（全日制)'!$AH$442:$AH$457</definedName>
    <definedName name="新潟県" localSheetId="0">'中学校 '!$AJ$294:$AJ$297</definedName>
    <definedName name="神奈川県" localSheetId="1">'高等学校（全日制)'!$AH$613:$AH$693</definedName>
    <definedName name="神奈川県" localSheetId="0">'中学校 '!$AJ$381:$AJ$445</definedName>
    <definedName name="神奈川県" localSheetId="2">中等教育学校!$AI$304:$AI$305</definedName>
    <definedName name="青森県" localSheetId="1">'高等学校（全日制)'!$AH$353:$AH$369</definedName>
    <definedName name="青森県" localSheetId="0">'中学校 '!$AJ$268:$AJ$273</definedName>
    <definedName name="静岡県" localSheetId="1">'高等学校（全日制)'!$AH$1004:$AH$1047</definedName>
    <definedName name="静岡県" localSheetId="0">'中学校 '!$AJ$673:$AJ$701</definedName>
    <definedName name="石川県" localSheetId="1">'高等学校（全日制)'!$AH$942:$AH$951</definedName>
    <definedName name="石川県" localSheetId="0">'中学校 '!$AJ$637:$AJ$641</definedName>
    <definedName name="千葉県" localSheetId="1">'高等学校（全日制)'!$AH$559:$AH$612</definedName>
    <definedName name="千葉県" localSheetId="0">'中学校 '!$AJ$356:$AJ$380</definedName>
    <definedName name="千葉県" localSheetId="2">中等教育学校!$AI$302:$AI$303</definedName>
    <definedName name="大阪府" localSheetId="1">'高等学校（全日制)'!$AH$1167:$AH$1260</definedName>
    <definedName name="大阪府" localSheetId="0">'中学校 '!$AJ$765:$AJ$823</definedName>
    <definedName name="大阪府" localSheetId="2">中等教育学校!$AI$311</definedName>
    <definedName name="大分県" localSheetId="1">'高等学校（全日制)'!$AH$1579:$AH$1592</definedName>
    <definedName name="大分県" localSheetId="0">'中学校 '!$AJ$1014:$AJ$1017</definedName>
    <definedName name="長崎県" localSheetId="1">'高等学校（全日制)'!$AH$1536:$AH$1557</definedName>
    <definedName name="長崎県" localSheetId="0">'中学校 '!$AJ$990:$AJ$1005</definedName>
    <definedName name="長野県" localSheetId="1">'高等学校（全日制)'!$AH$970:$AH$987</definedName>
    <definedName name="長野県" localSheetId="0">'中学校 '!$AJ$654:$AJ$663</definedName>
    <definedName name="長野県" localSheetId="2">中等教育学校!$AI$306:$AI$307</definedName>
    <definedName name="鳥取県" localSheetId="1">'高等学校（全日制)'!$AH$1337:$AH$1344</definedName>
    <definedName name="鳥取県" localSheetId="0">'中学校 '!$AJ$885:$AJ$887</definedName>
    <definedName name="都道府県" localSheetId="2">中等教育学校!$AH$296:$AH$316</definedName>
    <definedName name="島根県" localSheetId="1">'高等学校（全日制)'!$AH$1345:$AH$1354</definedName>
    <definedName name="島根県" localSheetId="0">'中学校 '!$AJ$888:$AJ$890</definedName>
    <definedName name="東京都" localSheetId="1">'高等学校（全日制)'!$AH$694:$AH$931</definedName>
    <definedName name="東京都" localSheetId="0">'中学校 '!$AJ$446:$AJ$635</definedName>
    <definedName name="徳島県" localSheetId="1">'高等学校（全日制)'!$AH$1433:$AH$1435</definedName>
    <definedName name="徳島県" localSheetId="0">'中学校 '!$AJ$938:$AJ$939</definedName>
    <definedName name="栃木県" localSheetId="1">'高等学校（全日制)'!$AH$482:$AH$495</definedName>
    <definedName name="栃木県" localSheetId="0">'中学校 '!$AJ$310:$AJ$316</definedName>
    <definedName name="栃木県" localSheetId="2">中等教育学校!$AI$300</definedName>
    <definedName name="奈良県" localSheetId="1">'高等学校（全日制)'!$AH$1313:$AH$1327</definedName>
    <definedName name="奈良県" localSheetId="0">'中学校 '!$AJ$867:$AJ$877</definedName>
    <definedName name="奈良県" localSheetId="2">中等教育学校!$AI$312</definedName>
    <definedName name="富山県" localSheetId="1">'高等学校（全日制)'!$AH$932:$AH$941</definedName>
    <definedName name="富山県" localSheetId="0">'中学校 '!$AJ$636</definedName>
    <definedName name="福井県" localSheetId="1">'高等学校（全日制)'!$AH$952:$AH$958</definedName>
    <definedName name="福井県" localSheetId="0">'中学校 '!$AJ$642:$AJ$645</definedName>
    <definedName name="福岡県" localSheetId="1">'高等学校（全日制)'!$AH$1467:$AH$1526</definedName>
    <definedName name="福岡県" localSheetId="0">'中学校 '!$AJ$957:$AJ$983</definedName>
    <definedName name="福岡県" localSheetId="2">中等教育学校!$AI$316</definedName>
    <definedName name="福島県" localSheetId="1">'高等学校（全日制)'!$AH$424:$AH$441</definedName>
    <definedName name="福島県" localSheetId="0">'中学校 '!$AJ$286:$AJ$293</definedName>
    <definedName name="兵庫県" localSheetId="1">'高等学校（全日制)'!$AH$1261:$AH$1312</definedName>
    <definedName name="兵庫県" localSheetId="0">'中学校 '!$AJ$824:$AJ$866</definedName>
    <definedName name="北海道" localSheetId="1">'高等学校（全日制)'!$AH$301:$AH$352</definedName>
    <definedName name="北海道" localSheetId="0">'中学校 '!$AJ$252:$AJ$267</definedName>
    <definedName name="和歌山県" localSheetId="1">'高等学校（全日制)'!$AH$1328:$AH$1336</definedName>
    <definedName name="和歌山県" localSheetId="0">'中学校 '!$AJ$878:$AJ$884</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251" i="81" l="1"/>
  <c r="AF258" i="82"/>
  <c r="AF209" i="74"/>
  <c r="A4" i="82"/>
  <c r="A4" i="74" l="1"/>
  <c r="AF183" i="74" l="1"/>
  <c r="AF172" i="74"/>
  <c r="AF169" i="74"/>
  <c r="AF163" i="74"/>
  <c r="A4" i="81" l="1"/>
  <c r="AF121" i="74"/>
  <c r="AF164" i="82"/>
  <c r="AF195" i="81"/>
  <c r="AF192" i="81"/>
  <c r="AF152" i="74"/>
  <c r="AF149" i="74"/>
  <c r="AF202" i="82"/>
  <c r="AF199" i="82"/>
  <c r="S287" i="81" l="1"/>
  <c r="Y278" i="81"/>
  <c r="Y271" i="81"/>
  <c r="T222" i="81"/>
  <c r="AB201" i="81"/>
  <c r="I175" i="81"/>
  <c r="V158" i="81"/>
  <c r="R147" i="81"/>
  <c r="R146" i="81"/>
  <c r="R144" i="81"/>
  <c r="R142" i="81"/>
  <c r="R141" i="81"/>
  <c r="R137" i="81"/>
  <c r="R134" i="81"/>
  <c r="R133" i="81"/>
  <c r="R128" i="81"/>
  <c r="X114" i="81"/>
  <c r="X113" i="81"/>
  <c r="T86" i="81"/>
  <c r="P86" i="81"/>
  <c r="L86" i="81"/>
  <c r="H86" i="81"/>
  <c r="T80" i="81"/>
  <c r="P80" i="81"/>
  <c r="L80" i="81"/>
  <c r="H80" i="81"/>
  <c r="W59" i="81"/>
  <c r="W58" i="81"/>
  <c r="W57" i="81"/>
  <c r="T59" i="81"/>
  <c r="T58" i="81"/>
  <c r="T57" i="81"/>
  <c r="Q59" i="81"/>
  <c r="Q58" i="81"/>
  <c r="Q57" i="81"/>
  <c r="N59" i="81"/>
  <c r="N58" i="81"/>
  <c r="N57" i="81"/>
  <c r="K59" i="81"/>
  <c r="K58" i="81"/>
  <c r="K57" i="81"/>
  <c r="H59" i="81"/>
  <c r="H58" i="81"/>
  <c r="H57" i="81"/>
  <c r="E59" i="81"/>
  <c r="E58" i="81"/>
  <c r="E57" i="81"/>
  <c r="Q49" i="81"/>
  <c r="Q48" i="81"/>
  <c r="Q47" i="81"/>
  <c r="Q46" i="81"/>
  <c r="Q45" i="81"/>
  <c r="Q44" i="81"/>
  <c r="Q43" i="81"/>
  <c r="Q42" i="81"/>
  <c r="AD41" i="81"/>
  <c r="AB41" i="81"/>
  <c r="Z41" i="81"/>
  <c r="X41" i="81"/>
  <c r="V41" i="81"/>
  <c r="T41" i="81"/>
  <c r="O41" i="81"/>
  <c r="M41" i="81"/>
  <c r="K41" i="81"/>
  <c r="I41" i="81"/>
  <c r="AD40" i="81"/>
  <c r="AB40" i="81"/>
  <c r="Z40" i="81"/>
  <c r="X40" i="81"/>
  <c r="V40" i="81"/>
  <c r="T40" i="81"/>
  <c r="T39" i="81" s="1"/>
  <c r="O40" i="81"/>
  <c r="M40" i="81"/>
  <c r="K40" i="81"/>
  <c r="I40" i="81"/>
  <c r="AD39" i="81"/>
  <c r="AB39" i="81"/>
  <c r="Z39" i="81"/>
  <c r="X39" i="81"/>
  <c r="V39" i="81"/>
  <c r="O39" i="81"/>
  <c r="M39" i="81"/>
  <c r="K39" i="81"/>
  <c r="I39" i="81"/>
  <c r="F39" i="81"/>
  <c r="D39" i="81"/>
  <c r="AF39" i="81" s="1"/>
  <c r="S296" i="82"/>
  <c r="Y287" i="82"/>
  <c r="Y280" i="82"/>
  <c r="T229" i="82"/>
  <c r="AB208" i="82"/>
  <c r="I181" i="82"/>
  <c r="V164" i="82"/>
  <c r="R153" i="82"/>
  <c r="R152" i="82"/>
  <c r="R150" i="82"/>
  <c r="R148" i="82"/>
  <c r="R147" i="82"/>
  <c r="R143" i="82"/>
  <c r="R140" i="82"/>
  <c r="R139" i="82"/>
  <c r="R134" i="82"/>
  <c r="X119" i="82"/>
  <c r="X118" i="82"/>
  <c r="X91" i="82"/>
  <c r="T91" i="82"/>
  <c r="P91" i="82"/>
  <c r="L91" i="82"/>
  <c r="H91" i="82"/>
  <c r="X85" i="82"/>
  <c r="T85" i="82"/>
  <c r="P85" i="82"/>
  <c r="L85" i="82"/>
  <c r="H85" i="82"/>
  <c r="AA67" i="82"/>
  <c r="Y67" i="82"/>
  <c r="W67" i="82"/>
  <c r="U67" i="82"/>
  <c r="S67" i="82"/>
  <c r="P67" i="82"/>
  <c r="J67" i="82"/>
  <c r="M67" i="82"/>
  <c r="G67" i="82"/>
  <c r="Y66" i="82"/>
  <c r="W66" i="82"/>
  <c r="U66" i="82"/>
  <c r="S66" i="82"/>
  <c r="P66" i="82"/>
  <c r="M66" i="82"/>
  <c r="J66" i="82"/>
  <c r="G66" i="82"/>
  <c r="D67" i="82"/>
  <c r="D66" i="82"/>
  <c r="AA65" i="82"/>
  <c r="Y65" i="82"/>
  <c r="W65" i="82"/>
  <c r="U65" i="82"/>
  <c r="S65" i="82"/>
  <c r="P65" i="82"/>
  <c r="M65" i="82"/>
  <c r="G65" i="82"/>
  <c r="J65" i="82"/>
  <c r="D65" i="82"/>
  <c r="AC39" i="82"/>
  <c r="Z39" i="82"/>
  <c r="W39" i="82"/>
  <c r="R39" i="82"/>
  <c r="O39" i="82"/>
  <c r="L39" i="82"/>
  <c r="I39" i="82"/>
  <c r="AC38" i="82"/>
  <c r="Z38" i="82"/>
  <c r="W38" i="82"/>
  <c r="R38" i="82"/>
  <c r="O38" i="82"/>
  <c r="L38" i="82"/>
  <c r="I38" i="82"/>
  <c r="I37" i="82" s="1"/>
  <c r="AC37" i="82"/>
  <c r="Z37" i="82"/>
  <c r="R37" i="82"/>
  <c r="O37" i="82"/>
  <c r="L37" i="82"/>
  <c r="F37" i="82"/>
  <c r="D37" i="82"/>
  <c r="T179" i="74"/>
  <c r="AB158" i="74"/>
  <c r="I131" i="74"/>
  <c r="W121" i="74"/>
  <c r="R111" i="74"/>
  <c r="R110" i="74"/>
  <c r="R108" i="74"/>
  <c r="R106" i="74"/>
  <c r="R105" i="74"/>
  <c r="R101" i="74"/>
  <c r="R98" i="74"/>
  <c r="R97" i="74"/>
  <c r="R92" i="74"/>
  <c r="X79" i="74"/>
  <c r="X78" i="74"/>
  <c r="H61" i="74"/>
  <c r="H55" i="74"/>
  <c r="L46" i="74"/>
  <c r="I46" i="74"/>
  <c r="F46" i="74"/>
  <c r="C49" i="74"/>
  <c r="C48" i="74"/>
  <c r="C47" i="74"/>
  <c r="W37" i="82" l="1"/>
  <c r="AF81" i="82" s="1"/>
  <c r="Q41" i="81"/>
  <c r="Q40" i="81"/>
  <c r="C46" i="74"/>
  <c r="Q39" i="81" l="1"/>
  <c r="AF38" i="74" l="1"/>
  <c r="AB159" i="74" l="1"/>
  <c r="AB209" i="82"/>
  <c r="AF189" i="82"/>
  <c r="AF139" i="74"/>
  <c r="AF29" i="74"/>
  <c r="Z38" i="74"/>
  <c r="AC38" i="74"/>
  <c r="W38" i="74"/>
  <c r="T39" i="74"/>
  <c r="T38" i="74" s="1"/>
  <c r="T40" i="74"/>
  <c r="S245" i="74"/>
  <c r="Y236" i="74"/>
  <c r="Y229" i="74"/>
  <c r="AF257" i="81"/>
  <c r="AF265" i="82"/>
  <c r="AF216" i="74"/>
  <c r="AB202" i="81"/>
  <c r="AF113" i="81" l="1"/>
  <c r="AF114" i="81"/>
  <c r="AF79" i="74"/>
  <c r="AF49" i="74"/>
  <c r="AF48" i="74"/>
  <c r="AF47" i="74"/>
  <c r="AF46" i="74"/>
  <c r="Q38" i="74"/>
  <c r="AF140" i="81"/>
  <c r="AF139" i="81"/>
  <c r="AF103" i="74"/>
  <c r="AF145" i="82"/>
  <c r="AF31" i="81"/>
  <c r="AF29" i="82"/>
  <c r="AF233" i="82" l="1"/>
  <c r="AF220" i="74" l="1"/>
  <c r="C193" i="74" l="1"/>
  <c r="AF221" i="74" l="1"/>
  <c r="AF271" i="82"/>
  <c r="AF263" i="81"/>
  <c r="AF219" i="82"/>
  <c r="AF164" i="81"/>
  <c r="AF170" i="82"/>
  <c r="AF172" i="82"/>
  <c r="AF166" i="81"/>
  <c r="AF49" i="81" l="1"/>
  <c r="AF48" i="81"/>
  <c r="AF47" i="81"/>
  <c r="AF46" i="81"/>
  <c r="AF45" i="81"/>
  <c r="AF44" i="81"/>
  <c r="AF140" i="74"/>
  <c r="AF18" i="82" l="1"/>
  <c r="AF131" i="74"/>
  <c r="AF129" i="74"/>
  <c r="AF68" i="74"/>
  <c r="AF193" i="74" l="1"/>
  <c r="AF179" i="74"/>
  <c r="AF158" i="74"/>
  <c r="AF142" i="74"/>
  <c r="AF141" i="74"/>
  <c r="AF107" i="74"/>
  <c r="AF104" i="74"/>
  <c r="AF102" i="74"/>
  <c r="AF100" i="74"/>
  <c r="AF99" i="74"/>
  <c r="AF96" i="74"/>
  <c r="AF95" i="74"/>
  <c r="AF94" i="74"/>
  <c r="AF93" i="74"/>
  <c r="AF91" i="74"/>
  <c r="AF90" i="74"/>
  <c r="AF89" i="74"/>
  <c r="AF88" i="74"/>
  <c r="AF87" i="74"/>
  <c r="AF86" i="74"/>
  <c r="AF241" i="82" l="1"/>
  <c r="F4" i="74" l="1"/>
  <c r="AF262" i="81"/>
  <c r="AF234" i="81"/>
  <c r="AF222" i="81"/>
  <c r="AF215" i="81"/>
  <c r="AF212" i="81"/>
  <c r="AF206" i="81"/>
  <c r="AF201" i="81"/>
  <c r="AF185" i="81"/>
  <c r="AF184" i="81"/>
  <c r="AF183" i="81"/>
  <c r="AF175" i="81"/>
  <c r="AF173" i="81"/>
  <c r="AF143" i="81"/>
  <c r="AF122" i="81"/>
  <c r="AF103" i="81"/>
  <c r="F4" i="81" l="1"/>
  <c r="E4" i="81"/>
  <c r="AK1" i="81"/>
  <c r="R265" i="81" s="1"/>
  <c r="E4" i="74"/>
  <c r="AK1" i="74"/>
  <c r="AF282" i="81" l="1"/>
  <c r="R223" i="74"/>
  <c r="AF240" i="74"/>
  <c r="AF24" i="81"/>
  <c r="AF22" i="81"/>
  <c r="AF20" i="81"/>
  <c r="AF19" i="81"/>
  <c r="AF18" i="81"/>
  <c r="AF15" i="81"/>
  <c r="AF13" i="81"/>
  <c r="AF10" i="81"/>
  <c r="AF9" i="81"/>
  <c r="AF2" i="81"/>
  <c r="AF270" i="82"/>
  <c r="AF229" i="82"/>
  <c r="AF222" i="82"/>
  <c r="AF213" i="82"/>
  <c r="AF208" i="82"/>
  <c r="AF192" i="82"/>
  <c r="AF191" i="82"/>
  <c r="AF190" i="82"/>
  <c r="AF181" i="82"/>
  <c r="AF179" i="82"/>
  <c r="AF149" i="82"/>
  <c r="AF128" i="82"/>
  <c r="AF108" i="82"/>
  <c r="T57" i="82" l="1"/>
  <c r="T56" i="82"/>
  <c r="T55" i="82"/>
  <c r="T54" i="82"/>
  <c r="T53" i="82"/>
  <c r="T52" i="82"/>
  <c r="T51" i="82"/>
  <c r="T50" i="82"/>
  <c r="T49" i="82"/>
  <c r="T48" i="82"/>
  <c r="T47" i="82"/>
  <c r="T46" i="82"/>
  <c r="T45" i="82"/>
  <c r="T44" i="82"/>
  <c r="T43" i="82"/>
  <c r="T39" i="82" s="1"/>
  <c r="T42" i="82"/>
  <c r="AF22" i="82"/>
  <c r="AF20" i="82"/>
  <c r="AF17" i="82"/>
  <c r="AF16" i="82"/>
  <c r="AF13" i="82"/>
  <c r="AF11" i="82"/>
  <c r="AF9" i="82"/>
  <c r="AF8" i="82"/>
  <c r="AF2" i="82"/>
  <c r="AK1" i="82" l="1"/>
  <c r="S273" i="82" s="1"/>
  <c r="F4" i="82"/>
  <c r="E4" i="82"/>
  <c r="AF46" i="82"/>
  <c r="AF47" i="82"/>
  <c r="AF55" i="82"/>
  <c r="AF54" i="82"/>
  <c r="AF53" i="82"/>
  <c r="AF52" i="82"/>
  <c r="AF49" i="82"/>
  <c r="AF48" i="82"/>
  <c r="AF57" i="82"/>
  <c r="AF56" i="82"/>
  <c r="AF51" i="82"/>
  <c r="AF50" i="82"/>
  <c r="AF45" i="82"/>
  <c r="AF44" i="82"/>
  <c r="AF43" i="82"/>
  <c r="AF42" i="82"/>
  <c r="AF2" i="74"/>
  <c r="AF296" i="82" l="1"/>
  <c r="AF280" i="82"/>
  <c r="AF146" i="82"/>
  <c r="AF144" i="82"/>
  <c r="N143" i="82"/>
  <c r="AF142" i="82"/>
  <c r="AF141" i="82"/>
  <c r="AF138" i="82"/>
  <c r="AF137" i="82"/>
  <c r="AF136" i="82"/>
  <c r="AF135" i="82"/>
  <c r="AF133" i="82"/>
  <c r="AF132" i="82"/>
  <c r="AF131" i="82"/>
  <c r="AF130" i="82"/>
  <c r="AF129" i="82"/>
  <c r="AF119" i="82"/>
  <c r="AF118" i="82"/>
  <c r="D76" i="82"/>
  <c r="AF76" i="82" s="1"/>
  <c r="D75" i="82"/>
  <c r="AF75" i="82" s="1"/>
  <c r="D74" i="82"/>
  <c r="AF74" i="82" s="1"/>
  <c r="D73" i="82"/>
  <c r="AF73" i="82" s="1"/>
  <c r="D72" i="82"/>
  <c r="AF72" i="82" s="1"/>
  <c r="D71" i="82"/>
  <c r="AF71" i="82" s="1"/>
  <c r="D70" i="82"/>
  <c r="AF70" i="82" s="1"/>
  <c r="D69" i="82"/>
  <c r="AF69" i="82" s="1"/>
  <c r="D68" i="82"/>
  <c r="AF68" i="82" s="1"/>
  <c r="AA66" i="82"/>
  <c r="AA64" i="82"/>
  <c r="Y64" i="82"/>
  <c r="W64" i="82"/>
  <c r="U64" i="82"/>
  <c r="S64" i="82"/>
  <c r="T41" i="82"/>
  <c r="T40" i="82"/>
  <c r="T38" i="82" s="1"/>
  <c r="T37" i="82" s="1"/>
  <c r="AF86" i="82" s="1"/>
  <c r="AF287" i="81"/>
  <c r="AF278" i="81"/>
  <c r="AF271" i="81"/>
  <c r="AF182" i="81"/>
  <c r="AF158" i="81"/>
  <c r="AF138" i="81"/>
  <c r="N137" i="81"/>
  <c r="AF136" i="81"/>
  <c r="AF135" i="81"/>
  <c r="AF132" i="81"/>
  <c r="AF131" i="81"/>
  <c r="AF130" i="81"/>
  <c r="AF129" i="81"/>
  <c r="AF127" i="81"/>
  <c r="AF126" i="81"/>
  <c r="AF125" i="81"/>
  <c r="AF124" i="81"/>
  <c r="AF123" i="81"/>
  <c r="E71" i="81"/>
  <c r="AF71" i="81" s="1"/>
  <c r="E70" i="81"/>
  <c r="AF70" i="81" s="1"/>
  <c r="E69" i="81"/>
  <c r="AF69" i="81" s="1"/>
  <c r="B69" i="81"/>
  <c r="T75" i="81" s="1"/>
  <c r="E68" i="81"/>
  <c r="AF68" i="81" s="1"/>
  <c r="E67" i="81"/>
  <c r="AF67" i="81" s="1"/>
  <c r="E66" i="81"/>
  <c r="AF66" i="81" s="1"/>
  <c r="B66" i="81"/>
  <c r="P75" i="81" s="1"/>
  <c r="E65" i="81"/>
  <c r="AF65" i="81" s="1"/>
  <c r="E64" i="81"/>
  <c r="AF64" i="81" s="1"/>
  <c r="E63" i="81"/>
  <c r="AF63" i="81" s="1"/>
  <c r="B63" i="81"/>
  <c r="L75" i="81" s="1"/>
  <c r="E62" i="81"/>
  <c r="E61" i="81"/>
  <c r="AF61" i="81" s="1"/>
  <c r="E60" i="81"/>
  <c r="AF60" i="81" s="1"/>
  <c r="AF43" i="81"/>
  <c r="AF42" i="81"/>
  <c r="AF245" i="74"/>
  <c r="AF236" i="74"/>
  <c r="AF229" i="74"/>
  <c r="AF18" i="74"/>
  <c r="AF22" i="74"/>
  <c r="AF20" i="74"/>
  <c r="AF17" i="74"/>
  <c r="AF16" i="74"/>
  <c r="AF13" i="74"/>
  <c r="AF11" i="74"/>
  <c r="AF9" i="74"/>
  <c r="AF8" i="74"/>
  <c r="AF37" i="82" l="1"/>
  <c r="AF41" i="82"/>
  <c r="AF40" i="82"/>
  <c r="AF127" i="74"/>
  <c r="AF81" i="81"/>
  <c r="AF290" i="82"/>
  <c r="AF287" i="82"/>
  <c r="AF64" i="82"/>
  <c r="AF171" i="81"/>
  <c r="AF62" i="81"/>
  <c r="AF177" i="82"/>
  <c r="AF57" i="81" l="1"/>
  <c r="AF65" i="82"/>
  <c r="AF76" i="81"/>
  <c r="N101" i="74" l="1"/>
  <c r="AF78" i="74"/>
  <c r="AF39" i="74"/>
  <c r="N38" i="74"/>
  <c r="K38" i="74"/>
  <c r="H38" i="74"/>
  <c r="AF40" i="74" l="1"/>
  <c r="AF56" i="74"/>
  <c r="AF51" i="74" l="1"/>
</calcChain>
</file>

<file path=xl/sharedStrings.xml><?xml version="1.0" encoding="utf-8"?>
<sst xmlns="http://schemas.openxmlformats.org/spreadsheetml/2006/main" count="12403" uniqueCount="4825">
  <si>
    <t>(フリガナ)</t>
    <phoneticPr fontId="2"/>
  </si>
  <si>
    <t>E.</t>
    <phoneticPr fontId="2"/>
  </si>
  <si>
    <t>学校名</t>
    <rPh sb="0" eb="2">
      <t>ガッコウ</t>
    </rPh>
    <rPh sb="2" eb="3">
      <t>メイ</t>
    </rPh>
    <phoneticPr fontId="2"/>
  </si>
  <si>
    <t>（単位：円）</t>
  </si>
  <si>
    <t>入学検定料</t>
  </si>
  <si>
    <t>日本私立中学高等学校連合会</t>
    <rPh sb="0" eb="2">
      <t>ニホン</t>
    </rPh>
    <rPh sb="2" eb="4">
      <t>シリツ</t>
    </rPh>
    <rPh sb="4" eb="6">
      <t>チュウガク</t>
    </rPh>
    <rPh sb="6" eb="8">
      <t>コウトウ</t>
    </rPh>
    <rPh sb="8" eb="10">
      <t>ガッコウ</t>
    </rPh>
    <rPh sb="10" eb="13">
      <t>レンゴウカイ</t>
    </rPh>
    <phoneticPr fontId="2"/>
  </si>
  <si>
    <t>秘</t>
    <rPh sb="0" eb="1">
      <t>ヒ</t>
    </rPh>
    <phoneticPr fontId="2"/>
  </si>
  <si>
    <t>理事長名</t>
    <rPh sb="0" eb="3">
      <t>リジチョウ</t>
    </rPh>
    <rPh sb="3" eb="4">
      <t>メイ</t>
    </rPh>
    <phoneticPr fontId="2"/>
  </si>
  <si>
    <t>〒</t>
    <phoneticPr fontId="2"/>
  </si>
  <si>
    <t>電話</t>
    <rPh sb="0" eb="2">
      <t>デンワ</t>
    </rPh>
    <phoneticPr fontId="2"/>
  </si>
  <si>
    <t>学校法人
事務所
所在地</t>
    <rPh sb="0" eb="2">
      <t>ガッコウ</t>
    </rPh>
    <rPh sb="2" eb="4">
      <t>ホウジン</t>
    </rPh>
    <phoneticPr fontId="2"/>
  </si>
  <si>
    <t>ＦＡＸ</t>
    <phoneticPr fontId="2"/>
  </si>
  <si>
    <t>記入者名</t>
    <rPh sb="0" eb="2">
      <t>キニュウ</t>
    </rPh>
    <rPh sb="2" eb="3">
      <t>シャ</t>
    </rPh>
    <rPh sb="3" eb="4">
      <t>メイ</t>
    </rPh>
    <phoneticPr fontId="2"/>
  </si>
  <si>
    <t>職名</t>
    <rPh sb="0" eb="2">
      <t>ショクメイ</t>
    </rPh>
    <phoneticPr fontId="2"/>
  </si>
  <si>
    <t>校長名</t>
    <rPh sb="0" eb="2">
      <t>コウチョウ</t>
    </rPh>
    <rPh sb="2" eb="3">
      <t>メイ</t>
    </rPh>
    <phoneticPr fontId="2"/>
  </si>
  <si>
    <t>学校
所在地</t>
    <rPh sb="0" eb="2">
      <t>ガッコウ</t>
    </rPh>
    <rPh sb="3" eb="6">
      <t>ショザイチ</t>
    </rPh>
    <phoneticPr fontId="2"/>
  </si>
  <si>
    <t>男女共学別</t>
    <rPh sb="0" eb="2">
      <t>ダンジョ</t>
    </rPh>
    <rPh sb="2" eb="4">
      <t>キョウガク</t>
    </rPh>
    <rPh sb="4" eb="5">
      <t>ベツ</t>
    </rPh>
    <phoneticPr fontId="2"/>
  </si>
  <si>
    <t>男女別</t>
    <rPh sb="0" eb="2">
      <t>ダンジョ</t>
    </rPh>
    <rPh sb="2" eb="3">
      <t>ベツ</t>
    </rPh>
    <phoneticPr fontId="2"/>
  </si>
  <si>
    <t>その他</t>
    <rPh sb="2" eb="3">
      <t>タ</t>
    </rPh>
    <phoneticPr fontId="2"/>
  </si>
  <si>
    <t>男</t>
    <rPh sb="0" eb="1">
      <t>オトコ</t>
    </rPh>
    <phoneticPr fontId="2"/>
  </si>
  <si>
    <t>男子部・女子部校</t>
    <rPh sb="0" eb="2">
      <t>ダンシ</t>
    </rPh>
    <rPh sb="2" eb="3">
      <t>ブ</t>
    </rPh>
    <rPh sb="4" eb="6">
      <t>ジョシ</t>
    </rPh>
    <rPh sb="6" eb="7">
      <t>ブ</t>
    </rPh>
    <rPh sb="7" eb="8">
      <t>コウ</t>
    </rPh>
    <phoneticPr fontId="2"/>
  </si>
  <si>
    <t>女</t>
    <rPh sb="0" eb="1">
      <t>オンナ</t>
    </rPh>
    <phoneticPr fontId="2"/>
  </si>
  <si>
    <t>（単位：人）</t>
    <rPh sb="1" eb="3">
      <t>タンイ</t>
    </rPh>
    <rPh sb="4" eb="5">
      <t>ニン</t>
    </rPh>
    <phoneticPr fontId="2"/>
  </si>
  <si>
    <t>入学者数</t>
    <rPh sb="0" eb="3">
      <t>ニュウガクシャ</t>
    </rPh>
    <rPh sb="3" eb="4">
      <t>スウ</t>
    </rPh>
    <phoneticPr fontId="2"/>
  </si>
  <si>
    <t>（内）内部</t>
    <rPh sb="1" eb="2">
      <t>ナイ</t>
    </rPh>
    <rPh sb="3" eb="5">
      <t>ナイブ</t>
    </rPh>
    <phoneticPr fontId="2"/>
  </si>
  <si>
    <t>計</t>
    <rPh sb="0" eb="1">
      <t>ケイ</t>
    </rPh>
    <phoneticPr fontId="2"/>
  </si>
  <si>
    <t>普通科</t>
    <rPh sb="0" eb="3">
      <t>フツウカ</t>
    </rPh>
    <phoneticPr fontId="2"/>
  </si>
  <si>
    <t>商業に
関する学科</t>
    <rPh sb="0" eb="2">
      <t>ショウギョウ</t>
    </rPh>
    <rPh sb="4" eb="5">
      <t>カン</t>
    </rPh>
    <rPh sb="7" eb="9">
      <t>ガッカ</t>
    </rPh>
    <phoneticPr fontId="2"/>
  </si>
  <si>
    <t>工業に
関する学科</t>
    <rPh sb="0" eb="2">
      <t>コウギョウ</t>
    </rPh>
    <rPh sb="4" eb="5">
      <t>カン</t>
    </rPh>
    <rPh sb="7" eb="9">
      <t>ガッカ</t>
    </rPh>
    <phoneticPr fontId="2"/>
  </si>
  <si>
    <t>家庭に
関する学科</t>
    <rPh sb="0" eb="2">
      <t>カテイ</t>
    </rPh>
    <rPh sb="4" eb="5">
      <t>カン</t>
    </rPh>
    <rPh sb="7" eb="9">
      <t>ガッカ</t>
    </rPh>
    <phoneticPr fontId="2"/>
  </si>
  <si>
    <t>科</t>
    <rPh sb="0" eb="1">
      <t>カ</t>
    </rPh>
    <phoneticPr fontId="2"/>
  </si>
  <si>
    <t>Ⅱ．学級数</t>
    <rPh sb="2" eb="4">
      <t>ガッキュウ</t>
    </rPh>
    <rPh sb="4" eb="5">
      <t>スウ</t>
    </rPh>
    <phoneticPr fontId="2"/>
  </si>
  <si>
    <t>（単位：学級）</t>
    <rPh sb="1" eb="3">
      <t>タンイ</t>
    </rPh>
    <rPh sb="4" eb="6">
      <t>ガッキュウ</t>
    </rPh>
    <phoneticPr fontId="2"/>
  </si>
  <si>
    <t>区　分</t>
    <rPh sb="0" eb="1">
      <t>ク</t>
    </rPh>
    <rPh sb="2" eb="3">
      <t>ブン</t>
    </rPh>
    <phoneticPr fontId="2"/>
  </si>
  <si>
    <t>普通科</t>
    <rPh sb="0" eb="2">
      <t>フツウ</t>
    </rPh>
    <rPh sb="2" eb="3">
      <t>カ</t>
    </rPh>
    <phoneticPr fontId="2"/>
  </si>
  <si>
    <t>備　考</t>
    <rPh sb="0" eb="1">
      <t>ソナエ</t>
    </rPh>
    <rPh sb="2" eb="3">
      <t>コウ</t>
    </rPh>
    <phoneticPr fontId="2"/>
  </si>
  <si>
    <t>共</t>
    <rPh sb="0" eb="1">
      <t>トモ</t>
    </rPh>
    <phoneticPr fontId="2"/>
  </si>
  <si>
    <t>普　通　科</t>
    <rPh sb="0" eb="1">
      <t>ススム</t>
    </rPh>
    <rPh sb="2" eb="3">
      <t>ツウ</t>
    </rPh>
    <rPh sb="4" eb="5">
      <t>カ</t>
    </rPh>
    <phoneticPr fontId="2"/>
  </si>
  <si>
    <t>商業に関する学科</t>
    <rPh sb="0" eb="2">
      <t>ショウギョウ</t>
    </rPh>
    <rPh sb="3" eb="4">
      <t>カン</t>
    </rPh>
    <rPh sb="6" eb="8">
      <t>ガッカ</t>
    </rPh>
    <phoneticPr fontId="2"/>
  </si>
  <si>
    <t>工業に関する学科</t>
    <rPh sb="0" eb="2">
      <t>コウギョウ</t>
    </rPh>
    <rPh sb="3" eb="4">
      <t>カン</t>
    </rPh>
    <rPh sb="6" eb="8">
      <t>ガッカ</t>
    </rPh>
    <phoneticPr fontId="2"/>
  </si>
  <si>
    <t>家庭に関する学科</t>
    <rPh sb="0" eb="2">
      <t>カテイ</t>
    </rPh>
    <rPh sb="3" eb="4">
      <t>カン</t>
    </rPh>
    <rPh sb="6" eb="8">
      <t>ガッカ</t>
    </rPh>
    <phoneticPr fontId="2"/>
  </si>
  <si>
    <t>備　　考</t>
    <rPh sb="0" eb="1">
      <t>ソナエ</t>
    </rPh>
    <rPh sb="3" eb="4">
      <t>コウ</t>
    </rPh>
    <phoneticPr fontId="2"/>
  </si>
  <si>
    <t>A.</t>
    <phoneticPr fontId="2"/>
  </si>
  <si>
    <t>B.</t>
    <phoneticPr fontId="2"/>
  </si>
  <si>
    <t>入学金</t>
    <rPh sb="0" eb="3">
      <t>ニュウガクキン</t>
    </rPh>
    <phoneticPr fontId="2"/>
  </si>
  <si>
    <t>C.</t>
    <phoneticPr fontId="2"/>
  </si>
  <si>
    <t>D.</t>
    <phoneticPr fontId="2"/>
  </si>
  <si>
    <t>寄付金</t>
    <rPh sb="0" eb="3">
      <t>キフキン</t>
    </rPh>
    <phoneticPr fontId="2"/>
  </si>
  <si>
    <t>F.</t>
    <phoneticPr fontId="2"/>
  </si>
  <si>
    <t>授業料</t>
    <rPh sb="0" eb="3">
      <t>ジュギョウリョウ</t>
    </rPh>
    <phoneticPr fontId="2"/>
  </si>
  <si>
    <t>G.</t>
    <phoneticPr fontId="2"/>
  </si>
  <si>
    <t>補助活動納付金</t>
    <rPh sb="0" eb="2">
      <t>ホジョ</t>
    </rPh>
    <rPh sb="2" eb="4">
      <t>カツドウ</t>
    </rPh>
    <rPh sb="4" eb="7">
      <t>ノウフキン</t>
    </rPh>
    <phoneticPr fontId="2"/>
  </si>
  <si>
    <t>区　　分</t>
    <rPh sb="0" eb="1">
      <t>ク</t>
    </rPh>
    <rPh sb="3" eb="4">
      <t>ブン</t>
    </rPh>
    <phoneticPr fontId="2"/>
  </si>
  <si>
    <t>本　　俸</t>
    <rPh sb="0" eb="1">
      <t>ホン</t>
    </rPh>
    <rPh sb="3" eb="4">
      <t>ホウ</t>
    </rPh>
    <phoneticPr fontId="2"/>
  </si>
  <si>
    <t>期末手当</t>
    <rPh sb="0" eb="2">
      <t>キマツ</t>
    </rPh>
    <rPh sb="2" eb="4">
      <t>テアテ</t>
    </rPh>
    <phoneticPr fontId="2"/>
  </si>
  <si>
    <t>その他手当</t>
    <rPh sb="2" eb="3">
      <t>タ</t>
    </rPh>
    <rPh sb="3" eb="5">
      <t>テアテ</t>
    </rPh>
    <phoneticPr fontId="2"/>
  </si>
  <si>
    <t>所定福利費</t>
    <rPh sb="0" eb="2">
      <t>ショテイ</t>
    </rPh>
    <rPh sb="2" eb="4">
      <t>フクリ</t>
    </rPh>
    <rPh sb="4" eb="5">
      <t>ヒ</t>
    </rPh>
    <phoneticPr fontId="2"/>
  </si>
  <si>
    <t>（人）</t>
    <rPh sb="1" eb="2">
      <t>ニン</t>
    </rPh>
    <phoneticPr fontId="2"/>
  </si>
  <si>
    <t>（年）</t>
    <rPh sb="1" eb="2">
      <t>ネン</t>
    </rPh>
    <phoneticPr fontId="2"/>
  </si>
  <si>
    <t>（歳）</t>
    <rPh sb="1" eb="2">
      <t>サイ</t>
    </rPh>
    <phoneticPr fontId="2"/>
  </si>
  <si>
    <t>都道府県名</t>
    <rPh sb="0" eb="4">
      <t>トドウフケン</t>
    </rPh>
    <rPh sb="4" eb="5">
      <t>メイ</t>
    </rPh>
    <phoneticPr fontId="2"/>
  </si>
  <si>
    <t>↓</t>
    <phoneticPr fontId="2"/>
  </si>
  <si>
    <t>学　　校　　　法人名</t>
    <rPh sb="0" eb="1">
      <t>ガク</t>
    </rPh>
    <rPh sb="3" eb="4">
      <t>コウ</t>
    </rPh>
    <phoneticPr fontId="2"/>
  </si>
  <si>
    <t>人</t>
    <rPh sb="0" eb="1">
      <t>ヒト</t>
    </rPh>
    <phoneticPr fontId="2"/>
  </si>
  <si>
    <t>男　子　校</t>
    <rPh sb="0" eb="1">
      <t>オトコ</t>
    </rPh>
    <rPh sb="2" eb="3">
      <t>コ</t>
    </rPh>
    <rPh sb="4" eb="5">
      <t>コウ</t>
    </rPh>
    <phoneticPr fontId="2"/>
  </si>
  <si>
    <t>女　子　校</t>
    <rPh sb="0" eb="1">
      <t>オンナ</t>
    </rPh>
    <rPh sb="2" eb="3">
      <t>コ</t>
    </rPh>
    <rPh sb="4" eb="5">
      <t>コウ</t>
    </rPh>
    <phoneticPr fontId="2"/>
  </si>
  <si>
    <t>共　学　校</t>
    <rPh sb="0" eb="1">
      <t>トモ</t>
    </rPh>
    <rPh sb="2" eb="3">
      <t>ガク</t>
    </rPh>
    <rPh sb="4" eb="5">
      <t>コウ</t>
    </rPh>
    <phoneticPr fontId="2"/>
  </si>
  <si>
    <t>Ⅰ．入学状況・生徒数（本科のみ）</t>
    <rPh sb="2" eb="4">
      <t>ニュウガク</t>
    </rPh>
    <rPh sb="4" eb="6">
      <t>ジョウキョウ</t>
    </rPh>
    <rPh sb="7" eb="10">
      <t>セイトスウ</t>
    </rPh>
    <rPh sb="11" eb="13">
      <t>ホンカ</t>
    </rPh>
    <phoneticPr fontId="2"/>
  </si>
  <si>
    <t>入学状況　（４月１日現在）</t>
    <rPh sb="0" eb="1">
      <t>イリ</t>
    </rPh>
    <rPh sb="1" eb="2">
      <t>ガク</t>
    </rPh>
    <rPh sb="2" eb="3">
      <t>ジョウ</t>
    </rPh>
    <rPh sb="3" eb="4">
      <t>キョウ</t>
    </rPh>
    <rPh sb="7" eb="8">
      <t>ガツ</t>
    </rPh>
    <rPh sb="9" eb="10">
      <t>ニチ</t>
    </rPh>
    <rPh sb="10" eb="12">
      <t>ゲンザイ</t>
    </rPh>
    <phoneticPr fontId="2"/>
  </si>
  <si>
    <t>生徒数　（５月１日現在）</t>
    <rPh sb="0" eb="1">
      <t>ショウ</t>
    </rPh>
    <rPh sb="1" eb="2">
      <t>ト</t>
    </rPh>
    <rPh sb="2" eb="3">
      <t>カズ</t>
    </rPh>
    <rPh sb="6" eb="7">
      <t>ガツ</t>
    </rPh>
    <rPh sb="8" eb="9">
      <t>ニチ</t>
    </rPh>
    <rPh sb="9" eb="11">
      <t>ゲンザイ</t>
    </rPh>
    <phoneticPr fontId="2"/>
  </si>
  <si>
    <t>その他（　　　）</t>
    <rPh sb="2" eb="3">
      <t>タ</t>
    </rPh>
    <phoneticPr fontId="2"/>
  </si>
  <si>
    <t>その他学科</t>
    <rPh sb="2" eb="3">
      <t>タ</t>
    </rPh>
    <rPh sb="3" eb="5">
      <t>ガッカ</t>
    </rPh>
    <phoneticPr fontId="2"/>
  </si>
  <si>
    <t>右の給与
を受けた
人数</t>
    <rPh sb="0" eb="1">
      <t>ミギ</t>
    </rPh>
    <rPh sb="2" eb="4">
      <t>キュウヨ</t>
    </rPh>
    <rPh sb="6" eb="7">
      <t>ウ</t>
    </rPh>
    <rPh sb="10" eb="12">
      <t>ニンズウ</t>
    </rPh>
    <phoneticPr fontId="2"/>
  </si>
  <si>
    <t>円</t>
    <rPh sb="0" eb="1">
      <t>エン</t>
    </rPh>
    <phoneticPr fontId="2"/>
  </si>
  <si>
    <t>学級</t>
    <rPh sb="0" eb="2">
      <t>ガッキュウ</t>
    </rPh>
    <phoneticPr fontId="2"/>
  </si>
  <si>
    <t>歳</t>
    <rPh sb="0" eb="1">
      <t>サイ</t>
    </rPh>
    <phoneticPr fontId="2"/>
  </si>
  <si>
    <t>年</t>
    <rPh sb="0" eb="1">
      <t>トシ</t>
    </rPh>
    <phoneticPr fontId="2"/>
  </si>
  <si>
    <t>進路変更</t>
    <phoneticPr fontId="2"/>
  </si>
  <si>
    <t>経済的理由</t>
    <phoneticPr fontId="2"/>
  </si>
  <si>
    <t>保護者の　　　転居等</t>
    <phoneticPr fontId="2"/>
  </si>
  <si>
    <t>計</t>
    <phoneticPr fontId="2"/>
  </si>
  <si>
    <t>英語の外国人教員等</t>
    <rPh sb="0" eb="2">
      <t>エイゴ</t>
    </rPh>
    <rPh sb="3" eb="5">
      <t>ガイコク</t>
    </rPh>
    <rPh sb="5" eb="6">
      <t>ジン</t>
    </rPh>
    <rPh sb="6" eb="8">
      <t>キョウイン</t>
    </rPh>
    <rPh sb="8" eb="9">
      <t>トウ</t>
    </rPh>
    <phoneticPr fontId="2"/>
  </si>
  <si>
    <t>学生生徒等納付金</t>
    <rPh sb="0" eb="2">
      <t>ガクセイ</t>
    </rPh>
    <rPh sb="2" eb="4">
      <t>セイト</t>
    </rPh>
    <rPh sb="4" eb="5">
      <t>トウ</t>
    </rPh>
    <rPh sb="5" eb="8">
      <t>ノウフキン</t>
    </rPh>
    <phoneticPr fontId="15"/>
  </si>
  <si>
    <t>手数料</t>
    <rPh sb="0" eb="3">
      <t>テスウリョウ</t>
    </rPh>
    <phoneticPr fontId="15"/>
  </si>
  <si>
    <t>寄付金</t>
    <rPh sb="0" eb="3">
      <t>キフキン</t>
    </rPh>
    <phoneticPr fontId="15"/>
  </si>
  <si>
    <t>経常費等補助金</t>
    <rPh sb="0" eb="3">
      <t>ケイジョウヒ</t>
    </rPh>
    <rPh sb="3" eb="4">
      <t>トウ</t>
    </rPh>
    <rPh sb="4" eb="7">
      <t>ホジョキン</t>
    </rPh>
    <phoneticPr fontId="15"/>
  </si>
  <si>
    <t>雑収入</t>
    <rPh sb="0" eb="3">
      <t>ザッシュウニュウ</t>
    </rPh>
    <phoneticPr fontId="15"/>
  </si>
  <si>
    <t>教育活動収入計</t>
    <rPh sb="0" eb="2">
      <t>キョウイク</t>
    </rPh>
    <rPh sb="2" eb="4">
      <t>カツドウ</t>
    </rPh>
    <rPh sb="4" eb="6">
      <t>シュウニュウ</t>
    </rPh>
    <rPh sb="6" eb="7">
      <t>ケイ</t>
    </rPh>
    <phoneticPr fontId="15"/>
  </si>
  <si>
    <t>人件費</t>
    <rPh sb="0" eb="3">
      <t>ジンケンヒ</t>
    </rPh>
    <phoneticPr fontId="15"/>
  </si>
  <si>
    <t>教育研究経費</t>
    <rPh sb="0" eb="2">
      <t>キョウイク</t>
    </rPh>
    <rPh sb="2" eb="4">
      <t>ケンキュウ</t>
    </rPh>
    <rPh sb="4" eb="6">
      <t>ケイヒ</t>
    </rPh>
    <phoneticPr fontId="15"/>
  </si>
  <si>
    <t>管理経費</t>
    <rPh sb="0" eb="2">
      <t>カンリ</t>
    </rPh>
    <rPh sb="2" eb="4">
      <t>ケイヒ</t>
    </rPh>
    <phoneticPr fontId="15"/>
  </si>
  <si>
    <t>徴収不能額等</t>
    <rPh sb="0" eb="2">
      <t>チョウシュウ</t>
    </rPh>
    <rPh sb="2" eb="5">
      <t>フノウガク</t>
    </rPh>
    <rPh sb="5" eb="6">
      <t>トウ</t>
    </rPh>
    <phoneticPr fontId="15"/>
  </si>
  <si>
    <t>教育活動支出計</t>
    <rPh sb="0" eb="2">
      <t>キョウイク</t>
    </rPh>
    <rPh sb="2" eb="4">
      <t>カツドウ</t>
    </rPh>
    <rPh sb="4" eb="6">
      <t>シシュツ</t>
    </rPh>
    <rPh sb="6" eb="7">
      <t>ケイ</t>
    </rPh>
    <phoneticPr fontId="15"/>
  </si>
  <si>
    <t>教育活動収支</t>
    <rPh sb="0" eb="2">
      <t>キョウイク</t>
    </rPh>
    <rPh sb="2" eb="4">
      <t>カツドウ</t>
    </rPh>
    <rPh sb="4" eb="6">
      <t>シュウシ</t>
    </rPh>
    <phoneticPr fontId="15"/>
  </si>
  <si>
    <t>収入の部</t>
    <rPh sb="0" eb="2">
      <t>シュウニュウ</t>
    </rPh>
    <rPh sb="3" eb="4">
      <t>ブ</t>
    </rPh>
    <phoneticPr fontId="15"/>
  </si>
  <si>
    <t>支出の部</t>
    <rPh sb="0" eb="2">
      <t>シシュツ</t>
    </rPh>
    <rPh sb="3" eb="4">
      <t>ブ</t>
    </rPh>
    <phoneticPr fontId="15"/>
  </si>
  <si>
    <t>教育活動収支差額</t>
    <rPh sb="0" eb="2">
      <t>キョウイク</t>
    </rPh>
    <rPh sb="2" eb="4">
      <t>カツドウ</t>
    </rPh>
    <rPh sb="4" eb="6">
      <t>シュウシ</t>
    </rPh>
    <rPh sb="6" eb="8">
      <t>サガク</t>
    </rPh>
    <phoneticPr fontId="15"/>
  </si>
  <si>
    <t>教育活動外収支差額</t>
    <rPh sb="0" eb="2">
      <t>キョウイク</t>
    </rPh>
    <rPh sb="2" eb="4">
      <t>カツドウ</t>
    </rPh>
    <rPh sb="4" eb="5">
      <t>ガイ</t>
    </rPh>
    <rPh sb="5" eb="7">
      <t>シュウシ</t>
    </rPh>
    <rPh sb="7" eb="9">
      <t>サガク</t>
    </rPh>
    <phoneticPr fontId="15"/>
  </si>
  <si>
    <t>特別収支</t>
    <rPh sb="0" eb="2">
      <t>トクベツ</t>
    </rPh>
    <rPh sb="2" eb="4">
      <t>シュウシ</t>
    </rPh>
    <phoneticPr fontId="15"/>
  </si>
  <si>
    <t>特別収支差額</t>
    <rPh sb="0" eb="2">
      <t>トクベツ</t>
    </rPh>
    <rPh sb="2" eb="4">
      <t>シュウシ</t>
    </rPh>
    <rPh sb="4" eb="6">
      <t>サガク</t>
    </rPh>
    <phoneticPr fontId="15"/>
  </si>
  <si>
    <t>基本金組入前当年度収支差額</t>
    <rPh sb="0" eb="2">
      <t>キホン</t>
    </rPh>
    <rPh sb="2" eb="3">
      <t>キン</t>
    </rPh>
    <rPh sb="3" eb="4">
      <t>ク</t>
    </rPh>
    <rPh sb="4" eb="5">
      <t>イ</t>
    </rPh>
    <rPh sb="5" eb="6">
      <t>マエ</t>
    </rPh>
    <rPh sb="6" eb="9">
      <t>トウネンド</t>
    </rPh>
    <rPh sb="9" eb="11">
      <t>シュウシ</t>
    </rPh>
    <rPh sb="11" eb="13">
      <t>サガク</t>
    </rPh>
    <phoneticPr fontId="15"/>
  </si>
  <si>
    <t>基本金組入額合計</t>
    <rPh sb="0" eb="2">
      <t>キホン</t>
    </rPh>
    <rPh sb="2" eb="3">
      <t>キン</t>
    </rPh>
    <rPh sb="3" eb="4">
      <t>ク</t>
    </rPh>
    <rPh sb="4" eb="5">
      <t>イ</t>
    </rPh>
    <rPh sb="5" eb="6">
      <t>ガク</t>
    </rPh>
    <rPh sb="6" eb="8">
      <t>ゴウケイ</t>
    </rPh>
    <phoneticPr fontId="15"/>
  </si>
  <si>
    <t>当年度収支差額</t>
    <rPh sb="0" eb="3">
      <t>トウネンド</t>
    </rPh>
    <rPh sb="3" eb="5">
      <t>シュウシ</t>
    </rPh>
    <rPh sb="5" eb="7">
      <t>サガク</t>
    </rPh>
    <phoneticPr fontId="15"/>
  </si>
  <si>
    <t>（参考）</t>
    <rPh sb="1" eb="3">
      <t>サンコウ</t>
    </rPh>
    <phoneticPr fontId="2"/>
  </si>
  <si>
    <t>事業活動収入計</t>
    <rPh sb="0" eb="2">
      <t>ジギョウ</t>
    </rPh>
    <rPh sb="2" eb="4">
      <t>カツドウ</t>
    </rPh>
    <rPh sb="4" eb="6">
      <t>シュウニュウ</t>
    </rPh>
    <rPh sb="6" eb="7">
      <t>ケイ</t>
    </rPh>
    <phoneticPr fontId="15"/>
  </si>
  <si>
    <t>事業活動支出計</t>
    <rPh sb="0" eb="2">
      <t>ジギョウ</t>
    </rPh>
    <rPh sb="2" eb="4">
      <t>カツドウ</t>
    </rPh>
    <rPh sb="4" eb="6">
      <t>シシュツ</t>
    </rPh>
    <rPh sb="6" eb="7">
      <t>ケイ</t>
    </rPh>
    <phoneticPr fontId="15"/>
  </si>
  <si>
    <t>北海道</t>
  </si>
  <si>
    <t>学業不振・　   学校不適応</t>
    <phoneticPr fontId="2"/>
  </si>
  <si>
    <t>うち、併設・系列の
大学・短大への
進学者数</t>
    <rPh sb="3" eb="5">
      <t>ヘイセツ</t>
    </rPh>
    <rPh sb="6" eb="8">
      <t>ケイレツ</t>
    </rPh>
    <rPh sb="10" eb="12">
      <t>ダイガク</t>
    </rPh>
    <rPh sb="13" eb="15">
      <t>タンダイ</t>
    </rPh>
    <rPh sb="18" eb="21">
      <t>シンガクシャ</t>
    </rPh>
    <rPh sb="21" eb="22">
      <t>スウ</t>
    </rPh>
    <phoneticPr fontId="2"/>
  </si>
  <si>
    <t>預り金的納付金</t>
    <rPh sb="0" eb="1">
      <t>アズカ</t>
    </rPh>
    <rPh sb="2" eb="3">
      <t>キン</t>
    </rPh>
    <rPh sb="3" eb="4">
      <t>テキ</t>
    </rPh>
    <rPh sb="4" eb="7">
      <t>ノウフキン</t>
    </rPh>
    <phoneticPr fontId="2"/>
  </si>
  <si>
    <t>札幌大谷高等学校</t>
  </si>
  <si>
    <t>立命館慶祥高等学校</t>
  </si>
  <si>
    <t>札幌静修高等学校</t>
  </si>
  <si>
    <t>札幌北斗高等学校</t>
  </si>
  <si>
    <t>北海高等学校</t>
  </si>
  <si>
    <t>北星学園女子高等学校</t>
  </si>
  <si>
    <t>北照高等学校</t>
  </si>
  <si>
    <t>遺愛女子高等学校</t>
  </si>
  <si>
    <t>函館大谷高等学校</t>
  </si>
  <si>
    <t>函館大妻高等学校</t>
  </si>
  <si>
    <t>函館大学付属柏稜高等学校</t>
  </si>
  <si>
    <t>函館大学付属有斗高等学校</t>
  </si>
  <si>
    <t>旭川実業高等学校</t>
  </si>
  <si>
    <t>帯広大谷高等学校</t>
  </si>
  <si>
    <t>白樺学園高等学校</t>
  </si>
  <si>
    <t>帯広北高等学校</t>
  </si>
  <si>
    <t>苫小牧中央高等学校</t>
  </si>
  <si>
    <t>札幌新陽高等学校</t>
  </si>
  <si>
    <t>札幌龍谷学園高等学校</t>
  </si>
  <si>
    <t>稚内大谷高等学校</t>
  </si>
  <si>
    <t>札幌創成高等学校</t>
  </si>
  <si>
    <t>駒澤大学附属苫小牧高等学校</t>
  </si>
  <si>
    <t>北海道栄高等学校</t>
  </si>
  <si>
    <t>北星学園余市高等学校</t>
  </si>
  <si>
    <t>北嶺高等学校</t>
  </si>
  <si>
    <t>札幌日本大学高等学校</t>
  </si>
  <si>
    <t>旭川明成高等学校</t>
  </si>
  <si>
    <t>東奥学園高等学校</t>
  </si>
  <si>
    <t>青森山田高等学校</t>
  </si>
  <si>
    <t>青森明の星高等学校</t>
  </si>
  <si>
    <t>東奥義塾高等学校</t>
  </si>
  <si>
    <t>弘前学院聖愛高等学校</t>
  </si>
  <si>
    <t>千葉学園高等学校</t>
  </si>
  <si>
    <t>八戸聖ウルスラ学院高等学校</t>
  </si>
  <si>
    <t>八戸工業大学第一高等学校</t>
  </si>
  <si>
    <t>八戸工業大学第二高等学校</t>
  </si>
  <si>
    <t>五所川原第一高等学校</t>
  </si>
  <si>
    <t>松風塾高等学校</t>
  </si>
  <si>
    <t>向陵高等学校</t>
  </si>
  <si>
    <t>岩手女子高等学校</t>
  </si>
  <si>
    <t>盛岡白百合学園高等学校</t>
  </si>
  <si>
    <t>江南義塾盛岡高等学校</t>
  </si>
  <si>
    <t>盛岡大学附属高等学校</t>
  </si>
  <si>
    <t>盛岡スコーレ高等学校</t>
  </si>
  <si>
    <t>盛岡中央高等学校</t>
  </si>
  <si>
    <t>花巻東高等学校</t>
  </si>
  <si>
    <t>専修大学北上高等学校</t>
  </si>
  <si>
    <t>水沢第一高等学校</t>
  </si>
  <si>
    <t>聖和学園高等学校</t>
  </si>
  <si>
    <t>東北高等学校</t>
  </si>
  <si>
    <t>常盤木学園高等学校</t>
  </si>
  <si>
    <t>宮城学院高等学校</t>
  </si>
  <si>
    <t>仙台育英学園高等学校</t>
  </si>
  <si>
    <t>聖ドミニコ学院高等学校</t>
  </si>
  <si>
    <t>大崎中央高等学校</t>
  </si>
  <si>
    <t>東陵高等学校</t>
  </si>
  <si>
    <t>西山学院高等学校</t>
  </si>
  <si>
    <t>国学館高等学校</t>
  </si>
  <si>
    <t>秋田修英高等学校</t>
  </si>
  <si>
    <t>山形学院高等学校</t>
  </si>
  <si>
    <t>日本大学山形高等学校</t>
  </si>
  <si>
    <t>九里学園高等学校</t>
  </si>
  <si>
    <t>基督教独立学園高等学校</t>
  </si>
  <si>
    <t>羽黒高等学校</t>
  </si>
  <si>
    <t>東海大学山形高等学校</t>
  </si>
  <si>
    <t>新庄東高等学校</t>
  </si>
  <si>
    <t>鶴岡東高等学校</t>
  </si>
  <si>
    <t>福島高等学校</t>
  </si>
  <si>
    <t>桜の聖母学院高等学校</t>
  </si>
  <si>
    <t>福島東稜高等学校</t>
  </si>
  <si>
    <t>聖光学院高等学校</t>
  </si>
  <si>
    <t>郡山女子大学附属高等学校</t>
  </si>
  <si>
    <t>帝京安積高等学校</t>
  </si>
  <si>
    <t>尚志高等学校</t>
  </si>
  <si>
    <t>日本大学東北高等学校</t>
  </si>
  <si>
    <t>学校法人石川高等学校</t>
  </si>
  <si>
    <t>会津若松ザベリオ学園高等学校</t>
  </si>
  <si>
    <t>福島県磐城第一高等学校</t>
  </si>
  <si>
    <t>東日本国際大学附属昌平高等学校</t>
  </si>
  <si>
    <t>新潟明訓高等学校</t>
  </si>
  <si>
    <t>北越高等学校</t>
  </si>
  <si>
    <t>新潟青陵高等学校</t>
  </si>
  <si>
    <t>新潟清心女子高等学校</t>
  </si>
  <si>
    <t>敬和学園高等学校</t>
  </si>
  <si>
    <t>新潟第一高等学校</t>
  </si>
  <si>
    <t>東京学館新潟高等学校</t>
  </si>
  <si>
    <t>日本文理高等学校</t>
  </si>
  <si>
    <t>帝京長岡高等学校</t>
  </si>
  <si>
    <t>中越高等学校</t>
  </si>
  <si>
    <t>加茂暁星高等学校</t>
  </si>
  <si>
    <t>新発田中央高等学校</t>
  </si>
  <si>
    <t>新潟産業大学附属高等学校</t>
  </si>
  <si>
    <t>上越高等学校</t>
  </si>
  <si>
    <t>明秀学園日立高等学校</t>
  </si>
  <si>
    <t>大成女子高等学校</t>
  </si>
  <si>
    <t>常磐大学高等学校</t>
  </si>
  <si>
    <t>茨城高等学校</t>
  </si>
  <si>
    <t>水戸女子高等学校</t>
  </si>
  <si>
    <t>水城高等学校</t>
  </si>
  <si>
    <t>清真学園高等学校</t>
  </si>
  <si>
    <t>鹿島学園高等学校</t>
  </si>
  <si>
    <t>つくば国際大学高等学校</t>
  </si>
  <si>
    <t>土浦日本大学高等学校</t>
  </si>
  <si>
    <t>東洋大学附属牛久高等学校</t>
  </si>
  <si>
    <t>江戸川学園取手高等学校</t>
  </si>
  <si>
    <t>常総学院高等学校</t>
  </si>
  <si>
    <t>茗溪学園高等学校</t>
  </si>
  <si>
    <t>つくば秀英高等学校</t>
  </si>
  <si>
    <t>宇都宮文星女子高等学校</t>
  </si>
  <si>
    <t>宇都宮短期大学附属高等学校</t>
  </si>
  <si>
    <t>國學院大學栃木高等学校</t>
  </si>
  <si>
    <t>佐野清澄高等学校</t>
  </si>
  <si>
    <t>佐野日本大学高等学校</t>
  </si>
  <si>
    <t>足利短期大学附属高等学校</t>
  </si>
  <si>
    <t>矢板中央高等学校</t>
  </si>
  <si>
    <t>共愛学園高等学校</t>
  </si>
  <si>
    <t>前橋育英高等学校</t>
  </si>
  <si>
    <t>桐生第一高等学校</t>
  </si>
  <si>
    <t>樹徳高等学校</t>
  </si>
  <si>
    <t>常磐高等学校</t>
  </si>
  <si>
    <t>栄東高等学校</t>
  </si>
  <si>
    <t>浦和学院高等学校</t>
  </si>
  <si>
    <t>秀明高等学校</t>
  </si>
  <si>
    <t>獨協埼玉高等学校</t>
  </si>
  <si>
    <t>城北埼玉高等学校</t>
  </si>
  <si>
    <t>西武学園文理高等学校</t>
  </si>
  <si>
    <t>西武台高等学校</t>
  </si>
  <si>
    <t>秀明英光高等学校</t>
  </si>
  <si>
    <t>花咲徳栄高等学校</t>
  </si>
  <si>
    <t>開智高等学校</t>
  </si>
  <si>
    <t>敬愛大学八日市場高等学校</t>
  </si>
  <si>
    <t>成田高等学校</t>
  </si>
  <si>
    <t>市川高等学校</t>
  </si>
  <si>
    <t>東葉高等学校</t>
  </si>
  <si>
    <t>茂原北陵高等学校</t>
  </si>
  <si>
    <t>千葉黎明高等学校</t>
  </si>
  <si>
    <t>麗澤高等学校</t>
  </si>
  <si>
    <t>千葉学芸高等学校</t>
  </si>
  <si>
    <t>東邦大学付属東邦高等学校</t>
  </si>
  <si>
    <t>専修大学松戸高等学校</t>
  </si>
  <si>
    <t>日本大学習志野高等学校</t>
  </si>
  <si>
    <t>我孫子二階堂高等学校</t>
  </si>
  <si>
    <t>千葉日本大学第一高等学校</t>
  </si>
  <si>
    <t>中央学院高等学校</t>
  </si>
  <si>
    <t>横芝敬愛高等学校</t>
  </si>
  <si>
    <t>東海大学付属浦安高等学校</t>
  </si>
  <si>
    <t>不二女子高等学校</t>
  </si>
  <si>
    <t>八千代松陰高等学校</t>
  </si>
  <si>
    <t>暁星国際高等学校</t>
  </si>
  <si>
    <t>東京学館高等学校</t>
  </si>
  <si>
    <t>千葉聖心高等学校</t>
  </si>
  <si>
    <t>愛国学園大学附属四街道高等学校</t>
  </si>
  <si>
    <t>芝浦工業大学柏高等学校</t>
  </si>
  <si>
    <t>東京学館浦安高等学校</t>
  </si>
  <si>
    <t>渋谷教育学園幕張高等学校</t>
  </si>
  <si>
    <t>昭和学院秀英高等学校</t>
  </si>
  <si>
    <t>市原中央高等学校</t>
  </si>
  <si>
    <t>流通経済大学付属柏高等学校</t>
  </si>
  <si>
    <t>西武台千葉高等学校</t>
  </si>
  <si>
    <t>フェリス女学院高等学校</t>
  </si>
  <si>
    <t>横浜雙葉高等学校</t>
  </si>
  <si>
    <t>横浜共立学園高等学校</t>
  </si>
  <si>
    <t>清心女子高等学校</t>
  </si>
  <si>
    <t>桐蔭学園高等学校</t>
  </si>
  <si>
    <t>日本大学高等学校</t>
  </si>
  <si>
    <t>武相高等学校</t>
  </si>
  <si>
    <t>横浜学園高等学校</t>
  </si>
  <si>
    <t>関東学院六浦高等学校</t>
  </si>
  <si>
    <t>横浜高等学校</t>
  </si>
  <si>
    <t>山手学院高等学校</t>
  </si>
  <si>
    <t>湘南学院高等学校</t>
  </si>
  <si>
    <t>横須賀学院高等学校</t>
  </si>
  <si>
    <t>大西学園高等学校</t>
  </si>
  <si>
    <t>カリタス女子高等学校</t>
  </si>
  <si>
    <t>サレジオ学院高等学校</t>
  </si>
  <si>
    <t>法政大学第二高等学校</t>
  </si>
  <si>
    <t>日本女子大学附属高等学校</t>
  </si>
  <si>
    <t>平塚学園高等学校</t>
  </si>
  <si>
    <t>栄光学園高等学校</t>
  </si>
  <si>
    <t>鎌倉学園高等学校</t>
  </si>
  <si>
    <t>鎌倉女学院高等学校</t>
  </si>
  <si>
    <t>北鎌倉女子学園高等学校</t>
  </si>
  <si>
    <t>鎌倉女子大学高等部</t>
  </si>
  <si>
    <t>清泉女学院高等学校</t>
  </si>
  <si>
    <t>湘南工科大学附属高等学校</t>
  </si>
  <si>
    <t>湘南学園高等学校</t>
  </si>
  <si>
    <t>湘南白百合学園高等学校</t>
  </si>
  <si>
    <t>日本大学藤沢高等学校</t>
  </si>
  <si>
    <t>藤嶺学園藤沢高等学校</t>
  </si>
  <si>
    <t>藤沢翔陵高等学校</t>
  </si>
  <si>
    <t>聖園女学院高等学校</t>
  </si>
  <si>
    <t>向上高等学校</t>
  </si>
  <si>
    <t>相洋高等学校</t>
  </si>
  <si>
    <t>旭丘高等学校</t>
  </si>
  <si>
    <t>アレセイア湘南高等学校</t>
  </si>
  <si>
    <t>逗子開成高等学校</t>
  </si>
  <si>
    <t>光明学園相模原高等学校</t>
  </si>
  <si>
    <t>相模女子大学高等部</t>
  </si>
  <si>
    <t>東海大学付属相模高等学校</t>
  </si>
  <si>
    <t>聖セシリア女子高等学校</t>
  </si>
  <si>
    <t>立花学園高等学校</t>
  </si>
  <si>
    <t>函嶺白百合学園高等学校</t>
  </si>
  <si>
    <t>横浜隼人高等学校</t>
  </si>
  <si>
    <t>森村学園高等部</t>
  </si>
  <si>
    <t>桐光学園高等学校</t>
  </si>
  <si>
    <t>神奈川大学附属高等学校</t>
  </si>
  <si>
    <t>慶應義塾湘南藤沢高等部</t>
  </si>
  <si>
    <t>公文国際学園高等部</t>
  </si>
  <si>
    <t>柏木学園高等学校</t>
  </si>
  <si>
    <t>大妻高等学校</t>
  </si>
  <si>
    <t>神田女学園高等学校</t>
  </si>
  <si>
    <t>暁星高等学校</t>
  </si>
  <si>
    <t>共立女子高等学校</t>
  </si>
  <si>
    <t>錦城学園高等学校</t>
  </si>
  <si>
    <t>女子学院高等学校</t>
  </si>
  <si>
    <t>白百合学園高等学校</t>
  </si>
  <si>
    <t>正則学園高等学校</t>
  </si>
  <si>
    <t>東京家政学院高等学校</t>
  </si>
  <si>
    <t>東洋高等学校</t>
  </si>
  <si>
    <t>三輪田学園高等学校</t>
  </si>
  <si>
    <t>和洋九段女子高等学校</t>
  </si>
  <si>
    <t>麻布高等学校</t>
  </si>
  <si>
    <t>慶應義塾女子高等学校</t>
  </si>
  <si>
    <t>芝高等学校</t>
  </si>
  <si>
    <t>頌栄女子学院高等学校</t>
  </si>
  <si>
    <t>聖心女子学院高等科</t>
  </si>
  <si>
    <t>正則高等学校</t>
  </si>
  <si>
    <t>東海大学付属高輪台高等学校</t>
  </si>
  <si>
    <t>東洋英和女学院高等部</t>
  </si>
  <si>
    <t>普連土学園高等学校</t>
  </si>
  <si>
    <t>明治学院高等学校</t>
  </si>
  <si>
    <t>山脇学園高等学校</t>
  </si>
  <si>
    <t>海城高等学校</t>
  </si>
  <si>
    <t>学習院女子高等科</t>
  </si>
  <si>
    <t>成女高等学校</t>
  </si>
  <si>
    <t>成城高等学校</t>
  </si>
  <si>
    <t>保善高等学校</t>
  </si>
  <si>
    <t>目白研心高等学校</t>
  </si>
  <si>
    <t>早稲田高等学校</t>
  </si>
  <si>
    <t>青山学院高等部</t>
  </si>
  <si>
    <t>関東国際高等学校</t>
  </si>
  <si>
    <t>実践女子学園高等学校</t>
  </si>
  <si>
    <t>渋谷教育学園渋谷高等学校</t>
  </si>
  <si>
    <t>東京女学館高等学校</t>
  </si>
  <si>
    <t>富士見丘高等学校</t>
  </si>
  <si>
    <t>晃華学園高等学校</t>
  </si>
  <si>
    <t>桐朋女子高等学校</t>
  </si>
  <si>
    <t>学習院高等科</t>
  </si>
  <si>
    <t>早稲田大学高等学院</t>
  </si>
  <si>
    <t>跡見学園高等学校</t>
  </si>
  <si>
    <t>郁文館高等学校</t>
  </si>
  <si>
    <t>桜蔭高等学校</t>
  </si>
  <si>
    <t>京華高等学校</t>
  </si>
  <si>
    <t>京華商業高等学校</t>
  </si>
  <si>
    <t>京華女子高等学校</t>
  </si>
  <si>
    <t>駒込高等学校</t>
  </si>
  <si>
    <t>貞静学園高等学校</t>
  </si>
  <si>
    <t>東京音楽大学付属高等学校</t>
  </si>
  <si>
    <t>東洋女子高等学校</t>
  </si>
  <si>
    <t>獨協高等学校</t>
  </si>
  <si>
    <t>日本大学豊山高等学校</t>
  </si>
  <si>
    <t>岩倉高等学校</t>
  </si>
  <si>
    <t>上野学園高等学校</t>
  </si>
  <si>
    <t>安部学院高等学校</t>
  </si>
  <si>
    <t>桜丘高等学校</t>
  </si>
  <si>
    <t>順天高等学校</t>
  </si>
  <si>
    <t>女子聖学院高等学校</t>
  </si>
  <si>
    <t>駿台学園高等学校</t>
  </si>
  <si>
    <t>聖学院高等学校</t>
  </si>
  <si>
    <t>瀧野川女子学園高等学校</t>
  </si>
  <si>
    <t>東京成徳大学高等学校</t>
  </si>
  <si>
    <t>武蔵野高等学校</t>
  </si>
  <si>
    <t>開成高等学校</t>
  </si>
  <si>
    <t>北豊島高等学校</t>
  </si>
  <si>
    <t>日本大学第一高等学校</t>
  </si>
  <si>
    <t>安田学園高等学校</t>
  </si>
  <si>
    <t>中村高等学校</t>
  </si>
  <si>
    <t>足立学園高等学校</t>
  </si>
  <si>
    <t>潤徳女子高等学校</t>
  </si>
  <si>
    <t>共栄学園高等学校</t>
  </si>
  <si>
    <t>修徳高等学校</t>
  </si>
  <si>
    <t>愛国高等学校</t>
  </si>
  <si>
    <t>江戸川女子高等学校</t>
  </si>
  <si>
    <t>関東第一高等学校</t>
  </si>
  <si>
    <t>攻玉社高等学校</t>
  </si>
  <si>
    <t>品川女子学院高等部</t>
  </si>
  <si>
    <t>青稜高等学校</t>
  </si>
  <si>
    <t>品川エトワール女子高等学校</t>
  </si>
  <si>
    <t>文教大学付属高等学校</t>
  </si>
  <si>
    <t>トキワ松学園高等学校</t>
  </si>
  <si>
    <t>目黒学院高等学校</t>
  </si>
  <si>
    <t>多摩大学目黒高等学校</t>
  </si>
  <si>
    <t>八雲学園高等学校</t>
  </si>
  <si>
    <t>東京高等学校</t>
  </si>
  <si>
    <t>東京実業高等学校</t>
  </si>
  <si>
    <t>国本女子高等学校</t>
  </si>
  <si>
    <t>恵泉女学園高等学校</t>
  </si>
  <si>
    <t>佼成学園女子高等学校</t>
  </si>
  <si>
    <t>国士舘高等学校</t>
  </si>
  <si>
    <t>駒澤大学高等学校</t>
  </si>
  <si>
    <t>駒場学園高等学校</t>
  </si>
  <si>
    <t>駒場東邦高等学校</t>
  </si>
  <si>
    <t>松蔭高等学校</t>
  </si>
  <si>
    <t>成城学園高等学校</t>
  </si>
  <si>
    <t>聖ドミニコ学園高等学校</t>
  </si>
  <si>
    <t>世田谷学園高等学校</t>
  </si>
  <si>
    <t>大東学園高等学校</t>
  </si>
  <si>
    <t>玉川聖学院高等部</t>
  </si>
  <si>
    <t>田園調布雙葉高等学校</t>
  </si>
  <si>
    <t>東京農業大学第一高等学校</t>
  </si>
  <si>
    <t>日本学園高等学校</t>
  </si>
  <si>
    <t>日本大学櫻丘高等学校</t>
  </si>
  <si>
    <t>玉川学園高等部</t>
  </si>
  <si>
    <t>日本大学第三高等学校</t>
  </si>
  <si>
    <t>和光高等学校</t>
  </si>
  <si>
    <t>大妻中野高等学校</t>
  </si>
  <si>
    <t>実践学園高等学校</t>
  </si>
  <si>
    <t>東亜学園高等学校</t>
  </si>
  <si>
    <t>宝仙学園高等学校</t>
  </si>
  <si>
    <t>堀越高等学校</t>
  </si>
  <si>
    <t>明治大学付属中野高等学校</t>
  </si>
  <si>
    <t>光塩女子学院高等科</t>
  </si>
  <si>
    <t>佼成学園高等学校</t>
  </si>
  <si>
    <t>女子美術大学付属高等学校</t>
  </si>
  <si>
    <t>専修大学附属高等学校</t>
  </si>
  <si>
    <t>中央大学杉並高等学校</t>
  </si>
  <si>
    <t>東京立正高等学校</t>
  </si>
  <si>
    <t>日本大学第二高等学校</t>
  </si>
  <si>
    <t>日本大学鶴ヶ丘高等学校</t>
  </si>
  <si>
    <t>立教女学院高等学校</t>
  </si>
  <si>
    <t>川村高等学校</t>
  </si>
  <si>
    <t>十文字高等学校</t>
  </si>
  <si>
    <t>淑徳巣鴨高等学校</t>
  </si>
  <si>
    <t>城西大学附属城西高等学校</t>
  </si>
  <si>
    <t>昭和鉄道高等学校</t>
  </si>
  <si>
    <t>巣鴨高等学校</t>
  </si>
  <si>
    <t>豊島岡女子学園高等学校</t>
  </si>
  <si>
    <t>豊島学院高等学校</t>
  </si>
  <si>
    <t>豊南高等学校</t>
  </si>
  <si>
    <t>本郷高等学校</t>
  </si>
  <si>
    <t>立教池袋高等学校</t>
  </si>
  <si>
    <t>淑徳高等学校</t>
  </si>
  <si>
    <t>城北高等学校</t>
  </si>
  <si>
    <t>大東文化大学第一高等学校</t>
  </si>
  <si>
    <t>帝京高等学校</t>
  </si>
  <si>
    <t>東京家政大学附属女子高等学校</t>
  </si>
  <si>
    <t>日本大学豊山女子高等学校</t>
  </si>
  <si>
    <t>東京女子学院高等学校</t>
  </si>
  <si>
    <t>富士見高等学校</t>
  </si>
  <si>
    <t>武蔵高等学校</t>
  </si>
  <si>
    <t>東星学園高等学校</t>
  </si>
  <si>
    <t>穎明館高等学校</t>
  </si>
  <si>
    <t>共立女子第二高等学校</t>
  </si>
  <si>
    <t>工学院大学附属高等学校</t>
  </si>
  <si>
    <t>聖パウロ学園高等学校</t>
  </si>
  <si>
    <t>帝京八王子高等学校</t>
  </si>
  <si>
    <t>東京純心女子高等学校</t>
  </si>
  <si>
    <t>八王子実践高等学校</t>
  </si>
  <si>
    <t>昭和第一学園高等学校</t>
  </si>
  <si>
    <t>立川女子高等学校</t>
  </si>
  <si>
    <t>明星高等学校</t>
  </si>
  <si>
    <t>啓明学園高等学校</t>
  </si>
  <si>
    <t>桜美林高等学校</t>
  </si>
  <si>
    <t>錦城高等学校</t>
  </si>
  <si>
    <t>白梅学園高等学校</t>
  </si>
  <si>
    <t>創価高等学校</t>
  </si>
  <si>
    <t>拓殖大学第一高等学校</t>
  </si>
  <si>
    <t>明治学院東村山高等学校</t>
  </si>
  <si>
    <t>明法高等学校</t>
  </si>
  <si>
    <t>桐朋高等学校</t>
  </si>
  <si>
    <t>大妻多摩高等学校</t>
  </si>
  <si>
    <t>帝京大学高等学校</t>
  </si>
  <si>
    <t>多摩大学附属聖ヶ丘高等学校</t>
  </si>
  <si>
    <t>東海大学菅生高等学校</t>
  </si>
  <si>
    <t>駒沢学園女子高等学校</t>
  </si>
  <si>
    <t>聖徳学園高等学校</t>
  </si>
  <si>
    <t>吉祥女子高等学校</t>
  </si>
  <si>
    <t>成蹊高等学校</t>
  </si>
  <si>
    <t>藤村女子高等学校</t>
  </si>
  <si>
    <t>大成高等学校</t>
  </si>
  <si>
    <t>明星学園高等学校</t>
  </si>
  <si>
    <t>国際基督教大学高等学校</t>
  </si>
  <si>
    <t>中央大学附属高等学校</t>
  </si>
  <si>
    <t>東京電機大学高等学校</t>
  </si>
  <si>
    <t>文華女子高等学校</t>
  </si>
  <si>
    <t>早稲田大学系属早稲田実業学校高等部</t>
  </si>
  <si>
    <t>明治大学付属明治高等学校</t>
  </si>
  <si>
    <t>龍谷富山高等学校</t>
  </si>
  <si>
    <t>富山第一高等学校</t>
  </si>
  <si>
    <t>不二越工業高等学校</t>
  </si>
  <si>
    <t>高朋高等学校</t>
  </si>
  <si>
    <t>高岡第一高等学校</t>
  </si>
  <si>
    <t>高岡向陵高等学校</t>
  </si>
  <si>
    <t>高岡龍谷高等学校</t>
  </si>
  <si>
    <t>富山国際大学付属高等学校</t>
  </si>
  <si>
    <t>新川高等学校</t>
  </si>
  <si>
    <t>遊学館高等学校</t>
  </si>
  <si>
    <t>北陸学院高等学校</t>
  </si>
  <si>
    <t>星稜高等学校</t>
  </si>
  <si>
    <t>鵬学園高等学校</t>
  </si>
  <si>
    <t>北陸高等学校</t>
  </si>
  <si>
    <t>仁愛女子高等学校</t>
  </si>
  <si>
    <t>福井工業大学附属福井高等学校</t>
  </si>
  <si>
    <t>啓新高等学校</t>
  </si>
  <si>
    <t>敦賀気比高等学校</t>
  </si>
  <si>
    <t>山梨英和高等学校</t>
  </si>
  <si>
    <t>駿台甲府高等学校</t>
  </si>
  <si>
    <t>身延山高等学校</t>
  </si>
  <si>
    <t>日本大学明誠高等学校</t>
  </si>
  <si>
    <t>日本航空高等学校</t>
  </si>
  <si>
    <t>帝京第三高等学校</t>
  </si>
  <si>
    <t>富士学苑高等学校</t>
  </si>
  <si>
    <t>長野清泉女学院高等学校</t>
  </si>
  <si>
    <t>松商学園高等学校</t>
  </si>
  <si>
    <t>上田西高等学校</t>
  </si>
  <si>
    <t>飯田女子高等学校</t>
  </si>
  <si>
    <t>松本第一高等学校</t>
  </si>
  <si>
    <t>佐久長聖高等学校</t>
  </si>
  <si>
    <t>伊那西高等学校</t>
  </si>
  <si>
    <t>エクセラン高等学校</t>
  </si>
  <si>
    <t>富田高等学校</t>
  </si>
  <si>
    <t>済美高等学校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</si>
  <si>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</si>
  <si>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</si>
  <si>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</si>
  <si>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</si>
  <si>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</si>
  <si>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</si>
  <si>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</si>
  <si>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</si>
  <si>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高山西高等学校</t>
  </si>
  <si>
    <t>御殿場西高等学校</t>
  </si>
  <si>
    <t>不二聖心女子学院高等学校</t>
  </si>
  <si>
    <t>日本大学三島高等学校</t>
  </si>
  <si>
    <t>沼津中央高等学校</t>
  </si>
  <si>
    <t>桐陽高等学校</t>
  </si>
  <si>
    <t>加藤学園高等学校</t>
  </si>
  <si>
    <t>加藤学園暁秀高等学校</t>
  </si>
  <si>
    <t>誠恵高等学校</t>
  </si>
  <si>
    <t>星陵高等学校</t>
  </si>
  <si>
    <t>静岡県富士見高等学校</t>
  </si>
  <si>
    <t>清水国際高等学校</t>
  </si>
  <si>
    <t>静岡英和女学院高等学校</t>
  </si>
  <si>
    <t>静岡女子高等学校</t>
  </si>
  <si>
    <t>静岡雙葉高等学校</t>
  </si>
  <si>
    <t>静岡北高等学校</t>
  </si>
  <si>
    <t>静岡学園高等学校</t>
  </si>
  <si>
    <t>静岡聖光学院高等学校</t>
  </si>
  <si>
    <t>焼津高等学校</t>
  </si>
  <si>
    <t>藤枝明誠高等学校</t>
  </si>
  <si>
    <t>磐田東高等学校</t>
  </si>
  <si>
    <t>浜松開誠館高等学校</t>
  </si>
  <si>
    <t>浜松学芸高等学校</t>
  </si>
  <si>
    <t>静岡県西遠女子学園高等学校</t>
  </si>
  <si>
    <t>浜松日体高等学校</t>
  </si>
  <si>
    <t>愛知高等学校</t>
  </si>
  <si>
    <t>愛知工業大学名電高等学校</t>
  </si>
  <si>
    <t>愛知淑徳高等学校</t>
  </si>
  <si>
    <t>愛知みずほ大学瑞穂高等学校</t>
  </si>
  <si>
    <t>桜花学園高等学校</t>
  </si>
  <si>
    <t>菊華高等学校</t>
  </si>
  <si>
    <t>享栄高等学校</t>
  </si>
  <si>
    <t>金城学院高等学校</t>
  </si>
  <si>
    <t>椙山女学園高等学校</t>
  </si>
  <si>
    <t>中京大学附属中京高等学校</t>
  </si>
  <si>
    <t>東海高等学校</t>
  </si>
  <si>
    <t>東海学園高等学校</t>
  </si>
  <si>
    <t>東邦高等学校</t>
  </si>
  <si>
    <t>同朋高等学校</t>
  </si>
  <si>
    <t>名古屋高等学校</t>
  </si>
  <si>
    <t>名古屋大谷高等学校</t>
  </si>
  <si>
    <t>名古屋工業高等学校</t>
  </si>
  <si>
    <t>名古屋国際高等学校</t>
  </si>
  <si>
    <t>名古屋女子大学高等学校</t>
  </si>
  <si>
    <t>南山高等学校</t>
  </si>
  <si>
    <t>名城大学附属高等学校</t>
  </si>
  <si>
    <t>栄徳高等学校</t>
  </si>
  <si>
    <t>聖カピタニオ女子高等学校</t>
  </si>
  <si>
    <t>星城高等学校</t>
  </si>
  <si>
    <t>誠信高等学校</t>
  </si>
  <si>
    <t>聖霊高等学校</t>
  </si>
  <si>
    <t>滝高等学校</t>
  </si>
  <si>
    <t>日本福祉大学付属高等学校</t>
  </si>
  <si>
    <t>愛知産業大学三河高等学校</t>
  </si>
  <si>
    <t>安城学園高等学校</t>
  </si>
  <si>
    <t>岡崎城西高等学校</t>
  </si>
  <si>
    <t>杜若高等学校</t>
  </si>
  <si>
    <t>豊田大谷高等学校</t>
  </si>
  <si>
    <t>光ヶ丘女子高等学校</t>
  </si>
  <si>
    <t>黄柳野高等学校</t>
  </si>
  <si>
    <t>豊川高等学校</t>
  </si>
  <si>
    <t>豊橋中央高等学校</t>
  </si>
  <si>
    <t>藤ノ花女子高等学校</t>
  </si>
  <si>
    <t>暁高等学校</t>
  </si>
  <si>
    <t>海星高等学校</t>
  </si>
  <si>
    <t>高田高等学校</t>
  </si>
  <si>
    <t>セントヨゼフ女子学園高等学校</t>
  </si>
  <si>
    <t>三重高等学校</t>
  </si>
  <si>
    <t>皇學館高等学校</t>
  </si>
  <si>
    <t>愛農学園農業高等学校</t>
  </si>
  <si>
    <t>近江兄弟社高等学校</t>
  </si>
  <si>
    <t>近江高等学校</t>
  </si>
  <si>
    <t>比叡山高等学校</t>
  </si>
  <si>
    <t>綾羽高等学校</t>
  </si>
  <si>
    <t>滋賀学園高等学校</t>
  </si>
  <si>
    <t>大谷高等学校</t>
  </si>
  <si>
    <t>同志社高等学校</t>
  </si>
  <si>
    <t>花園高等学校</t>
  </si>
  <si>
    <t>東山高等学校</t>
  </si>
  <si>
    <t>洛星高等学校</t>
  </si>
  <si>
    <t>洛南高等学校</t>
  </si>
  <si>
    <t>立命館高等学校</t>
  </si>
  <si>
    <t>華頂女子高等学校</t>
  </si>
  <si>
    <t>京都女子高等学校</t>
  </si>
  <si>
    <t>京都橘高等学校</t>
  </si>
  <si>
    <t>同志社女子高等学校</t>
  </si>
  <si>
    <t>ノートルダム女学院高等学校</t>
  </si>
  <si>
    <t>平安女学院高等学校</t>
  </si>
  <si>
    <t>京都明徳高等学校</t>
  </si>
  <si>
    <t>洛陽総合高等学校</t>
  </si>
  <si>
    <t>福知山成美高等学校</t>
  </si>
  <si>
    <t>京都共栄学園高等学校</t>
  </si>
  <si>
    <t>立命館宇治高等学校</t>
  </si>
  <si>
    <t>日星高等学校</t>
  </si>
  <si>
    <t>福知山淑徳高等学校</t>
  </si>
  <si>
    <t>同志社国際高等学校</t>
  </si>
  <si>
    <t>京都成章高等学校</t>
  </si>
  <si>
    <t>京都両洋高等学校</t>
  </si>
  <si>
    <t>大阪星光学院高等学校</t>
  </si>
  <si>
    <t>興國高等学校</t>
  </si>
  <si>
    <t>清風高等学校</t>
  </si>
  <si>
    <t>高槻高等学校</t>
  </si>
  <si>
    <t>大阪女学院高等学校</t>
  </si>
  <si>
    <t>金蘭会高等学校</t>
  </si>
  <si>
    <t>四天王寺高等学校</t>
  </si>
  <si>
    <t>樟蔭高等学校</t>
  </si>
  <si>
    <t>城南学園高等学校</t>
  </si>
  <si>
    <t>宣真高等学校</t>
  </si>
  <si>
    <t>相愛高等学校</t>
  </si>
  <si>
    <t>帝塚山学院高等学校</t>
  </si>
  <si>
    <t>梅花高等学校</t>
  </si>
  <si>
    <t>プール学院高等学校</t>
  </si>
  <si>
    <t>明浄学院高等学校</t>
  </si>
  <si>
    <t>上宮高等学校</t>
  </si>
  <si>
    <t>英真学園高等学校</t>
  </si>
  <si>
    <t>追手門学院高等学校</t>
  </si>
  <si>
    <t>追手門学院大手前高等学校</t>
  </si>
  <si>
    <t>大阪高等学校</t>
  </si>
  <si>
    <t>大阪商業大学高等学校</t>
  </si>
  <si>
    <t>大阪商業大学堺高等学校</t>
  </si>
  <si>
    <t>大阪青凌高等学校</t>
  </si>
  <si>
    <t>大阪体育大学浪商高等学校</t>
  </si>
  <si>
    <t>大阪電気通信大学高等学校</t>
  </si>
  <si>
    <t>大阪桐蔭高等学校</t>
  </si>
  <si>
    <t>関西大倉高等学校</t>
  </si>
  <si>
    <t>関西創価高等学校</t>
  </si>
  <si>
    <t>関西大学第一高等学校</t>
  </si>
  <si>
    <t>関西福祉科学大学高等学校</t>
  </si>
  <si>
    <t>近畿大学附属高等学校</t>
  </si>
  <si>
    <t>金蘭千里高等学校</t>
  </si>
  <si>
    <t>建国高等学校</t>
  </si>
  <si>
    <t>賢明学院高等学校</t>
  </si>
  <si>
    <t>金光大阪高等学校</t>
  </si>
  <si>
    <t>金光八尾高等学校</t>
  </si>
  <si>
    <t>四條畷学園高等学校</t>
  </si>
  <si>
    <t>精華高等学校</t>
  </si>
  <si>
    <t>清教学園高等学校</t>
  </si>
  <si>
    <t>星翔高等学校</t>
  </si>
  <si>
    <t>清風南海高等学校</t>
  </si>
  <si>
    <t>清明学院高等学校</t>
  </si>
  <si>
    <t>大商学園高等学校</t>
  </si>
  <si>
    <t>同志社香里高等学校</t>
  </si>
  <si>
    <t>浪速高等学校</t>
  </si>
  <si>
    <t>羽衣学園高等学校</t>
  </si>
  <si>
    <t>初芝富田林高等学校</t>
  </si>
  <si>
    <t>阪南大学高等学校</t>
  </si>
  <si>
    <t>東大谷高等学校</t>
  </si>
  <si>
    <t>箕面学園高等学校</t>
  </si>
  <si>
    <t>桃山学院高等学校</t>
  </si>
  <si>
    <t>履正社高等学校</t>
  </si>
  <si>
    <t>雲雀丘学園高等学校</t>
  </si>
  <si>
    <t>小林聖心女子学院高等学校</t>
  </si>
  <si>
    <t>園田学園高等学校</t>
  </si>
  <si>
    <t>百合学院高等学校</t>
  </si>
  <si>
    <t>関西学院高等部</t>
  </si>
  <si>
    <t>神戸女学院高等学部</t>
  </si>
  <si>
    <t>報徳学園高等学校</t>
  </si>
  <si>
    <t>仁川学院高等学校</t>
  </si>
  <si>
    <t>武庫川女子大学附属高等学校</t>
  </si>
  <si>
    <t>甲子園学院高等学校</t>
  </si>
  <si>
    <t>甲陽学院高等学校</t>
  </si>
  <si>
    <t>甲南高等学校</t>
  </si>
  <si>
    <t>甲南女子高等学校</t>
  </si>
  <si>
    <t>灘高等学校</t>
  </si>
  <si>
    <t>親和女子高等学校</t>
  </si>
  <si>
    <t>神戸海星女子学院高等学校</t>
  </si>
  <si>
    <t>神戸第一高等学校</t>
  </si>
  <si>
    <t>神戸山手女子高等学校</t>
  </si>
  <si>
    <t>神戸弘陵学園高等学校</t>
  </si>
  <si>
    <t>神戸常盤女子高等学校</t>
  </si>
  <si>
    <t>神戸野田高等学校</t>
  </si>
  <si>
    <t>育英高等学校</t>
  </si>
  <si>
    <t>滝川高等学校</t>
  </si>
  <si>
    <t>須磨学園高等学校</t>
  </si>
  <si>
    <t>神戸星城高等学校</t>
  </si>
  <si>
    <t>神戸国際高等学校</t>
  </si>
  <si>
    <t>愛徳学園高等学校</t>
  </si>
  <si>
    <t>神戸国際大学附属高等学校</t>
  </si>
  <si>
    <t>滝川第二高等学校</t>
  </si>
  <si>
    <t>三田学園高等学校</t>
  </si>
  <si>
    <t>白陵高等学校</t>
  </si>
  <si>
    <t>賢明女子学院高等学校</t>
  </si>
  <si>
    <t>淳心学院高等学校</t>
  </si>
  <si>
    <t>東洋大学附属姫路高等学校</t>
  </si>
  <si>
    <t>日ノ本学園高等学校</t>
  </si>
  <si>
    <t>生野学園高等学校</t>
  </si>
  <si>
    <t>近畿大学附属豊岡高等学校</t>
  </si>
  <si>
    <t>帝塚山高等学校</t>
  </si>
  <si>
    <t>東大寺学園高等学校</t>
  </si>
  <si>
    <t>奈良育英高等学校</t>
  </si>
  <si>
    <t>奈良女子高等学校</t>
  </si>
  <si>
    <t>奈良大学附属高等学校</t>
  </si>
  <si>
    <t>天理高等学校</t>
  </si>
  <si>
    <t>橿原学院高等学校</t>
  </si>
  <si>
    <t>智辯学園高等学校</t>
  </si>
  <si>
    <t>育英西高等学校</t>
  </si>
  <si>
    <t>奈良学園高等学校</t>
  </si>
  <si>
    <t>西大和学園高等学校</t>
  </si>
  <si>
    <t>高野山高等学校</t>
  </si>
  <si>
    <t>近畿大学附属新宮高等学校</t>
  </si>
  <si>
    <t>智辯学園和歌山高等学校</t>
  </si>
  <si>
    <t>近畿大学附属和歌山高等学校</t>
  </si>
  <si>
    <t>初芝橋本高等学校</t>
  </si>
  <si>
    <t>鳥取城北高等学校</t>
  </si>
  <si>
    <t>米子北高等学校</t>
  </si>
  <si>
    <t>米子北斗高等学校</t>
  </si>
  <si>
    <t>倉吉北高等学校</t>
  </si>
  <si>
    <t>開星高等学校</t>
  </si>
  <si>
    <t>出雲西高等学校</t>
  </si>
  <si>
    <t>出雲北陵高等学校</t>
  </si>
  <si>
    <t>益田東高等学校</t>
  </si>
  <si>
    <t>明誠高等学校</t>
  </si>
  <si>
    <t>松江西高等学校</t>
  </si>
  <si>
    <t>キリスト教愛真高等学校</t>
  </si>
  <si>
    <t>関西高等学校</t>
  </si>
  <si>
    <t>岡山高等学校</t>
  </si>
  <si>
    <t>岡山商科大学附属高等学校</t>
  </si>
  <si>
    <t>就実高等学校</t>
  </si>
  <si>
    <t>明誠学院高等学校</t>
  </si>
  <si>
    <t>岡山理科大学附属高等学校</t>
  </si>
  <si>
    <t>川崎医科大学附属高等学校</t>
  </si>
  <si>
    <t>倉敷高等学校</t>
  </si>
  <si>
    <t>倉敷翠松高等学校</t>
  </si>
  <si>
    <t>金光学園高等学校</t>
  </si>
  <si>
    <t>興譲館高等学校</t>
  </si>
  <si>
    <t>岡山県美作高等学校</t>
  </si>
  <si>
    <t>岡山県共生高等学校</t>
  </si>
  <si>
    <t>岡山白陵高等学校</t>
  </si>
  <si>
    <t>吉備高原学園高等学校</t>
  </si>
  <si>
    <t>修道高等学校</t>
  </si>
  <si>
    <t>崇徳高等学校</t>
  </si>
  <si>
    <t>広陵高等学校</t>
  </si>
  <si>
    <t>山陽高等学校</t>
  </si>
  <si>
    <t>広島県瀬戸内高等学校</t>
  </si>
  <si>
    <t>広島桜が丘高等学校</t>
  </si>
  <si>
    <t>進徳女子高等学校</t>
  </si>
  <si>
    <t>比治山女子高等学校</t>
  </si>
  <si>
    <t>ノートルダム清心高等学校</t>
  </si>
  <si>
    <t>広島工業大学高等学校</t>
  </si>
  <si>
    <t>広島学院高等学校</t>
  </si>
  <si>
    <t>広島城北高等学校</t>
  </si>
  <si>
    <t>広島国際学院高等学校</t>
  </si>
  <si>
    <t>清水ヶ丘高等学校</t>
  </si>
  <si>
    <t>呉港高等学校</t>
  </si>
  <si>
    <t>武田高等学校</t>
  </si>
  <si>
    <t>広島三育学院高等学校</t>
  </si>
  <si>
    <t>如水館高等学校</t>
  </si>
  <si>
    <t>盈進高等学校</t>
  </si>
  <si>
    <t>福山暁の星女子高等学校</t>
  </si>
  <si>
    <t>銀河学院高等学校</t>
  </si>
  <si>
    <t>英数学館高等学校</t>
  </si>
  <si>
    <t>高水高等学校</t>
  </si>
  <si>
    <t>柳井学園高等学校</t>
  </si>
  <si>
    <t>聖光高等学校</t>
  </si>
  <si>
    <t>山口県桜ケ丘高等学校</t>
  </si>
  <si>
    <t>野田学園高等学校</t>
  </si>
  <si>
    <t>山口県鴻城高等学校</t>
  </si>
  <si>
    <t>宇部鴻城高等学校</t>
  </si>
  <si>
    <t>サビエル高等学校</t>
  </si>
  <si>
    <t>早鞆高等学校</t>
  </si>
  <si>
    <t>下関国際高等学校</t>
  </si>
  <si>
    <t>長門高等学校</t>
  </si>
  <si>
    <t>萩光塩学院高等学校</t>
  </si>
  <si>
    <t>香蘭高等学校</t>
  </si>
  <si>
    <t>高松中央高等学校</t>
  </si>
  <si>
    <t>香川県藤井高等学校</t>
  </si>
  <si>
    <t>坂出第一高等学校</t>
  </si>
  <si>
    <t>尽誠学園高等学校</t>
  </si>
  <si>
    <t>藤井学園寒川高等学校</t>
  </si>
  <si>
    <t>香川誠陵高等学校</t>
  </si>
  <si>
    <t>愛光高等学校</t>
  </si>
  <si>
    <t>新田高等学校</t>
  </si>
  <si>
    <t>松山聖陵高等学校</t>
  </si>
  <si>
    <t>松山東雲高等学校</t>
  </si>
  <si>
    <t>今治精華高等学校</t>
  </si>
  <si>
    <t>帝京第五高等学校</t>
  </si>
  <si>
    <t>高知学芸高等学校</t>
  </si>
  <si>
    <t>高知高等学校</t>
  </si>
  <si>
    <t>清和女子高等学校</t>
  </si>
  <si>
    <t>土佐高等学校</t>
  </si>
  <si>
    <t>土佐女子高等学校</t>
  </si>
  <si>
    <t>高知中央高等学校</t>
  </si>
  <si>
    <t>明徳義塾高等学校</t>
  </si>
  <si>
    <t>土佐塾高等学校</t>
  </si>
  <si>
    <t>精華女子高等学校</t>
  </si>
  <si>
    <t>西南学院高等学校</t>
  </si>
  <si>
    <t>筑紫女学園高等学校</t>
  </si>
  <si>
    <t>中村学園女子高等学校</t>
  </si>
  <si>
    <t>博多女子高等学校</t>
  </si>
  <si>
    <t>博多高等学校</t>
  </si>
  <si>
    <t>沖学園高等学校</t>
  </si>
  <si>
    <t>東福岡高等学校</t>
  </si>
  <si>
    <t>福岡女学院高等学校</t>
  </si>
  <si>
    <t>福岡第一高等学校</t>
  </si>
  <si>
    <t>福岡大学附属大濠高等学校</t>
  </si>
  <si>
    <t>福岡雙葉高等学校</t>
  </si>
  <si>
    <t>立花高等学校</t>
  </si>
  <si>
    <t>九州国際大学付属高等学校</t>
  </si>
  <si>
    <t>真颯館高等学校</t>
  </si>
  <si>
    <t>慶成高等学校</t>
  </si>
  <si>
    <t>西南女学院高等学校</t>
  </si>
  <si>
    <t>東筑紫学園高等学校</t>
  </si>
  <si>
    <t>美萩野女子高等学校</t>
  </si>
  <si>
    <t>大牟田高等学校</t>
  </si>
  <si>
    <t>誠修高等学校</t>
  </si>
  <si>
    <t>明光学園高等学校</t>
  </si>
  <si>
    <t>豊国学園高等学校</t>
  </si>
  <si>
    <t>久留米大学附設高等学校</t>
  </si>
  <si>
    <t>久留米学園高等学校</t>
  </si>
  <si>
    <t>明治学園高等学校</t>
  </si>
  <si>
    <t>高稜高等学校</t>
  </si>
  <si>
    <t>飯塚高等学校</t>
  </si>
  <si>
    <t>近畿大学附属福岡高等学校</t>
  </si>
  <si>
    <t>西日本短期大学附属高等学校</t>
  </si>
  <si>
    <t>八女学院高等学校</t>
  </si>
  <si>
    <t>柳川高等学校</t>
  </si>
  <si>
    <t>筑陽学園高等学校</t>
  </si>
  <si>
    <t>筑紫台高等学校</t>
  </si>
  <si>
    <t>九州産業大学付属九州産業高等学校</t>
  </si>
  <si>
    <t>福智高等学校</t>
  </si>
  <si>
    <t>九州産業大学付属九州高等学校</t>
  </si>
  <si>
    <t>福岡海星女子学院高等学校</t>
  </si>
  <si>
    <t>希望が丘高等学校</t>
  </si>
  <si>
    <t>中村学園三陽高等学校</t>
  </si>
  <si>
    <t>龍谷高等学校</t>
  </si>
  <si>
    <t>佐賀清和高等学校</t>
  </si>
  <si>
    <t>佐賀女子短期大学付属佐賀女子高等学校</t>
  </si>
  <si>
    <t>佐賀学園高等学校</t>
  </si>
  <si>
    <t>北陵高等学校</t>
  </si>
  <si>
    <t>敬徳高等学校</t>
  </si>
  <si>
    <t>弘学館高等学校</t>
  </si>
  <si>
    <t>東明館高等学校</t>
  </si>
  <si>
    <t>長崎女子高等学校</t>
  </si>
  <si>
    <t>活水高等学校</t>
  </si>
  <si>
    <t>創成館高等学校</t>
  </si>
  <si>
    <t>瓊浦高等学校</t>
  </si>
  <si>
    <t>純心女子高等学校</t>
  </si>
  <si>
    <t>聖母の騎士高等学校</t>
  </si>
  <si>
    <t>長崎女子商業高等学校</t>
  </si>
  <si>
    <t>長崎総合科学大学附属高等学校</t>
  </si>
  <si>
    <t>長崎南山高等学校</t>
  </si>
  <si>
    <t>九州文化学園高等学校</t>
  </si>
  <si>
    <t>西海学園高等学校</t>
  </si>
  <si>
    <t>久田学園佐世保女子高等学校</t>
  </si>
  <si>
    <t>聖和女子学院高等学校</t>
  </si>
  <si>
    <t>鎮西学院高等学校</t>
  </si>
  <si>
    <t>向陽高等学校</t>
  </si>
  <si>
    <t>島原中央高等学校</t>
  </si>
  <si>
    <t>佐世保実業高等学校</t>
  </si>
  <si>
    <t>長崎日本大学高等学校</t>
  </si>
  <si>
    <t>青雲高等学校</t>
  </si>
  <si>
    <t>鎮西高等学校</t>
  </si>
  <si>
    <t>真和高等学校</t>
  </si>
  <si>
    <t>尚絅高等学校</t>
  </si>
  <si>
    <t>九州学院高等学校</t>
  </si>
  <si>
    <t>熊本信愛女学院高等学校</t>
  </si>
  <si>
    <t>開新高等学校</t>
  </si>
  <si>
    <t>慶誠高等学校</t>
  </si>
  <si>
    <t>熊本国府高等学校</t>
  </si>
  <si>
    <t>文徳高等学校</t>
  </si>
  <si>
    <t>八代白百合学園高等学校</t>
  </si>
  <si>
    <t>玉名女子高等学校</t>
  </si>
  <si>
    <t>有明高等学校</t>
  </si>
  <si>
    <t>菊池女子高等学校</t>
  </si>
  <si>
    <t>岩田高等学校</t>
  </si>
  <si>
    <t>大分高等学校</t>
  </si>
  <si>
    <t>楊志館高等学校</t>
  </si>
  <si>
    <t>大分東明高等学校</t>
  </si>
  <si>
    <t>大分国際情報高等学校</t>
  </si>
  <si>
    <t>明豊高等学校</t>
  </si>
  <si>
    <t>東九州龍谷高等学校</t>
  </si>
  <si>
    <t>藤蔭高等学校</t>
  </si>
  <si>
    <t>日本文理大学附属高等学校</t>
  </si>
  <si>
    <t>柳ヶ浦高等学校</t>
  </si>
  <si>
    <t>日向学院高等学校</t>
  </si>
  <si>
    <t>聖心ウルスラ学園高等学校</t>
  </si>
  <si>
    <t>宮崎日本大学高等学校</t>
  </si>
  <si>
    <t>鵬翔高等学校</t>
  </si>
  <si>
    <t>宮崎第一高等学校</t>
  </si>
  <si>
    <t>都城東高等学校</t>
  </si>
  <si>
    <t>都城高等学校</t>
  </si>
  <si>
    <t>延岡学園高等学校</t>
  </si>
  <si>
    <t>小林西高等学校</t>
  </si>
  <si>
    <t>日南学園高等学校</t>
  </si>
  <si>
    <t>都城聖ドミニコ学園高等学校</t>
  </si>
  <si>
    <t>鹿児島高等学校</t>
  </si>
  <si>
    <t>鹿児島実業高等学校</t>
  </si>
  <si>
    <t>樟南高等学校</t>
  </si>
  <si>
    <t>鹿児島純心女子高等学校</t>
  </si>
  <si>
    <t>鹿児島城西高等学校</t>
  </si>
  <si>
    <t>ラ・サール高等学校</t>
  </si>
  <si>
    <t>神村学園高等部</t>
  </si>
  <si>
    <t>れいめい高等学校</t>
  </si>
  <si>
    <t>鹿屋中央高等学校</t>
  </si>
  <si>
    <t>尚志館高等学校</t>
  </si>
  <si>
    <t>鹿児島第一高等学校</t>
  </si>
  <si>
    <t>池田高等学校</t>
  </si>
  <si>
    <t>志學館高等部</t>
  </si>
  <si>
    <t>鹿児島育英館高等学校</t>
  </si>
  <si>
    <t>沖縄尚学高等学校</t>
  </si>
  <si>
    <t>昭和薬科大学附属高等学校</t>
  </si>
  <si>
    <t>米沢中央高等学校</t>
  </si>
  <si>
    <r>
      <t xml:space="preserve">入学
志願者数
</t>
    </r>
    <r>
      <rPr>
        <sz val="8"/>
        <color theme="1"/>
        <rFont val="ＭＳ Ｐゴシック"/>
        <family val="3"/>
        <charset val="128"/>
      </rPr>
      <t>（延べ数）</t>
    </r>
    <rPh sb="0" eb="2">
      <t>ニュウガク</t>
    </rPh>
    <rPh sb="3" eb="6">
      <t>シガンシャ</t>
    </rPh>
    <rPh sb="6" eb="7">
      <t>スウ</t>
    </rPh>
    <rPh sb="9" eb="10">
      <t>ノ</t>
    </rPh>
    <rPh sb="11" eb="12">
      <t>スウ</t>
    </rPh>
    <phoneticPr fontId="2"/>
  </si>
  <si>
    <r>
      <t>平均</t>
    </r>
    <r>
      <rPr>
        <b/>
        <sz val="10"/>
        <color theme="1"/>
        <rFont val="ＭＳ Ｐゴシック"/>
        <family val="3"/>
        <charset val="128"/>
      </rPr>
      <t>年齢</t>
    </r>
    <rPh sb="0" eb="2">
      <t>ヘイキン</t>
    </rPh>
    <rPh sb="2" eb="4">
      <t>ネンレイ</t>
    </rPh>
    <phoneticPr fontId="2"/>
  </si>
  <si>
    <r>
      <t>（</t>
    </r>
    <r>
      <rPr>
        <b/>
        <sz val="10"/>
        <color theme="1"/>
        <rFont val="ＭＳ Ｐゴシック"/>
        <family val="3"/>
        <charset val="128"/>
      </rPr>
      <t>千</t>
    </r>
    <r>
      <rPr>
        <sz val="10"/>
        <color theme="1"/>
        <rFont val="ＭＳ Ｐゴシック"/>
        <family val="3"/>
        <charset val="128"/>
      </rPr>
      <t>円）</t>
    </r>
    <rPh sb="1" eb="2">
      <t>セン</t>
    </rPh>
    <rPh sb="2" eb="3">
      <t>エン</t>
    </rPh>
    <phoneticPr fontId="2"/>
  </si>
  <si>
    <r>
      <t>本務</t>
    </r>
    <r>
      <rPr>
        <b/>
        <sz val="10"/>
        <color theme="1"/>
        <rFont val="ＭＳ Ｐゴシック"/>
        <family val="3"/>
        <charset val="128"/>
      </rPr>
      <t>教員</t>
    </r>
    <r>
      <rPr>
        <sz val="10"/>
        <color theme="1"/>
        <rFont val="ＭＳ Ｐゴシック"/>
        <family val="3"/>
        <charset val="128"/>
      </rPr>
      <t>人件費支出</t>
    </r>
    <rPh sb="0" eb="2">
      <t>ホンム</t>
    </rPh>
    <rPh sb="2" eb="4">
      <t>キョウイン</t>
    </rPh>
    <rPh sb="4" eb="7">
      <t>ジンケンヒ</t>
    </rPh>
    <rPh sb="7" eb="9">
      <t>シシュツ</t>
    </rPh>
    <phoneticPr fontId="2"/>
  </si>
  <si>
    <r>
      <rPr>
        <b/>
        <sz val="8"/>
        <color theme="1"/>
        <rFont val="ＭＳ Ｐゴシック"/>
        <family val="3"/>
        <charset val="128"/>
      </rPr>
      <t>千</t>
    </r>
    <r>
      <rPr>
        <sz val="8"/>
        <color theme="1"/>
        <rFont val="ＭＳ Ｐゴシック"/>
        <family val="3"/>
        <charset val="128"/>
      </rPr>
      <t>円</t>
    </r>
    <rPh sb="0" eb="1">
      <t>セン</t>
    </rPh>
    <rPh sb="1" eb="2">
      <t>エン</t>
    </rPh>
    <phoneticPr fontId="2"/>
  </si>
  <si>
    <r>
      <t>本務</t>
    </r>
    <r>
      <rPr>
        <b/>
        <sz val="10"/>
        <color theme="1"/>
        <rFont val="ＭＳ Ｐゴシック"/>
        <family val="3"/>
        <charset val="128"/>
      </rPr>
      <t>職員</t>
    </r>
    <r>
      <rPr>
        <sz val="10"/>
        <color theme="1"/>
        <rFont val="ＭＳ Ｐゴシック"/>
        <family val="3"/>
        <charset val="128"/>
      </rPr>
      <t>人件費支出</t>
    </r>
    <rPh sb="0" eb="2">
      <t>ホンム</t>
    </rPh>
    <rPh sb="2" eb="4">
      <t>ショクイン</t>
    </rPh>
    <rPh sb="4" eb="7">
      <t>ジンケンヒ</t>
    </rPh>
    <rPh sb="7" eb="9">
      <t>シシュツ</t>
    </rPh>
    <phoneticPr fontId="2"/>
  </si>
  <si>
    <r>
      <rPr>
        <b/>
        <sz val="9"/>
        <color theme="1"/>
        <rFont val="ＭＳ Ｐゴシック"/>
        <family val="3"/>
        <charset val="128"/>
      </rPr>
      <t>千</t>
    </r>
    <r>
      <rPr>
        <sz val="9"/>
        <color theme="1"/>
        <rFont val="ＭＳ Ｐゴシック"/>
        <family val="3"/>
        <charset val="128"/>
      </rPr>
      <t>円</t>
    </r>
    <rPh sb="0" eb="1">
      <t>セン</t>
    </rPh>
    <rPh sb="1" eb="2">
      <t>エン</t>
    </rPh>
    <phoneticPr fontId="2"/>
  </si>
  <si>
    <r>
      <rPr>
        <b/>
        <sz val="9"/>
        <color theme="1"/>
        <rFont val="ＭＳ Ｐゴシック"/>
        <family val="3"/>
        <charset val="128"/>
      </rPr>
      <t>千</t>
    </r>
    <r>
      <rPr>
        <sz val="9"/>
        <color theme="1"/>
        <rFont val="ＭＳ Ｐゴシック"/>
        <family val="3"/>
        <charset val="128"/>
      </rPr>
      <t>円）</t>
    </r>
    <rPh sb="0" eb="1">
      <t>セン</t>
    </rPh>
    <rPh sb="1" eb="2">
      <t>エン</t>
    </rPh>
    <phoneticPr fontId="2"/>
  </si>
  <si>
    <t>該当する番号を選択</t>
    <rPh sb="7" eb="9">
      <t>センタク</t>
    </rPh>
    <phoneticPr fontId="2"/>
  </si>
  <si>
    <r>
      <t>（単位：</t>
    </r>
    <r>
      <rPr>
        <b/>
        <sz val="10"/>
        <color rgb="FFFF0000"/>
        <rFont val="ＭＳ Ｐゴシック"/>
        <family val="3"/>
        <charset val="128"/>
      </rPr>
      <t>千円</t>
    </r>
    <r>
      <rPr>
        <b/>
        <sz val="10"/>
        <color theme="1"/>
        <rFont val="ＭＳ Ｐゴシック"/>
        <family val="3"/>
        <charset val="128"/>
      </rPr>
      <t>）</t>
    </r>
    <rPh sb="1" eb="3">
      <t>タンイ</t>
    </rPh>
    <rPh sb="4" eb="5">
      <t>セン</t>
    </rPh>
    <rPh sb="5" eb="6">
      <t>エン</t>
    </rPh>
    <phoneticPr fontId="2"/>
  </si>
  <si>
    <t>　</t>
    <phoneticPr fontId="2"/>
  </si>
  <si>
    <t>別   票（高等学校　全日制）</t>
    <rPh sb="6" eb="8">
      <t>コウトウ</t>
    </rPh>
    <rPh sb="8" eb="10">
      <t>ガッコウ</t>
    </rPh>
    <rPh sb="11" eb="14">
      <t>ゼンニチセイ</t>
    </rPh>
    <phoneticPr fontId="2"/>
  </si>
  <si>
    <t>その他学科(学科名は転記されます↓)</t>
    <rPh sb="2" eb="3">
      <t>タ</t>
    </rPh>
    <rPh sb="3" eb="5">
      <t>ガッカ</t>
    </rPh>
    <rPh sb="6" eb="8">
      <t>ガッカ</t>
    </rPh>
    <rPh sb="8" eb="9">
      <t>メイ</t>
    </rPh>
    <rPh sb="10" eb="12">
      <t>テンキ</t>
    </rPh>
    <phoneticPr fontId="2"/>
  </si>
  <si>
    <t>都道府県</t>
    <rPh sb="0" eb="4">
      <t>トドウフケン</t>
    </rPh>
    <phoneticPr fontId="14"/>
  </si>
  <si>
    <t>その他　　　　理由・不明</t>
    <rPh sb="10" eb="12">
      <t>フメイ</t>
    </rPh>
    <phoneticPr fontId="2"/>
  </si>
  <si>
    <t>H.</t>
    <phoneticPr fontId="2"/>
  </si>
  <si>
    <t>I.</t>
    <phoneticPr fontId="2"/>
  </si>
  <si>
    <t>仙台白百合学園高等学校</t>
  </si>
  <si>
    <t>東北学院高等学校</t>
  </si>
  <si>
    <t>白根開善学校高等部</t>
  </si>
  <si>
    <t>明和県央高等学校</t>
  </si>
  <si>
    <t>浦和実業学園高等学校</t>
  </si>
  <si>
    <t>大宮開成高等学校</t>
  </si>
  <si>
    <t>聖望学園高等学校</t>
  </si>
  <si>
    <t>本庄第一高等学校</t>
  </si>
  <si>
    <t>本庄東高等学校</t>
  </si>
  <si>
    <t>淑徳与野高等学校</t>
  </si>
  <si>
    <t>武蔵越生高等学校</t>
  </si>
  <si>
    <t>山村国際高等学校</t>
  </si>
  <si>
    <t>慶應義塾志木高等学校</t>
  </si>
  <si>
    <t>立教新座高等学校</t>
  </si>
  <si>
    <t>浦和明の星女子高等学校</t>
  </si>
  <si>
    <t>大妻嵐山高等学校</t>
  </si>
  <si>
    <t>城西大学付属川越高等学校</t>
  </si>
  <si>
    <t>埼玉栄高等学校</t>
  </si>
  <si>
    <t>千葉県安房西高等学校</t>
  </si>
  <si>
    <t>横浜女学院高等学校</t>
  </si>
  <si>
    <t>関東学院高等学校</t>
  </si>
  <si>
    <t>捜真女学校高等学部</t>
  </si>
  <si>
    <t>白鵬女子高等学校</t>
  </si>
  <si>
    <t>聖ヨゼフ学園高等学校</t>
  </si>
  <si>
    <t>横浜商科大学高等学校</t>
  </si>
  <si>
    <t>慶應義塾高等学校</t>
  </si>
  <si>
    <t>本務者</t>
    <rPh sb="0" eb="2">
      <t>ホンム</t>
    </rPh>
    <rPh sb="2" eb="3">
      <t>シャ</t>
    </rPh>
    <phoneticPr fontId="14"/>
  </si>
  <si>
    <t>兼務者</t>
    <rPh sb="0" eb="2">
      <t>ケンム</t>
    </rPh>
    <rPh sb="2" eb="3">
      <t>シャ</t>
    </rPh>
    <phoneticPr fontId="14"/>
  </si>
  <si>
    <t>合計</t>
    <rPh sb="0" eb="2">
      <t>ゴウケイ</t>
    </rPh>
    <phoneticPr fontId="14"/>
  </si>
  <si>
    <t>１年生</t>
    <rPh sb="1" eb="2">
      <t>ネン</t>
    </rPh>
    <rPh sb="2" eb="3">
      <t>セイ</t>
    </rPh>
    <phoneticPr fontId="2"/>
  </si>
  <si>
    <t>２年生</t>
    <rPh sb="1" eb="2">
      <t>ネン</t>
    </rPh>
    <rPh sb="2" eb="3">
      <t>セイ</t>
    </rPh>
    <phoneticPr fontId="2"/>
  </si>
  <si>
    <t>３年生</t>
    <rPh sb="1" eb="2">
      <t>ネン</t>
    </rPh>
    <rPh sb="2" eb="3">
      <t>セイ</t>
    </rPh>
    <phoneticPr fontId="2"/>
  </si>
  <si>
    <t>講堂・ホール</t>
    <rPh sb="0" eb="2">
      <t>コウドウ</t>
    </rPh>
    <phoneticPr fontId="14"/>
  </si>
  <si>
    <t>　　　（計のうち）</t>
    <rPh sb="4" eb="5">
      <t>ケイ</t>
    </rPh>
    <phoneticPr fontId="2"/>
  </si>
  <si>
    <r>
      <rPr>
        <b/>
        <sz val="9"/>
        <color theme="1"/>
        <rFont val="ＭＳ ゴシック"/>
        <family val="3"/>
        <charset val="128"/>
      </rPr>
      <t>他県</t>
    </r>
    <r>
      <rPr>
        <sz val="9"/>
        <color theme="1"/>
        <rFont val="ＭＳ ゴシック"/>
        <family val="3"/>
        <charset val="128"/>
      </rPr>
      <t xml:space="preserve">からの生徒数
</t>
    </r>
    <r>
      <rPr>
        <sz val="8"/>
        <color theme="1"/>
        <rFont val="ＭＳ ゴシック"/>
        <family val="3"/>
        <charset val="128"/>
      </rPr>
      <t>（</t>
    </r>
    <r>
      <rPr>
        <u/>
        <sz val="8"/>
        <color theme="1"/>
        <rFont val="ＭＳ ゴシック"/>
        <family val="3"/>
        <charset val="128"/>
      </rPr>
      <t>手引p.4参照</t>
    </r>
    <r>
      <rPr>
        <sz val="8"/>
        <color theme="1"/>
        <rFont val="ＭＳ ゴシック"/>
        <family val="3"/>
        <charset val="128"/>
      </rPr>
      <t>：保護者が県外在住の生徒数）</t>
    </r>
    <rPh sb="0" eb="2">
      <t>タケン</t>
    </rPh>
    <rPh sb="5" eb="8">
      <t>セイトスウ</t>
    </rPh>
    <rPh sb="10" eb="12">
      <t>テビキ</t>
    </rPh>
    <rPh sb="15" eb="17">
      <t>サンショウ</t>
    </rPh>
    <rPh sb="18" eb="21">
      <t>ホゴシャ</t>
    </rPh>
    <rPh sb="22" eb="24">
      <t>ケンガイ</t>
    </rPh>
    <rPh sb="24" eb="26">
      <t>ザイジュウ</t>
    </rPh>
    <rPh sb="27" eb="30">
      <t>セイトスウ</t>
    </rPh>
    <phoneticPr fontId="2"/>
  </si>
  <si>
    <r>
      <rPr>
        <b/>
        <sz val="9"/>
        <color theme="1"/>
        <rFont val="ＭＳ ゴシック"/>
        <family val="3"/>
        <charset val="128"/>
      </rPr>
      <t>外国人</t>
    </r>
    <r>
      <rPr>
        <sz val="9"/>
        <color theme="1"/>
        <rFont val="ＭＳ ゴシック"/>
        <family val="3"/>
        <charset val="128"/>
      </rPr>
      <t>生徒数
（</t>
    </r>
    <r>
      <rPr>
        <u/>
        <sz val="8"/>
        <color theme="1"/>
        <rFont val="ＭＳ ゴシック"/>
        <family val="3"/>
        <charset val="128"/>
      </rPr>
      <t>手引p.4参照</t>
    </r>
    <r>
      <rPr>
        <sz val="8"/>
        <color theme="1"/>
        <rFont val="ＭＳ ゴシック"/>
        <family val="3"/>
        <charset val="128"/>
      </rPr>
      <t>：日本国籍を持たない生徒数）</t>
    </r>
    <rPh sb="0" eb="2">
      <t>ガイコク</t>
    </rPh>
    <rPh sb="2" eb="3">
      <t>ジン</t>
    </rPh>
    <rPh sb="3" eb="6">
      <t>セイトスウ</t>
    </rPh>
    <rPh sb="16" eb="18">
      <t>ニホン</t>
    </rPh>
    <rPh sb="18" eb="20">
      <t>コクセキ</t>
    </rPh>
    <rPh sb="21" eb="22">
      <t>モ</t>
    </rPh>
    <rPh sb="25" eb="28">
      <t>セイトスウ</t>
    </rPh>
    <phoneticPr fontId="2"/>
  </si>
  <si>
    <t>本　票　(高等学校　全日制)</t>
    <rPh sb="0" eb="1">
      <t>ホン</t>
    </rPh>
    <rPh sb="2" eb="3">
      <t>ヒョウ</t>
    </rPh>
    <phoneticPr fontId="2"/>
  </si>
  <si>
    <t>平均</t>
    <rPh sb="0" eb="2">
      <t>ヘイキン</t>
    </rPh>
    <phoneticPr fontId="14"/>
  </si>
  <si>
    <t>勤続年数</t>
    <rPh sb="0" eb="2">
      <t>キンゾク</t>
    </rPh>
    <rPh sb="2" eb="4">
      <t>ネンスウ</t>
    </rPh>
    <phoneticPr fontId="14"/>
  </si>
  <si>
    <t>うち
大学・短大への
進学者数</t>
    <rPh sb="3" eb="5">
      <t>ダイガク</t>
    </rPh>
    <rPh sb="6" eb="8">
      <t>タンダイ</t>
    </rPh>
    <rPh sb="11" eb="14">
      <t>シンガクシャ</t>
    </rPh>
    <rPh sb="14" eb="15">
      <t>スウ</t>
    </rPh>
    <phoneticPr fontId="2"/>
  </si>
  <si>
    <r>
      <rPr>
        <b/>
        <sz val="8"/>
        <color theme="1"/>
        <rFont val="ＭＳ Ｐゴシック"/>
        <family val="3"/>
        <charset val="128"/>
      </rPr>
      <t>１年生の</t>
    </r>
    <r>
      <rPr>
        <sz val="8"/>
        <color theme="1"/>
        <rFont val="ＭＳ Ｐゴシック"/>
        <family val="3"/>
        <charset val="128"/>
      </rPr>
      <t xml:space="preserve">
学則
定員</t>
    </r>
    <rPh sb="1" eb="3">
      <t>ネンセイ</t>
    </rPh>
    <rPh sb="5" eb="7">
      <t>ガクソク</t>
    </rPh>
    <rPh sb="8" eb="10">
      <t>テイイン</t>
    </rPh>
    <phoneticPr fontId="2"/>
  </si>
  <si>
    <t>Ⅲ．生徒１人当りの納付金【1年生・年額】</t>
    <rPh sb="14" eb="15">
      <t>ネン</t>
    </rPh>
    <rPh sb="15" eb="16">
      <t>セイ</t>
    </rPh>
    <phoneticPr fontId="2"/>
  </si>
  <si>
    <t>東京農業大学第二高等学校</t>
  </si>
  <si>
    <t>関東学園大学附属高等学校</t>
  </si>
  <si>
    <t>新島学園高等学校</t>
  </si>
  <si>
    <t>東野高等学校</t>
  </si>
  <si>
    <t>自由の森学園高等学校</t>
  </si>
  <si>
    <t>栄北高等学校</t>
  </si>
  <si>
    <t>千葉英和高等学校</t>
  </si>
  <si>
    <t>千葉敬愛高等学校</t>
  </si>
  <si>
    <t>敬愛学園高等学校</t>
  </si>
  <si>
    <t>千葉経済大学附属高等学校</t>
  </si>
  <si>
    <t>千葉明徳高等学校</t>
  </si>
  <si>
    <t>国府台女子学院高等部</t>
  </si>
  <si>
    <t>昭和学院高等学校</t>
  </si>
  <si>
    <t>千葉商科大学付属高等学校</t>
  </si>
  <si>
    <t>日出学園高等学校</t>
  </si>
  <si>
    <t>和洋国府台女子高等学校</t>
  </si>
  <si>
    <t>上記に表示される番号は消さないでください。</t>
    <rPh sb="0" eb="2">
      <t>ジョウキ</t>
    </rPh>
    <rPh sb="3" eb="5">
      <t>ヒョウジ</t>
    </rPh>
    <rPh sb="8" eb="10">
      <t>バンゴウ</t>
    </rPh>
    <rPh sb="11" eb="12">
      <t>ケ</t>
    </rPh>
    <phoneticPr fontId="14"/>
  </si>
  <si>
    <t>「右の給与を受けた人数」には、右欄の金額を支給された人数を記入してください。</t>
    <rPh sb="4" eb="5">
      <t>ヨ</t>
    </rPh>
    <phoneticPr fontId="2"/>
  </si>
  <si>
    <t>「学則定員」を学年ごとに定めていない場合は、全体の学則定員を修業年限で割った値を「１年生の学則定員」に記入してください。</t>
  </si>
  <si>
    <t>済美高等学校</t>
    <phoneticPr fontId="4"/>
  </si>
  <si>
    <t>春日部共栄高等学校</t>
  </si>
  <si>
    <t>早稲田大学本庄高等学院</t>
  </si>
  <si>
    <t>秋草学園高等学校</t>
  </si>
  <si>
    <t>川越東高等学校</t>
  </si>
  <si>
    <t>埼玉平成高等学校</t>
  </si>
  <si>
    <t>ユナイテッド・ワールド・カレッジISAKジャパン</t>
    <phoneticPr fontId="4"/>
  </si>
  <si>
    <t>大学・短大への進学者数については、大学・短大と同様に卒業時に「学士」「短期大学士」の学位が取得できる学校（防衛大学校、気象大学校など）、海外の大学も含めてください。
専門学校、専攻科等への進学者は「大学・短大への進学者数」に含めません。</t>
    <phoneticPr fontId="2"/>
  </si>
  <si>
    <t>該当する番号を四角枠内で選択してください（セルを選択し▼をクリック）。</t>
    <rPh sb="0" eb="2">
      <t>ガイトウ</t>
    </rPh>
    <rPh sb="4" eb="6">
      <t>バンゴウ</t>
    </rPh>
    <rPh sb="7" eb="9">
      <t>シカク</t>
    </rPh>
    <rPh sb="9" eb="10">
      <t>ワク</t>
    </rPh>
    <rPh sb="10" eb="11">
      <t>ナイ</t>
    </rPh>
    <rPh sb="12" eb="14">
      <t>センタク</t>
    </rPh>
    <phoneticPr fontId="2"/>
  </si>
  <si>
    <t>ICT支援員</t>
    <rPh sb="3" eb="6">
      <t>シエンイン</t>
    </rPh>
    <phoneticPr fontId="14"/>
  </si>
  <si>
    <t>（2）評議員の人数構成</t>
    <rPh sb="3" eb="6">
      <t>ヒョウギイン</t>
    </rPh>
    <rPh sb="7" eb="9">
      <t>ニンズウ</t>
    </rPh>
    <rPh sb="9" eb="11">
      <t>コウセイ</t>
    </rPh>
    <phoneticPr fontId="2"/>
  </si>
  <si>
    <t>（3）監事の人数構成</t>
    <rPh sb="3" eb="5">
      <t>カンジ</t>
    </rPh>
    <rPh sb="6" eb="8">
      <t>ニンズウ</t>
    </rPh>
    <rPh sb="8" eb="10">
      <t>コウセイ</t>
    </rPh>
    <phoneticPr fontId="2"/>
  </si>
  <si>
    <t>１号評議員</t>
    <rPh sb="1" eb="2">
      <t>ゴウ</t>
    </rPh>
    <rPh sb="2" eb="5">
      <t>ヒョウギイン</t>
    </rPh>
    <phoneticPr fontId="2"/>
  </si>
  <si>
    <t>役員数</t>
    <rPh sb="0" eb="3">
      <t>ヤクインスウ</t>
    </rPh>
    <phoneticPr fontId="2"/>
  </si>
  <si>
    <t>役員以外の教職員数</t>
    <rPh sb="0" eb="2">
      <t>ヤクイン</t>
    </rPh>
    <rPh sb="2" eb="4">
      <t>イガイ</t>
    </rPh>
    <rPh sb="5" eb="9">
      <t>キョウショクインスウ</t>
    </rPh>
    <phoneticPr fontId="2"/>
  </si>
  <si>
    <t>２号評議員
（卒業生）</t>
    <rPh sb="1" eb="2">
      <t>ゴウ</t>
    </rPh>
    <rPh sb="2" eb="5">
      <t>ヒョウギイン</t>
    </rPh>
    <rPh sb="7" eb="10">
      <t>ソツギョウセイ</t>
    </rPh>
    <phoneticPr fontId="2"/>
  </si>
  <si>
    <t>評議員総数</t>
    <rPh sb="0" eb="3">
      <t>ヒョウギイン</t>
    </rPh>
    <rPh sb="3" eb="5">
      <t>ソウスウ</t>
    </rPh>
    <phoneticPr fontId="2"/>
  </si>
  <si>
    <t>理事総数</t>
    <rPh sb="0" eb="2">
      <t>リジ</t>
    </rPh>
    <rPh sb="2" eb="3">
      <t>ソウ</t>
    </rPh>
    <phoneticPr fontId="2"/>
  </si>
  <si>
    <t>1号理事（校長）</t>
    <rPh sb="1" eb="2">
      <t>ゴウ</t>
    </rPh>
    <rPh sb="2" eb="4">
      <t>リジ</t>
    </rPh>
    <rPh sb="5" eb="7">
      <t>コウチョウ</t>
    </rPh>
    <phoneticPr fontId="2"/>
  </si>
  <si>
    <t>２号理事（評議員）</t>
    <rPh sb="1" eb="2">
      <t>ゴウ</t>
    </rPh>
    <rPh sb="2" eb="4">
      <t>リジ</t>
    </rPh>
    <rPh sb="5" eb="8">
      <t>ヒョウギイン</t>
    </rPh>
    <phoneticPr fontId="2"/>
  </si>
  <si>
    <t>体育館（スポーツ専用）</t>
    <rPh sb="0" eb="3">
      <t>タイイクカン</t>
    </rPh>
    <rPh sb="8" eb="10">
      <t>センヨウ</t>
    </rPh>
    <phoneticPr fontId="14"/>
  </si>
  <si>
    <t>講堂・ホールを兼ねる体育館</t>
    <rPh sb="0" eb="2">
      <t>コウドウ</t>
    </rPh>
    <rPh sb="7" eb="8">
      <t>カ</t>
    </rPh>
    <rPh sb="10" eb="13">
      <t>タイイクカン</t>
    </rPh>
    <phoneticPr fontId="14"/>
  </si>
  <si>
    <t>常勤の監事</t>
    <rPh sb="0" eb="2">
      <t>ジョウキン</t>
    </rPh>
    <rPh sb="3" eb="5">
      <t>カンジ</t>
    </rPh>
    <phoneticPr fontId="2"/>
  </si>
  <si>
    <r>
      <t>日当等の</t>
    </r>
    <r>
      <rPr>
        <b/>
        <sz val="11"/>
        <rFont val="ＭＳ Ｐゴシック"/>
        <family val="3"/>
        <charset val="128"/>
      </rPr>
      <t>報酬あり</t>
    </r>
    <r>
      <rPr>
        <sz val="11"/>
        <rFont val="ＭＳ Ｐゴシック"/>
        <family val="3"/>
        <charset val="128"/>
      </rPr>
      <t xml:space="preserve">
（交通費除く）</t>
    </r>
    <rPh sb="0" eb="3">
      <t>ニットウトウ</t>
    </rPh>
    <rPh sb="4" eb="6">
      <t>ホウシュウ</t>
    </rPh>
    <rPh sb="10" eb="13">
      <t>コウツウヒ</t>
    </rPh>
    <rPh sb="13" eb="14">
      <t>ノゾ</t>
    </rPh>
    <phoneticPr fontId="2"/>
  </si>
  <si>
    <r>
      <t>日当等の</t>
    </r>
    <r>
      <rPr>
        <b/>
        <sz val="11"/>
        <rFont val="ＭＳ Ｐゴシック"/>
        <family val="3"/>
        <charset val="128"/>
      </rPr>
      <t>報酬なし</t>
    </r>
    <r>
      <rPr>
        <sz val="11"/>
        <rFont val="ＭＳ Ｐゴシック"/>
        <family val="3"/>
        <charset val="128"/>
      </rPr>
      <t xml:space="preserve">
（交通費除く）</t>
    </r>
    <rPh sb="0" eb="3">
      <t>ニットウトウ</t>
    </rPh>
    <rPh sb="4" eb="6">
      <t>ホウシュウ</t>
    </rPh>
    <rPh sb="10" eb="13">
      <t>コウツウヒ</t>
    </rPh>
    <rPh sb="13" eb="14">
      <t>ノゾ</t>
    </rPh>
    <phoneticPr fontId="2"/>
  </si>
  <si>
    <r>
      <rPr>
        <u/>
        <sz val="11"/>
        <rFont val="ＭＳ Ｐゴシック"/>
        <family val="3"/>
        <charset val="128"/>
      </rPr>
      <t>評議員総数のうち</t>
    </r>
    <r>
      <rPr>
        <sz val="11"/>
        <rFont val="ＭＳ Ｐゴシック"/>
        <family val="3"/>
        <charset val="128"/>
      </rPr>
      <t>非常勤の人数</t>
    </r>
    <rPh sb="8" eb="11">
      <t>ヒジョウキン</t>
    </rPh>
    <rPh sb="12" eb="14">
      <t>ニンズウ</t>
    </rPh>
    <phoneticPr fontId="2"/>
  </si>
  <si>
    <r>
      <t>日当等の</t>
    </r>
    <r>
      <rPr>
        <b/>
        <sz val="11"/>
        <rFont val="ＭＳ Ｐゴシック"/>
        <family val="3"/>
        <charset val="128"/>
      </rPr>
      <t>報酬あり</t>
    </r>
    <r>
      <rPr>
        <sz val="11"/>
        <rFont val="ＭＳ Ｐゴシック"/>
        <family val="3"/>
        <charset val="128"/>
      </rPr>
      <t xml:space="preserve">
（交通費除く）</t>
    </r>
    <rPh sb="0" eb="2">
      <t>ニットウ</t>
    </rPh>
    <rPh sb="2" eb="3">
      <t>トウ</t>
    </rPh>
    <rPh sb="4" eb="6">
      <t>ホウシュウ</t>
    </rPh>
    <rPh sb="10" eb="13">
      <t>コウツウヒ</t>
    </rPh>
    <rPh sb="13" eb="14">
      <t>ノゾ</t>
    </rPh>
    <phoneticPr fontId="2"/>
  </si>
  <si>
    <r>
      <t>日当等の</t>
    </r>
    <r>
      <rPr>
        <b/>
        <sz val="11"/>
        <rFont val="ＭＳ Ｐゴシック"/>
        <family val="3"/>
        <charset val="128"/>
      </rPr>
      <t>報酬なし</t>
    </r>
    <r>
      <rPr>
        <sz val="11"/>
        <rFont val="ＭＳ Ｐゴシック"/>
        <family val="3"/>
        <charset val="128"/>
      </rPr>
      <t xml:space="preserve">
（交通費除く）</t>
    </r>
    <rPh sb="0" eb="2">
      <t>ニットウ</t>
    </rPh>
    <rPh sb="2" eb="3">
      <t>トウ</t>
    </rPh>
    <rPh sb="4" eb="6">
      <t>ホウシュウ</t>
    </rPh>
    <rPh sb="10" eb="13">
      <t>コウツウヒ</t>
    </rPh>
    <rPh sb="13" eb="14">
      <t>ノゾ</t>
    </rPh>
    <phoneticPr fontId="2"/>
  </si>
  <si>
    <t>非常勤の監事</t>
    <phoneticPr fontId="2"/>
  </si>
  <si>
    <t>監事総数
（常勤＋非常勤）</t>
    <rPh sb="0" eb="2">
      <t>カンジ</t>
    </rPh>
    <rPh sb="2" eb="4">
      <t>ソウスウ</t>
    </rPh>
    <rPh sb="6" eb="8">
      <t>ジョウキン</t>
    </rPh>
    <rPh sb="9" eb="12">
      <t>ヒジョウキン</t>
    </rPh>
    <phoneticPr fontId="2"/>
  </si>
  <si>
    <t>（1）理事の人数構成</t>
    <rPh sb="3" eb="5">
      <t>リジ</t>
    </rPh>
    <rPh sb="6" eb="8">
      <t>ニンズウ</t>
    </rPh>
    <rPh sb="8" eb="10">
      <t>コウセイ</t>
    </rPh>
    <phoneticPr fontId="2"/>
  </si>
  <si>
    <t/>
  </si>
  <si>
    <t>北星学園大学附属高等学校</t>
  </si>
  <si>
    <t>清尚学院高等学校</t>
  </si>
  <si>
    <t>函館ラ・サール高等学校</t>
  </si>
  <si>
    <t>海星学院高等学校</t>
  </si>
  <si>
    <t>札幌第一高等学校</t>
  </si>
  <si>
    <t>札幌光星高等学校</t>
  </si>
  <si>
    <t>旭川龍谷高等学校</t>
  </si>
  <si>
    <t>武修館高等学校</t>
  </si>
  <si>
    <t>弘前東高等学校</t>
  </si>
  <si>
    <t>岩手高等学校</t>
  </si>
  <si>
    <t>一関学院高等学校</t>
  </si>
  <si>
    <t>尚絅学院高等学校</t>
  </si>
  <si>
    <t>東北生活文化大学高等学校</t>
  </si>
  <si>
    <t>聖ウルスラ学院英智高等学校</t>
  </si>
  <si>
    <t>古川学園高等学校</t>
  </si>
  <si>
    <t>山形明正高等学校</t>
  </si>
  <si>
    <t>福島成蹊高等学校</t>
  </si>
  <si>
    <t>仁愛高等学校</t>
  </si>
  <si>
    <t>いわき秀英高等学校</t>
  </si>
  <si>
    <t>霞ヶ浦高等学校</t>
  </si>
  <si>
    <t>茨城キリスト教学園高等学校</t>
  </si>
  <si>
    <t>文星芸術大学附属高等学校</t>
  </si>
  <si>
    <t>作新学院高等学校</t>
  </si>
  <si>
    <t>白鷗大学足利高等学校</t>
  </si>
  <si>
    <t>青藍泰斗高等学校</t>
  </si>
  <si>
    <t>幸福の科学学園高等学校</t>
  </si>
  <si>
    <t>高崎健康福祉大学高崎高等学校</t>
  </si>
  <si>
    <t>高崎商科大学附属高等学校</t>
  </si>
  <si>
    <t>ぐんま国際アカデミー高等部</t>
  </si>
  <si>
    <t>国際学院高等学校</t>
  </si>
  <si>
    <t>武南高等学校</t>
  </si>
  <si>
    <t>昌平高等学校</t>
  </si>
  <si>
    <t>星野高等学校</t>
  </si>
  <si>
    <t>山村学園高等学校</t>
  </si>
  <si>
    <t>正智深谷高等学校</t>
  </si>
  <si>
    <t>植草学園大学附属高等学校</t>
  </si>
  <si>
    <t>桜林高等学校</t>
  </si>
  <si>
    <t>千葉萌陽高等学校</t>
  </si>
  <si>
    <t>木更津総合高等学校</t>
  </si>
  <si>
    <t>志学館高等部</t>
  </si>
  <si>
    <t>洗足学園高等学校</t>
  </si>
  <si>
    <t>横浜創英高等学校</t>
  </si>
  <si>
    <t>浅野高等学校</t>
  </si>
  <si>
    <t>神奈川学園高等学校</t>
  </si>
  <si>
    <t>橘学苑高等学校</t>
  </si>
  <si>
    <t>鶴見大学附属高等学校</t>
  </si>
  <si>
    <t>横浜創学館高等学校</t>
  </si>
  <si>
    <t>緑ヶ丘女子高等学校</t>
  </si>
  <si>
    <t>三浦学苑高等学校</t>
  </si>
  <si>
    <t>横浜清風高等学校</t>
  </si>
  <si>
    <t>星槎高等学校</t>
  </si>
  <si>
    <t>聖和学院高等学校</t>
  </si>
  <si>
    <t>日本工業大学駒場高等学校</t>
  </si>
  <si>
    <t>法政大学高等学校</t>
  </si>
  <si>
    <t>雙葉高等学校</t>
  </si>
  <si>
    <t>広尾学園高等学校</t>
  </si>
  <si>
    <t>東邦音楽大学附属東邦高等学校</t>
  </si>
  <si>
    <t>昭和第一高等学校</t>
  </si>
  <si>
    <t>文京学院大学女子高等学校</t>
  </si>
  <si>
    <t>成立学園高等学校</t>
  </si>
  <si>
    <t>かえつ有明高等学校</t>
  </si>
  <si>
    <t>朋優学院高等学校</t>
  </si>
  <si>
    <t>香蘭女学校高等科</t>
  </si>
  <si>
    <t>大森学園高等学校</t>
  </si>
  <si>
    <t>東京都市大学付属高等学校</t>
  </si>
  <si>
    <t>昭和女子大学附属昭和高等学校</t>
  </si>
  <si>
    <t>下北沢成徳高等学校</t>
  </si>
  <si>
    <t>鷗友学園女子高等学校</t>
  </si>
  <si>
    <t>科学技術学園高等学校</t>
  </si>
  <si>
    <t>日本女子体育大学附属二階堂高等学校</t>
  </si>
  <si>
    <t>田園調布学園高等部</t>
  </si>
  <si>
    <t>新渡戸文化高等学校</t>
  </si>
  <si>
    <t>杉並学院高等学校</t>
  </si>
  <si>
    <t>文化学園大学杉並高等学校</t>
  </si>
  <si>
    <t>武蔵野音楽大学附属高等学校</t>
  </si>
  <si>
    <t>国立音楽大学附属高等学校</t>
  </si>
  <si>
    <t>片山学園高等学校</t>
  </si>
  <si>
    <t>小松大谷高等学校</t>
  </si>
  <si>
    <t>福井南高等学校</t>
  </si>
  <si>
    <t>一関修紅高等学校</t>
  </si>
  <si>
    <t>自然学園高等学校</t>
  </si>
  <si>
    <t>文化学園長野高等学校</t>
  </si>
  <si>
    <t>鶯谷高等学校</t>
  </si>
  <si>
    <t>岐阜聖徳学園高等学校</t>
  </si>
  <si>
    <t>飛龍高等学校</t>
  </si>
  <si>
    <t>城南静岡高等学校</t>
  </si>
  <si>
    <t>静岡サレジオ高等学校</t>
  </si>
  <si>
    <t>静岡大成高等学校</t>
  </si>
  <si>
    <t>静清高等学校</t>
  </si>
  <si>
    <t>藤枝順心高等学校</t>
  </si>
  <si>
    <t>島田樟誠高等学校</t>
  </si>
  <si>
    <t>浜松学院高等学校</t>
  </si>
  <si>
    <t>浜松啓陽高等学校</t>
  </si>
  <si>
    <t>聖隷クリストファー高等学校</t>
  </si>
  <si>
    <t>啓明学館高等学校</t>
  </si>
  <si>
    <t>大同大学大同高等学校</t>
  </si>
  <si>
    <t>至学館高等学校</t>
  </si>
  <si>
    <t>名古屋経済大学高蔵高等学校</t>
  </si>
  <si>
    <t>誉高等学校</t>
  </si>
  <si>
    <t>愛知啓成高等学校</t>
  </si>
  <si>
    <t>清林館高等学校</t>
  </si>
  <si>
    <t>伊勢学園高等学校</t>
  </si>
  <si>
    <t>滋賀短期大学附属高等学校</t>
  </si>
  <si>
    <t>彦根総合高等学校</t>
  </si>
  <si>
    <t>京都産業大学附属高等学校</t>
  </si>
  <si>
    <t>京都国際高等学校</t>
  </si>
  <si>
    <t>京都文教高等学校</t>
  </si>
  <si>
    <t>一燈園高等学校</t>
  </si>
  <si>
    <t>京都芸術高等学校</t>
  </si>
  <si>
    <t>京都翔英高等学校</t>
  </si>
  <si>
    <t>京都聖母学院高等学校</t>
  </si>
  <si>
    <t>龍谷大学付属平安高等学校</t>
  </si>
  <si>
    <t>京都光華高等学校</t>
  </si>
  <si>
    <t>京都外大西高等学校</t>
  </si>
  <si>
    <t>京都西山高等学校</t>
  </si>
  <si>
    <t>大阪成蹊女子高等学校</t>
  </si>
  <si>
    <t>常翔学園高等学校</t>
  </si>
  <si>
    <t>開明高等学校</t>
  </si>
  <si>
    <t>大阪夕陽丘学園高等学校</t>
  </si>
  <si>
    <t>昇陽高等学校</t>
  </si>
  <si>
    <t>好文学園女子高等学校</t>
  </si>
  <si>
    <t>箕面自由学園高等学校</t>
  </si>
  <si>
    <t>大阪薫英女学院高等学校</t>
  </si>
  <si>
    <t>東大阪大学敬愛高等学校</t>
  </si>
  <si>
    <t>ＰＬ学園高等学校</t>
  </si>
  <si>
    <t>太成学院大学高等学校</t>
  </si>
  <si>
    <t>堺リベラル高等学校</t>
  </si>
  <si>
    <t>近畿大学泉州高等学校</t>
  </si>
  <si>
    <t>初芝立命館高等学校</t>
  </si>
  <si>
    <t>神戸学院大学附属高等学校</t>
  </si>
  <si>
    <t>神戸龍谷高等学校</t>
  </si>
  <si>
    <t>啓明学院高等学校</t>
  </si>
  <si>
    <t>芦屋学園高等学校</t>
  </si>
  <si>
    <t>三田松聖高等学校</t>
  </si>
  <si>
    <t>鳥取敬愛高等学校</t>
  </si>
  <si>
    <t>米子松蔭高等学校</t>
  </si>
  <si>
    <t>松徳学院高等学校</t>
  </si>
  <si>
    <t>立正大学淞南高等学校</t>
  </si>
  <si>
    <t>石見智翠館高等学校</t>
  </si>
  <si>
    <t>岡山学芸館高等学校</t>
  </si>
  <si>
    <t>岡山龍谷高等学校</t>
  </si>
  <si>
    <t>おかやま山陽高等学校</t>
  </si>
  <si>
    <t>尾道高等学校</t>
  </si>
  <si>
    <t>ＡＩＣＪ高等学校</t>
  </si>
  <si>
    <t>安田女子高等学校</t>
  </si>
  <si>
    <t>広島新庄高等学校</t>
  </si>
  <si>
    <t>広島翔洋高等学校</t>
  </si>
  <si>
    <t>広島なぎさ高等学校</t>
  </si>
  <si>
    <t>広島女学院高等学校</t>
  </si>
  <si>
    <t>山陽女学園高等部</t>
  </si>
  <si>
    <t>誠英高等学校</t>
  </si>
  <si>
    <t>高川学園高等学校</t>
  </si>
  <si>
    <t>下関短期大学付属高等学校</t>
  </si>
  <si>
    <t>中村女子高等学校</t>
  </si>
  <si>
    <t>慶進高等学校</t>
  </si>
  <si>
    <t>宇部フロンティア大学付属香川高等学校</t>
  </si>
  <si>
    <t>英明高等学校</t>
  </si>
  <si>
    <t>太平洋学園高等学校</t>
  </si>
  <si>
    <t>敬愛高等学校</t>
  </si>
  <si>
    <t>仰星学園高等学校</t>
  </si>
  <si>
    <t>星琳高等学校</t>
  </si>
  <si>
    <t>折尾愛真高等学校</t>
  </si>
  <si>
    <t>自由ケ丘高等学校</t>
  </si>
  <si>
    <t>福岡工業大学附属城東高等学校</t>
  </si>
  <si>
    <t>福岡大学附属若葉高等学校</t>
  </si>
  <si>
    <t>純真高等学校</t>
  </si>
  <si>
    <t>福岡常葉高等学校</t>
  </si>
  <si>
    <t>大和青藍高等学校</t>
  </si>
  <si>
    <t>杉森高等学校</t>
  </si>
  <si>
    <t>早稲田佐賀高等学校</t>
  </si>
  <si>
    <t>長崎玉成高等学校</t>
  </si>
  <si>
    <t>精道三川台高等学校</t>
  </si>
  <si>
    <t>ルーテル学院高等学校</t>
  </si>
  <si>
    <t>熊本中央高等学校</t>
  </si>
  <si>
    <t>熊本学園大学付属高等学校</t>
  </si>
  <si>
    <t>秀岳館高等学校</t>
  </si>
  <si>
    <t>福徳学院高等学校</t>
  </si>
  <si>
    <t>別府溝部学園高等学校</t>
  </si>
  <si>
    <t>昭和学園高等学校</t>
  </si>
  <si>
    <t>宮崎学園高等学校</t>
  </si>
  <si>
    <t>鳳凰高等学校</t>
  </si>
  <si>
    <t>出水中央高等学校</t>
  </si>
  <si>
    <t>龍桜高等学校</t>
  </si>
  <si>
    <t>沖縄カトリック高等学校</t>
  </si>
  <si>
    <t>早稲田摂陵高等学校</t>
  </si>
  <si>
    <t>北海学園札幌高等学校</t>
  </si>
  <si>
    <t>函館白百合学園高等学校</t>
  </si>
  <si>
    <t>東北学院榴ケ岡高等学校</t>
  </si>
  <si>
    <t>磐城緑蔭高等学校</t>
  </si>
  <si>
    <t>愛国学園大学附属龍ケ崎高等学校</t>
  </si>
  <si>
    <t>水戸葵陵高等学校</t>
  </si>
  <si>
    <t>岩瀬日本大学高等学校</t>
  </si>
  <si>
    <t>つくば国際大学東風高等学校</t>
  </si>
  <si>
    <t>東邦音楽大学附属東邦第二高等学校</t>
  </si>
  <si>
    <t>東京成徳大学深谷高等学校</t>
  </si>
  <si>
    <t>開智未来高等学校</t>
  </si>
  <si>
    <t>拓殖大学紅陵高等学校</t>
  </si>
  <si>
    <t>東京学館船橋高等学校</t>
  </si>
  <si>
    <t>鵠沼高等学校</t>
  </si>
  <si>
    <t>横浜翠陵高等学校</t>
  </si>
  <si>
    <t>中央大学高等学校</t>
  </si>
  <si>
    <t>郁文館グローバル高等学校</t>
  </si>
  <si>
    <t>中央学院大学中央高等学校</t>
  </si>
  <si>
    <t>東京都市大学等々力高等学校</t>
  </si>
  <si>
    <t>國學院大學久我山高等学校</t>
  </si>
  <si>
    <t>日本航空高等学校石川</t>
  </si>
  <si>
    <t>東京都市大学塩尻高等学校</t>
  </si>
  <si>
    <t>岐阜東高等学校</t>
  </si>
  <si>
    <t>名古屋経済大学市邨高等学校</t>
  </si>
  <si>
    <t>中部大学第一高等学校</t>
  </si>
  <si>
    <t>立命館守山高等学校</t>
  </si>
  <si>
    <t>京都聖カタリナ高等学校</t>
  </si>
  <si>
    <t>京都暁星高等学校</t>
  </si>
  <si>
    <t>京都美山高等学校</t>
  </si>
  <si>
    <t>関西大学北陽高等学校</t>
  </si>
  <si>
    <t>大阪産業大学附属高等学校</t>
  </si>
  <si>
    <t>常翔啓光学園高等学校</t>
  </si>
  <si>
    <t>東大阪大学柏原高等学校</t>
  </si>
  <si>
    <t>帝塚山学院泉ヶ丘高等学校</t>
  </si>
  <si>
    <t>関西学院千里国際高等部</t>
  </si>
  <si>
    <t>関西大学高等部</t>
  </si>
  <si>
    <t>奈良文化高等学校</t>
  </si>
  <si>
    <t>智辯学園奈良カレッジ高等部</t>
  </si>
  <si>
    <t>奈良学園登美ヶ丘高等学校</t>
  </si>
  <si>
    <t>創志学園高等学校</t>
  </si>
  <si>
    <t>呉青山高等学校</t>
  </si>
  <si>
    <t>成進高等学校</t>
  </si>
  <si>
    <t>上智福岡高等学校</t>
  </si>
  <si>
    <t>第一薬科大学付属高等学校</t>
  </si>
  <si>
    <t>日章学園九州国際高等学校</t>
  </si>
  <si>
    <t>鹿児島修学館高等学校</t>
  </si>
  <si>
    <t>樟南第二高等学校</t>
  </si>
  <si>
    <t>特別支援学校部聖母の家学園高等部</t>
  </si>
  <si>
    <t>国華高等学校</t>
  </si>
  <si>
    <t>叡明館高等学校</t>
  </si>
  <si>
    <t>巣鴨商業高等学校</t>
  </si>
  <si>
    <t>貴校を設置している学校法人の状況（５月１日時点）をご回答ください。</t>
    <phoneticPr fontId="2"/>
  </si>
  <si>
    <t>所定福利費には、共済組合掛金、雇用保険料、退職金社（財）団負担金等を含めてください。退職者への退職金は含めません。</t>
    <phoneticPr fontId="2"/>
  </si>
  <si>
    <t>平均勤続年数、平均年齢は年度末（3月31日）時点のもので、整数で記入してください（1年未満四捨五入）。</t>
    <phoneticPr fontId="14"/>
  </si>
  <si>
    <r>
      <t xml:space="preserve">合格者数
</t>
    </r>
    <r>
      <rPr>
        <sz val="8"/>
        <color theme="1"/>
        <rFont val="ＭＳ Ｐゴシック"/>
        <family val="3"/>
        <charset val="128"/>
      </rPr>
      <t>(補欠含む)
（延べ数）</t>
    </r>
    <rPh sb="0" eb="3">
      <t>ゴウカクシャ</t>
    </rPh>
    <rPh sb="3" eb="4">
      <t>スウ</t>
    </rPh>
    <rPh sb="6" eb="8">
      <t>ホケツ</t>
    </rPh>
    <rPh sb="8" eb="9">
      <t>フク</t>
    </rPh>
    <rPh sb="13" eb="14">
      <t>ノ</t>
    </rPh>
    <rPh sb="15" eb="16">
      <t>スウ</t>
    </rPh>
    <phoneticPr fontId="2"/>
  </si>
  <si>
    <t>法人本部との資金の貸借等は、金額に含める必要はありません。</t>
    <rPh sb="0" eb="2">
      <t>ホウジン</t>
    </rPh>
    <rPh sb="2" eb="4">
      <t>ホンブ</t>
    </rPh>
    <rPh sb="6" eb="8">
      <t>シキン</t>
    </rPh>
    <rPh sb="9" eb="11">
      <t>タイシャク</t>
    </rPh>
    <rPh sb="11" eb="12">
      <t>トウ</t>
    </rPh>
    <rPh sb="14" eb="16">
      <t>キンガク</t>
    </rPh>
    <rPh sb="17" eb="18">
      <t>フク</t>
    </rPh>
    <rPh sb="20" eb="22">
      <t>ヒツヨウ</t>
    </rPh>
    <phoneticPr fontId="2"/>
  </si>
  <si>
    <t>全日制・定時制・通信制課程・専攻科間で人件費の分離が困難な場合は全日制の調査票に合算して記載しても構いません。</t>
    <phoneticPr fontId="2"/>
  </si>
  <si>
    <t>大学</t>
    <rPh sb="0" eb="2">
      <t>ダイガク</t>
    </rPh>
    <phoneticPr fontId="2"/>
  </si>
  <si>
    <t>短大</t>
    <rPh sb="0" eb="2">
      <t>タンダイ</t>
    </rPh>
    <phoneticPr fontId="2"/>
  </si>
  <si>
    <t>普通教室</t>
    <rPh sb="0" eb="4">
      <t>フツウキョウシツ</t>
    </rPh>
    <phoneticPr fontId="14"/>
  </si>
  <si>
    <t>学校購入</t>
    <rPh sb="0" eb="4">
      <t>ガッコウコウニュウ</t>
    </rPh>
    <phoneticPr fontId="15"/>
  </si>
  <si>
    <t>レンタル、
リース</t>
    <phoneticPr fontId="15"/>
  </si>
  <si>
    <t>その他</t>
    <rPh sb="2" eb="3">
      <t>ホカ</t>
    </rPh>
    <phoneticPr fontId="15"/>
  </si>
  <si>
    <r>
      <t xml:space="preserve">生徒用
</t>
    </r>
    <r>
      <rPr>
        <b/>
        <sz val="10"/>
        <color theme="1"/>
        <rFont val="ＭＳ ゴシック"/>
        <family val="3"/>
        <charset val="128"/>
      </rPr>
      <t>（授業、課題に使用）</t>
    </r>
    <rPh sb="0" eb="3">
      <t>セイトヨウ</t>
    </rPh>
    <rPh sb="5" eb="7">
      <t>ジュギョウ</t>
    </rPh>
    <rPh sb="8" eb="10">
      <t>カダイ</t>
    </rPh>
    <rPh sb="11" eb="13">
      <t>シヨウ</t>
    </rPh>
    <phoneticPr fontId="15"/>
  </si>
  <si>
    <r>
      <t xml:space="preserve">教員用
</t>
    </r>
    <r>
      <rPr>
        <b/>
        <sz val="10"/>
        <rFont val="ＭＳ ゴシック"/>
        <family val="3"/>
        <charset val="128"/>
      </rPr>
      <t>（授業、教科指導用）</t>
    </r>
    <rPh sb="0" eb="3">
      <t>キョウインヨウ</t>
    </rPh>
    <rPh sb="5" eb="7">
      <t>ジュギョウ</t>
    </rPh>
    <rPh sb="8" eb="10">
      <t>キョウカ</t>
    </rPh>
    <rPh sb="10" eb="12">
      <t>シドウ</t>
    </rPh>
    <rPh sb="12" eb="13">
      <t>ヨウ</t>
    </rPh>
    <phoneticPr fontId="15"/>
  </si>
  <si>
    <t>教員</t>
    <rPh sb="0" eb="2">
      <t>キョウイン</t>
    </rPh>
    <phoneticPr fontId="14"/>
  </si>
  <si>
    <t>職員</t>
    <rPh sb="0" eb="2">
      <t>ショクイン</t>
    </rPh>
    <phoneticPr fontId="14"/>
  </si>
  <si>
    <t>うち施設設備補助金</t>
    <rPh sb="2" eb="4">
      <t>シセツ</t>
    </rPh>
    <rPh sb="4" eb="6">
      <t>セツビ</t>
    </rPh>
    <rPh sb="6" eb="9">
      <t>ホジョキン</t>
    </rPh>
    <phoneticPr fontId="2"/>
  </si>
  <si>
    <t>費用の目途がたたない</t>
    <rPh sb="0" eb="2">
      <t>ヒヨウ</t>
    </rPh>
    <rPh sb="3" eb="5">
      <t>メド</t>
    </rPh>
    <phoneticPr fontId="14"/>
  </si>
  <si>
    <t>仮設や建替えの用地が確保できない</t>
    <rPh sb="0" eb="2">
      <t>カセツ</t>
    </rPh>
    <rPh sb="3" eb="5">
      <t>タテカ</t>
    </rPh>
    <rPh sb="7" eb="9">
      <t>ヨウチ</t>
    </rPh>
    <rPh sb="10" eb="12">
      <t>カクホ</t>
    </rPh>
    <phoneticPr fontId="14"/>
  </si>
  <si>
    <r>
      <t>その他　</t>
    </r>
    <r>
      <rPr>
        <sz val="8"/>
        <color theme="1"/>
        <rFont val="ＭＳ Ｐゴシック"/>
        <family val="3"/>
        <charset val="128"/>
      </rPr>
      <t>以下欄内に記載ください</t>
    </r>
    <rPh sb="2" eb="3">
      <t>ホカ</t>
    </rPh>
    <rPh sb="4" eb="6">
      <t>イカ</t>
    </rPh>
    <rPh sb="6" eb="8">
      <t>ランナイ</t>
    </rPh>
    <rPh sb="9" eb="11">
      <t>キサイ</t>
    </rPh>
    <phoneticPr fontId="14"/>
  </si>
  <si>
    <t>ICT支援員</t>
    <rPh sb="3" eb="5">
      <t>シエン</t>
    </rPh>
    <rPh sb="5" eb="6">
      <t>イン</t>
    </rPh>
    <phoneticPr fontId="2"/>
  </si>
  <si>
    <t>スクールカウンセラー</t>
    <phoneticPr fontId="2"/>
  </si>
  <si>
    <t>うちJETプログラムのALT</t>
    <phoneticPr fontId="14"/>
  </si>
  <si>
    <t>定年年齢</t>
    <rPh sb="0" eb="2">
      <t>テイネン</t>
    </rPh>
    <rPh sb="2" eb="4">
      <t>ネンレイ</t>
    </rPh>
    <phoneticPr fontId="14"/>
  </si>
  <si>
    <t>継続雇用制度</t>
    <rPh sb="0" eb="2">
      <t>ケイゾク</t>
    </rPh>
    <rPh sb="2" eb="6">
      <t>コヨウセイド</t>
    </rPh>
    <phoneticPr fontId="14"/>
  </si>
  <si>
    <t>必要性を感じない</t>
    <rPh sb="0" eb="3">
      <t>ヒツヨウセイ</t>
    </rPh>
    <rPh sb="4" eb="5">
      <t>カン</t>
    </rPh>
    <phoneticPr fontId="14"/>
  </si>
  <si>
    <t>未配置の理由</t>
    <rPh sb="0" eb="3">
      <t>ミハイチ</t>
    </rPh>
    <rPh sb="4" eb="6">
      <t>リユウ</t>
    </rPh>
    <phoneticPr fontId="14"/>
  </si>
  <si>
    <t>その他（※内容をご記入ください）</t>
    <rPh sb="2" eb="3">
      <t>ホカ</t>
    </rPh>
    <rPh sb="5" eb="7">
      <t>ナイヨウ</t>
    </rPh>
    <rPh sb="9" eb="11">
      <t>キニュウ</t>
    </rPh>
    <phoneticPr fontId="14"/>
  </si>
  <si>
    <t>令和６年度　私立中学高等学校実態調査</t>
    <rPh sb="6" eb="8">
      <t>シリツ</t>
    </rPh>
    <rPh sb="8" eb="10">
      <t>チュウガク</t>
    </rPh>
    <rPh sb="10" eb="12">
      <t>コウトウ</t>
    </rPh>
    <rPh sb="12" eb="14">
      <t>ガッコウ</t>
    </rPh>
    <rPh sb="14" eb="16">
      <t>ジッタイ</t>
    </rPh>
    <rPh sb="16" eb="18">
      <t>チョウサ</t>
    </rPh>
    <phoneticPr fontId="2"/>
  </si>
  <si>
    <t>－令和６年５月１日現在－</t>
    <rPh sb="5" eb="8">
      <t>ニチゲンザイ</t>
    </rPh>
    <phoneticPr fontId="2"/>
  </si>
  <si>
    <t>Ⅴ．令和５年度　本務教職員の人件費支出内訳</t>
    <rPh sb="8" eb="10">
      <t>ホンム</t>
    </rPh>
    <rPh sb="10" eb="13">
      <t>キョウショクイン</t>
    </rPh>
    <rPh sb="14" eb="17">
      <t>ジンケンヒ</t>
    </rPh>
    <rPh sb="17" eb="19">
      <t>シシュツ</t>
    </rPh>
    <rPh sb="19" eb="21">
      <t>ウチワケ</t>
    </rPh>
    <phoneticPr fontId="2"/>
  </si>
  <si>
    <t>１．令和５年度中における中途退学・転学者と通信制高校への転編入者について</t>
    <rPh sb="17" eb="18">
      <t>テン</t>
    </rPh>
    <rPh sb="18" eb="20">
      <t>ガクシャ</t>
    </rPh>
    <rPh sb="21" eb="24">
      <t>ツウシンセイ</t>
    </rPh>
    <rPh sb="24" eb="26">
      <t>コウコウ</t>
    </rPh>
    <rPh sb="28" eb="29">
      <t>テン</t>
    </rPh>
    <rPh sb="29" eb="31">
      <t>ヘンニュウ</t>
    </rPh>
    <phoneticPr fontId="2"/>
  </si>
  <si>
    <t>うち令和５年度中の中途退学・転学者</t>
    <rPh sb="14" eb="15">
      <t>テン</t>
    </rPh>
    <rPh sb="15" eb="17">
      <t>ガクシャ</t>
    </rPh>
    <phoneticPr fontId="2"/>
  </si>
  <si>
    <t>1. 再雇用制度のみあり
2. 勤務延長制度のみあり
3. 両制度あり（併用）
4. 制度なし</t>
    <rPh sb="36" eb="38">
      <t>ヘイヨウ</t>
    </rPh>
    <phoneticPr fontId="14"/>
  </si>
  <si>
    <t>課題はない</t>
    <rPh sb="0" eb="2">
      <t>カダイ</t>
    </rPh>
    <phoneticPr fontId="14"/>
  </si>
  <si>
    <t>人数</t>
    <rPh sb="0" eb="2">
      <t>ニンズウ</t>
    </rPh>
    <phoneticPr fontId="14"/>
  </si>
  <si>
    <t>国語</t>
    <rPh sb="0" eb="2">
      <t>コクゴ</t>
    </rPh>
    <phoneticPr fontId="15"/>
  </si>
  <si>
    <t>地歴公民</t>
    <rPh sb="0" eb="2">
      <t>チレキ</t>
    </rPh>
    <rPh sb="2" eb="4">
      <t>コウミン</t>
    </rPh>
    <phoneticPr fontId="15"/>
  </si>
  <si>
    <t>英語</t>
    <rPh sb="0" eb="2">
      <t>エイゴ</t>
    </rPh>
    <phoneticPr fontId="15"/>
  </si>
  <si>
    <t>数学</t>
    <rPh sb="0" eb="2">
      <t>スウガク</t>
    </rPh>
    <phoneticPr fontId="15"/>
  </si>
  <si>
    <t>理科</t>
    <rPh sb="0" eb="2">
      <t>リカ</t>
    </rPh>
    <phoneticPr fontId="15"/>
  </si>
  <si>
    <t>情報</t>
    <rPh sb="0" eb="2">
      <t>ジョウホウ</t>
    </rPh>
    <phoneticPr fontId="14"/>
  </si>
  <si>
    <t>付随事業収入</t>
    <rPh sb="0" eb="2">
      <t>フズイ</t>
    </rPh>
    <rPh sb="2" eb="4">
      <t>ジギョウ</t>
    </rPh>
    <rPh sb="4" eb="6">
      <t>シュウニュウ</t>
    </rPh>
    <phoneticPr fontId="15"/>
  </si>
  <si>
    <t>教育活動外収支</t>
    <rPh sb="0" eb="2">
      <t>キョウイク</t>
    </rPh>
    <rPh sb="2" eb="4">
      <t>カツドウ</t>
    </rPh>
    <rPh sb="4" eb="5">
      <t>ソト</t>
    </rPh>
    <rPh sb="5" eb="7">
      <t>シュウシ</t>
    </rPh>
    <phoneticPr fontId="15"/>
  </si>
  <si>
    <t>人</t>
    <rPh sb="0" eb="1">
      <t>ニン</t>
    </rPh>
    <phoneticPr fontId="14"/>
  </si>
  <si>
    <t>常勤</t>
    <rPh sb="0" eb="2">
      <t>ジョウキン</t>
    </rPh>
    <phoneticPr fontId="14"/>
  </si>
  <si>
    <t>必要時訪問（スポット依頼）</t>
    <rPh sb="0" eb="3">
      <t>ヒツヨウジ</t>
    </rPh>
    <rPh sb="3" eb="5">
      <t>ホウモン</t>
    </rPh>
    <rPh sb="10" eb="12">
      <t>イライ</t>
    </rPh>
    <phoneticPr fontId="14"/>
  </si>
  <si>
    <t>遠隔、または必要時訪問</t>
    <rPh sb="0" eb="2">
      <t>エンカク</t>
    </rPh>
    <rPh sb="6" eb="9">
      <t>ヒツヨウジ</t>
    </rPh>
    <rPh sb="9" eb="11">
      <t>ホウモン</t>
    </rPh>
    <phoneticPr fontId="14"/>
  </si>
  <si>
    <t>配置後の課題</t>
    <rPh sb="0" eb="2">
      <t>ハイチ</t>
    </rPh>
    <rPh sb="2" eb="3">
      <t>ゴ</t>
    </rPh>
    <rPh sb="4" eb="6">
      <t>カダイ</t>
    </rPh>
    <phoneticPr fontId="14"/>
  </si>
  <si>
    <t>制度設定</t>
    <rPh sb="0" eb="2">
      <t>セイド</t>
    </rPh>
    <rPh sb="2" eb="4">
      <t>セッテイ</t>
    </rPh>
    <phoneticPr fontId="14"/>
  </si>
  <si>
    <t>利用人数</t>
    <rPh sb="0" eb="2">
      <t>リヨウ</t>
    </rPh>
    <rPh sb="2" eb="4">
      <t>ニンズウ</t>
    </rPh>
    <phoneticPr fontId="14"/>
  </si>
  <si>
    <t>上限年齢</t>
    <rPh sb="0" eb="2">
      <t>ジョウゲン</t>
    </rPh>
    <rPh sb="2" eb="4">
      <t>ネンレイ</t>
    </rPh>
    <phoneticPr fontId="14"/>
  </si>
  <si>
    <t>（２）学習者用デジタル教科書導入状況</t>
    <rPh sb="3" eb="6">
      <t>ガクシュウシャ</t>
    </rPh>
    <rPh sb="6" eb="7">
      <t>ヨウ</t>
    </rPh>
    <rPh sb="16" eb="18">
      <t>ジョウキョウ</t>
    </rPh>
    <phoneticPr fontId="2"/>
  </si>
  <si>
    <t xml:space="preserve">５．学校における教育の情報化の実態について
</t>
    <rPh sb="2" eb="4">
      <t>ガッコウ</t>
    </rPh>
    <rPh sb="8" eb="10">
      <t>キョウイク</t>
    </rPh>
    <rPh sb="11" eb="14">
      <t>ジョウホウカ</t>
    </rPh>
    <rPh sb="15" eb="17">
      <t>ジッタイ</t>
    </rPh>
    <phoneticPr fontId="14"/>
  </si>
  <si>
    <t>（５）指導者用デジタル教材整備状況</t>
    <rPh sb="3" eb="6">
      <t>シドウシャ</t>
    </rPh>
    <rPh sb="6" eb="7">
      <t>ヨウ</t>
    </rPh>
    <rPh sb="11" eb="13">
      <t>キョウザイ</t>
    </rPh>
    <rPh sb="13" eb="17">
      <t>セイビジョウキョウ</t>
    </rPh>
    <phoneticPr fontId="2"/>
  </si>
  <si>
    <t>８.私立学校のガバナンスについて</t>
    <rPh sb="2" eb="6">
      <t>シリツガッコウ</t>
    </rPh>
    <phoneticPr fontId="2"/>
  </si>
  <si>
    <t>令和６年３月
卒業者数</t>
    <rPh sb="5" eb="6">
      <t>ガツ</t>
    </rPh>
    <rPh sb="7" eb="8">
      <t>ソツ</t>
    </rPh>
    <rPh sb="8" eb="11">
      <t>ギョウシャスウ</t>
    </rPh>
    <rPh sb="10" eb="11">
      <t>スウ</t>
    </rPh>
    <phoneticPr fontId="2"/>
  </si>
  <si>
    <t>人</t>
    <rPh sb="0" eb="1">
      <t>ヒト</t>
    </rPh>
    <phoneticPr fontId="14"/>
  </si>
  <si>
    <t>JETプログ
ラムのALT</t>
    <phoneticPr fontId="14"/>
  </si>
  <si>
    <t>スクール
カウンセラー</t>
    <phoneticPr fontId="14"/>
  </si>
  <si>
    <r>
      <t>「</t>
    </r>
    <r>
      <rPr>
        <b/>
        <sz val="9"/>
        <color theme="1"/>
        <rFont val="ＭＳ Ｐ明朝"/>
        <family val="1"/>
        <charset val="128"/>
      </rPr>
      <t>Ａ．入学検定料</t>
    </r>
    <r>
      <rPr>
        <sz val="9"/>
        <color theme="1"/>
        <rFont val="ＭＳ Ｐ明朝"/>
        <family val="1"/>
        <charset val="128"/>
      </rPr>
      <t>」が、１回受験、複数回受験など複数設定されている場合には、申込者が最も多い金額を記入してください。</t>
    </r>
    <rPh sb="3" eb="5">
      <t>ニュウガク</t>
    </rPh>
    <phoneticPr fontId="2"/>
  </si>
  <si>
    <r>
      <t>「</t>
    </r>
    <r>
      <rPr>
        <b/>
        <sz val="9"/>
        <color theme="1"/>
        <rFont val="ＭＳ Ｐ明朝"/>
        <family val="1"/>
        <charset val="128"/>
      </rPr>
      <t>E．授業料</t>
    </r>
    <r>
      <rPr>
        <sz val="9"/>
        <color theme="1"/>
        <rFont val="ＭＳ Ｐ明朝"/>
        <family val="1"/>
        <charset val="128"/>
      </rPr>
      <t>」は、就学支援金等を差し引かない金額を記入してください。</t>
    </r>
    <phoneticPr fontId="2"/>
  </si>
  <si>
    <r>
      <t>「</t>
    </r>
    <r>
      <rPr>
        <b/>
        <sz val="9"/>
        <color theme="1"/>
        <rFont val="ＭＳ Ｐ明朝"/>
        <family val="1"/>
        <charset val="128"/>
      </rPr>
      <t>預り金的納付金</t>
    </r>
    <r>
      <rPr>
        <sz val="9"/>
        <color theme="1"/>
        <rFont val="ＭＳ Ｐ明朝"/>
        <family val="1"/>
        <charset val="128"/>
      </rPr>
      <t>」は、学校の預り金的性格の納付金（修学旅行積立金、PTA 会費、後援会費、同窓会費、各会入会費等）。</t>
    </r>
    <rPh sb="1" eb="2">
      <t>アズカ</t>
    </rPh>
    <rPh sb="3" eb="4">
      <t>キン</t>
    </rPh>
    <rPh sb="4" eb="5">
      <t>テキ</t>
    </rPh>
    <rPh sb="45" eb="48">
      <t>ドウソウカイ</t>
    </rPh>
    <rPh sb="48" eb="49">
      <t>ヒ</t>
    </rPh>
    <phoneticPr fontId="2"/>
  </si>
  <si>
    <r>
      <t>金額は</t>
    </r>
    <r>
      <rPr>
        <b/>
        <sz val="9"/>
        <color rgb="FFFF0000"/>
        <rFont val="ＭＳ Ｐ明朝"/>
        <family val="1"/>
        <charset val="128"/>
      </rPr>
      <t>千円単位</t>
    </r>
    <r>
      <rPr>
        <sz val="9"/>
        <color theme="1"/>
        <rFont val="ＭＳ Ｐ明朝"/>
        <family val="1"/>
        <charset val="128"/>
      </rPr>
      <t>（千円未満四捨五入）で記入し、内訳と計を必ず一致させてください。ただし、</t>
    </r>
    <r>
      <rPr>
        <b/>
        <sz val="9"/>
        <color theme="1"/>
        <rFont val="ＭＳ Ｐ明朝"/>
        <family val="1"/>
        <charset val="128"/>
      </rPr>
      <t>四捨五入により内訳と計が一致しない場合は、</t>
    </r>
    <r>
      <rPr>
        <b/>
        <u/>
        <sz val="9"/>
        <color theme="1"/>
        <rFont val="ＭＳ Ｐ明朝"/>
        <family val="1"/>
        <charset val="128"/>
      </rPr>
      <t>計に合うように</t>
    </r>
    <r>
      <rPr>
        <b/>
        <sz val="9"/>
        <color theme="1"/>
        <rFont val="ＭＳ Ｐ明朝"/>
        <family val="1"/>
        <charset val="128"/>
      </rPr>
      <t>内訳を調整してください。</t>
    </r>
    <rPh sb="8" eb="10">
      <t>センエン</t>
    </rPh>
    <rPh sb="10" eb="12">
      <t>ミマン</t>
    </rPh>
    <rPh sb="12" eb="16">
      <t>シシャゴニュウ</t>
    </rPh>
    <rPh sb="18" eb="20">
      <t>キニュウ</t>
    </rPh>
    <rPh sb="43" eb="47">
      <t>シシャゴニュウ</t>
    </rPh>
    <rPh sb="50" eb="52">
      <t>ウチワケ</t>
    </rPh>
    <rPh sb="53" eb="54">
      <t>ケイ</t>
    </rPh>
    <rPh sb="55" eb="57">
      <t>イッチ</t>
    </rPh>
    <rPh sb="60" eb="62">
      <t>バアイ</t>
    </rPh>
    <rPh sb="64" eb="65">
      <t>ケイ</t>
    </rPh>
    <rPh sb="66" eb="67">
      <t>ア</t>
    </rPh>
    <rPh sb="71" eb="73">
      <t>ウチワケ</t>
    </rPh>
    <rPh sb="74" eb="76">
      <t>チョウセイ</t>
    </rPh>
    <phoneticPr fontId="14"/>
  </si>
  <si>
    <r>
      <t xml:space="preserve">本項目の本務者とは、令和５年度に１年を通して（4/1～翌年3/31まで）本務教職員として勤務された方です。
</t>
    </r>
    <r>
      <rPr>
        <u/>
        <sz val="9"/>
        <color theme="1"/>
        <rFont val="ＭＳ Ｐ明朝"/>
        <family val="1"/>
        <charset val="128"/>
      </rPr>
      <t>対象</t>
    </r>
    <r>
      <rPr>
        <b/>
        <u/>
        <sz val="9"/>
        <color theme="1"/>
        <rFont val="ＭＳ Ｐ明朝"/>
        <family val="1"/>
        <charset val="128"/>
      </rPr>
      <t>外</t>
    </r>
    <r>
      <rPr>
        <u/>
        <sz val="9"/>
        <color theme="1"/>
        <rFont val="ＭＳ Ｐ明朝"/>
        <family val="1"/>
        <charset val="128"/>
      </rPr>
      <t>となるのは</t>
    </r>
    <r>
      <rPr>
        <sz val="9"/>
        <color theme="1"/>
        <rFont val="ＭＳ Ｐ明朝"/>
        <family val="1"/>
        <charset val="128"/>
      </rPr>
      <t>、令和５</t>
    </r>
    <r>
      <rPr>
        <u/>
        <sz val="9"/>
        <color theme="1"/>
        <rFont val="ＭＳ Ｐ明朝"/>
        <family val="1"/>
        <charset val="128"/>
      </rPr>
      <t>年度途中で退職・採用・学校間（同一法人内の中高間含む）を異動した方</t>
    </r>
    <r>
      <rPr>
        <sz val="9"/>
        <color theme="1"/>
        <rFont val="ＭＳ Ｐ明朝"/>
        <family val="1"/>
        <charset val="128"/>
      </rPr>
      <t>、一時的であれ</t>
    </r>
    <r>
      <rPr>
        <u/>
        <sz val="9"/>
        <color theme="1"/>
        <rFont val="ＭＳ Ｐ明朝"/>
        <family val="1"/>
        <charset val="128"/>
      </rPr>
      <t>産休・育児休業、その他休業した方、時短勤務した方</t>
    </r>
    <r>
      <rPr>
        <sz val="9"/>
        <color theme="1"/>
        <rFont val="ＭＳ Ｐ明朝"/>
        <family val="1"/>
        <charset val="128"/>
      </rPr>
      <t>、</t>
    </r>
    <r>
      <rPr>
        <u/>
        <sz val="9"/>
        <color theme="1"/>
        <rFont val="ＭＳ Ｐ明朝"/>
        <family val="1"/>
        <charset val="128"/>
      </rPr>
      <t>再雇用されている方</t>
    </r>
    <r>
      <rPr>
        <sz val="9"/>
        <color theme="1"/>
        <rFont val="ＭＳ Ｐ明朝"/>
        <family val="1"/>
        <charset val="128"/>
      </rPr>
      <t>、</t>
    </r>
    <r>
      <rPr>
        <u/>
        <sz val="9"/>
        <color theme="1"/>
        <rFont val="ＭＳ Ｐ明朝"/>
        <family val="1"/>
        <charset val="128"/>
      </rPr>
      <t>法人事務局専任の職員</t>
    </r>
    <r>
      <rPr>
        <sz val="9"/>
        <color theme="1"/>
        <rFont val="ＭＳ Ｐ明朝"/>
        <family val="1"/>
        <charset val="128"/>
      </rPr>
      <t>等です（一部対象者を除外することが困難な場合は含めても構いません）。</t>
    </r>
    <rPh sb="0" eb="3">
      <t>ホンコウモク</t>
    </rPh>
    <rPh sb="4" eb="7">
      <t>ホンムシャ</t>
    </rPh>
    <rPh sb="19" eb="20">
      <t>トオ</t>
    </rPh>
    <rPh sb="36" eb="38">
      <t>ホンム</t>
    </rPh>
    <rPh sb="38" eb="41">
      <t>キョウショクイン</t>
    </rPh>
    <rPh sb="49" eb="50">
      <t>カタ</t>
    </rPh>
    <rPh sb="54" eb="57">
      <t>タイショウガイ</t>
    </rPh>
    <rPh sb="68" eb="70">
      <t>トチュウ</t>
    </rPh>
    <rPh sb="71" eb="73">
      <t>タイショク</t>
    </rPh>
    <rPh sb="74" eb="76">
      <t>サイヨウ</t>
    </rPh>
    <rPh sb="79" eb="80">
      <t>カン</t>
    </rPh>
    <rPh sb="81" eb="86">
      <t>ドウイツホウジンナイ</t>
    </rPh>
    <rPh sb="87" eb="90">
      <t>チュウコウカン</t>
    </rPh>
    <rPh sb="90" eb="91">
      <t>フク</t>
    </rPh>
    <rPh sb="94" eb="96">
      <t>イドウ</t>
    </rPh>
    <rPh sb="98" eb="99">
      <t>カタ</t>
    </rPh>
    <rPh sb="131" eb="134">
      <t>サイコヨウ</t>
    </rPh>
    <rPh sb="139" eb="140">
      <t>カタ</t>
    </rPh>
    <rPh sb="151" eb="152">
      <t>トウ</t>
    </rPh>
    <rPh sb="155" eb="157">
      <t>イチブ</t>
    </rPh>
    <rPh sb="157" eb="160">
      <t>タイショウシャ</t>
    </rPh>
    <rPh sb="161" eb="163">
      <t>ジョガイ</t>
    </rPh>
    <rPh sb="168" eb="170">
      <t>コンナン</t>
    </rPh>
    <rPh sb="171" eb="173">
      <t>バアイ</t>
    </rPh>
    <rPh sb="174" eb="175">
      <t>フク</t>
    </rPh>
    <rPh sb="178" eb="179">
      <t>カマ</t>
    </rPh>
    <phoneticPr fontId="2"/>
  </si>
  <si>
    <t>★ICT支援員、スクールカウンセラーについて、直接雇用、派遣、業務委託等雇用形態を問いません。</t>
    <phoneticPr fontId="14"/>
  </si>
  <si>
    <t>(２)専門スタッフの未配置理由と配置後課題</t>
    <rPh sb="3" eb="5">
      <t>センモン</t>
    </rPh>
    <rPh sb="10" eb="13">
      <t>ミハイチ</t>
    </rPh>
    <rPh sb="13" eb="15">
      <t>リユウ</t>
    </rPh>
    <rPh sb="16" eb="18">
      <t>ハイチ</t>
    </rPh>
    <rPh sb="18" eb="19">
      <t>ゴ</t>
    </rPh>
    <rPh sb="19" eb="21">
      <t>カダイ</t>
    </rPh>
    <phoneticPr fontId="2"/>
  </si>
  <si>
    <r>
      <t>（この項目は、１法人につき１校のみご回答いただく項目です。ご回答いただく学校は、調査票１枚目の左上に表示される学校コードに基づき自動判別しています。ご回答いただく学校</t>
    </r>
    <r>
      <rPr>
        <u/>
        <sz val="9"/>
        <color theme="1"/>
        <rFont val="ＭＳ Ｐ明朝"/>
        <family val="1"/>
        <charset val="128"/>
      </rPr>
      <t>以外</t>
    </r>
    <r>
      <rPr>
        <sz val="9"/>
        <color theme="1"/>
        <rFont val="ＭＳ Ｐ明朝"/>
        <family val="1"/>
        <charset val="128"/>
      </rPr>
      <t>では、調査項目全体がグレーの網掛けになります。）</t>
    </r>
    <rPh sb="3" eb="5">
      <t>コウモク</t>
    </rPh>
    <rPh sb="8" eb="10">
      <t>ホウジン</t>
    </rPh>
    <rPh sb="14" eb="15">
      <t>コウ</t>
    </rPh>
    <rPh sb="18" eb="20">
      <t>カイトウ</t>
    </rPh>
    <rPh sb="24" eb="26">
      <t>コウモク</t>
    </rPh>
    <rPh sb="40" eb="42">
      <t>チョウサ</t>
    </rPh>
    <rPh sb="42" eb="43">
      <t>ヒョウ</t>
    </rPh>
    <rPh sb="44" eb="46">
      <t>マイメ</t>
    </rPh>
    <rPh sb="47" eb="49">
      <t>ヒダリウエ</t>
    </rPh>
    <rPh sb="50" eb="52">
      <t>ヒョウジ</t>
    </rPh>
    <rPh sb="75" eb="77">
      <t>カイトウ</t>
    </rPh>
    <rPh sb="81" eb="83">
      <t>ガッコウ</t>
    </rPh>
    <rPh sb="83" eb="85">
      <t>イガイ</t>
    </rPh>
    <rPh sb="88" eb="92">
      <t>チョウサコウモク</t>
    </rPh>
    <rPh sb="92" eb="94">
      <t>ゼンタイ</t>
    </rPh>
    <rPh sb="99" eb="101">
      <t>アミカ</t>
    </rPh>
    <phoneticPr fontId="2"/>
  </si>
  <si>
    <r>
      <rPr>
        <u/>
        <sz val="9"/>
        <color theme="1"/>
        <rFont val="ＭＳ Ｐゴシック"/>
        <family val="3"/>
        <charset val="128"/>
      </rPr>
      <t>英語の</t>
    </r>
    <r>
      <rPr>
        <sz val="9"/>
        <color theme="1"/>
        <rFont val="ＭＳ Ｐゴシック"/>
        <family val="3"/>
        <charset val="128"/>
      </rPr>
      <t>授業を担当している外国人</t>
    </r>
    <r>
      <rPr>
        <u/>
        <sz val="9"/>
        <color theme="1"/>
        <rFont val="ＭＳ Ｐゴシック"/>
        <family val="3"/>
        <charset val="128"/>
      </rPr>
      <t>教員</t>
    </r>
    <r>
      <rPr>
        <sz val="9"/>
        <color theme="1"/>
        <rFont val="ＭＳ Ｐゴシック"/>
        <family val="3"/>
        <charset val="128"/>
      </rPr>
      <t>、</t>
    </r>
    <r>
      <rPr>
        <u/>
        <sz val="9"/>
        <color theme="1"/>
        <rFont val="ＭＳ Ｐゴシック"/>
        <family val="3"/>
        <charset val="128"/>
      </rPr>
      <t>講師</t>
    </r>
    <r>
      <rPr>
        <sz val="9"/>
        <color theme="1"/>
        <rFont val="ＭＳ Ｐゴシック"/>
        <family val="3"/>
        <charset val="128"/>
      </rPr>
      <t>及び</t>
    </r>
    <r>
      <rPr>
        <u/>
        <sz val="9"/>
        <color theme="1"/>
        <rFont val="ＭＳ Ｐゴシック"/>
        <family val="3"/>
        <charset val="128"/>
      </rPr>
      <t>助手</t>
    </r>
    <r>
      <rPr>
        <sz val="9"/>
        <color theme="1"/>
        <rFont val="ＭＳ Ｐゴシック"/>
        <family val="3"/>
        <charset val="128"/>
      </rPr>
      <t>（日本人教員の補助含む）、ICT支援員、スクールカウンセラーの人数を記入してください。（令和６年５月１日現在）該当の教員、職員等がいない場合は、「０」と記入してください。</t>
    </r>
    <rPh sb="3" eb="5">
      <t>ジュギョウ</t>
    </rPh>
    <rPh sb="6" eb="8">
      <t>タントウ</t>
    </rPh>
    <rPh sb="15" eb="17">
      <t>キョウイン</t>
    </rPh>
    <rPh sb="25" eb="27">
      <t>ニッポン</t>
    </rPh>
    <rPh sb="33" eb="34">
      <t>フク</t>
    </rPh>
    <rPh sb="40" eb="43">
      <t>シエンイン</t>
    </rPh>
    <rPh sb="55" eb="57">
      <t>ニンズウ</t>
    </rPh>
    <rPh sb="58" eb="60">
      <t>キニュウ</t>
    </rPh>
    <rPh sb="68" eb="70">
      <t>レイワ</t>
    </rPh>
    <rPh sb="71" eb="72">
      <t>ネン</t>
    </rPh>
    <rPh sb="73" eb="74">
      <t>ガツ</t>
    </rPh>
    <rPh sb="75" eb="76">
      <t>ニチ</t>
    </rPh>
    <rPh sb="76" eb="78">
      <t>ゲンザイ</t>
    </rPh>
    <phoneticPr fontId="14"/>
  </si>
  <si>
    <t>本務・兼務の区別は原則として辞令面によります。辞令面で区別が出来ないときは、俸給の支給元あるいは金額の多寡、俸給で区別できないときは勤務時間の多い方を本務として区分してください。</t>
    <rPh sb="0" eb="2">
      <t>ホンム</t>
    </rPh>
    <rPh sb="3" eb="5">
      <t>ケンム</t>
    </rPh>
    <rPh sb="6" eb="8">
      <t>クベツ</t>
    </rPh>
    <phoneticPr fontId="14"/>
  </si>
  <si>
    <t>(注)１年生については、入学式が４月２日以降に開催された場合も、４月１日に在籍していたものとして生徒数に含めてください。</t>
  </si>
  <si>
    <t>(注)</t>
  </si>
  <si>
    <t>(注)
1</t>
    <phoneticPr fontId="2"/>
  </si>
  <si>
    <t>(注)1</t>
    <phoneticPr fontId="2"/>
  </si>
  <si>
    <t>(注)</t>
    <phoneticPr fontId="2"/>
  </si>
  <si>
    <t>(注)「他の役員との特別利害関係を有する監事」とは、以下のいずれかに該当する監事を指します。
　　・理事1名以上との特別利害関係（＝一方の者が他方の者の配偶者又は三親等以内の親族である関係）にある監事
　　・評議員2名以上との特別利害関係にある監事
　　・他の監事1名以上との特別利害関係にある監事
【参考】令和７年４月１日施行の改正私立学校法では、他の役員との特別利害関係を有する監事（役員近親者）の就任が禁止されています。 （令和７年度以降の実際の運用に当たっては、改正私立学校法等を確認してください。）</t>
  </si>
  <si>
    <t>兼務者
(休職者等除く)</t>
    <rPh sb="0" eb="3">
      <t>ケンムシャ</t>
    </rPh>
    <rPh sb="5" eb="8">
      <t>キュウショクシャ</t>
    </rPh>
    <rPh sb="8" eb="9">
      <t>トウ</t>
    </rPh>
    <rPh sb="9" eb="10">
      <t>ノゾ</t>
    </rPh>
    <phoneticPr fontId="14"/>
  </si>
  <si>
    <t>それぞれ専門スタッフの配置について未配置の場合は「未配置の理由」、配置されている場合は「配置後の課題」として、あてはまるものすべてに「○」を付けてください。あてはまるものがない場合は、「その他」欄に理由、または課題を記入してください。</t>
    <rPh sb="4" eb="6">
      <t>センモン</t>
    </rPh>
    <rPh sb="11" eb="13">
      <t>ハイチ</t>
    </rPh>
    <rPh sb="17" eb="20">
      <t>ミハイチ</t>
    </rPh>
    <rPh sb="21" eb="23">
      <t>バアイ</t>
    </rPh>
    <rPh sb="25" eb="28">
      <t>ミハイチ</t>
    </rPh>
    <rPh sb="29" eb="31">
      <t>リユウ</t>
    </rPh>
    <rPh sb="33" eb="35">
      <t>ハイチ</t>
    </rPh>
    <rPh sb="40" eb="42">
      <t>バアイ</t>
    </rPh>
    <rPh sb="44" eb="46">
      <t>ハイチ</t>
    </rPh>
    <rPh sb="46" eb="47">
      <t>ゴ</t>
    </rPh>
    <rPh sb="48" eb="50">
      <t>カダイ</t>
    </rPh>
    <rPh sb="70" eb="71">
      <t>ツ</t>
    </rPh>
    <rPh sb="88" eb="90">
      <t>バアイ</t>
    </rPh>
    <rPh sb="95" eb="96">
      <t>ホカ</t>
    </rPh>
    <rPh sb="97" eb="98">
      <t>ラン</t>
    </rPh>
    <rPh sb="99" eb="101">
      <t>リユウ</t>
    </rPh>
    <rPh sb="105" eb="107">
      <t>カダイ</t>
    </rPh>
    <rPh sb="108" eb="110">
      <t>キニュウ</t>
    </rPh>
    <phoneticPr fontId="14"/>
  </si>
  <si>
    <t>【生徒（学習者）用】</t>
    <rPh sb="1" eb="3">
      <t>セイト</t>
    </rPh>
    <rPh sb="4" eb="7">
      <t>ガクシュウシャ</t>
    </rPh>
    <rPh sb="8" eb="9">
      <t>ヨウ</t>
    </rPh>
    <phoneticPr fontId="14"/>
  </si>
  <si>
    <t>【教員（指導者）用】</t>
    <rPh sb="1" eb="3">
      <t>キョウイン</t>
    </rPh>
    <rPh sb="4" eb="7">
      <t>シドウシャ</t>
    </rPh>
    <rPh sb="8" eb="9">
      <t>ヨウ</t>
    </rPh>
    <phoneticPr fontId="14"/>
  </si>
  <si>
    <r>
      <t xml:space="preserve">保護者購入
</t>
    </r>
    <r>
      <rPr>
        <sz val="9"/>
        <rFont val="ＭＳ ゴシック"/>
        <family val="3"/>
        <charset val="128"/>
      </rPr>
      <t>(学校指定機種)</t>
    </r>
    <rPh sb="0" eb="3">
      <t>ホゴシャ</t>
    </rPh>
    <rPh sb="3" eb="5">
      <t>コウニュウ</t>
    </rPh>
    <rPh sb="7" eb="13">
      <t>ガッコウシテイキシュ</t>
    </rPh>
    <phoneticPr fontId="15"/>
  </si>
  <si>
    <r>
      <t xml:space="preserve">保護者購入
</t>
    </r>
    <r>
      <rPr>
        <sz val="9"/>
        <rFont val="ＭＳ ゴシック"/>
        <family val="3"/>
        <charset val="128"/>
      </rPr>
      <t>(任意機種持込)</t>
    </r>
    <rPh sb="0" eb="3">
      <t>ホゴシャ</t>
    </rPh>
    <rPh sb="3" eb="5">
      <t>コウニュウ</t>
    </rPh>
    <rPh sb="7" eb="13">
      <t>ニンイキシュモチコミ</t>
    </rPh>
    <phoneticPr fontId="15"/>
  </si>
  <si>
    <t xml:space="preserve">(注)1 </t>
    <phoneticPr fontId="14"/>
  </si>
  <si>
    <t>学校が直接雇用しない、委託契約企業等か ら派遣されている方については含みません。</t>
    <phoneticPr fontId="14"/>
  </si>
  <si>
    <t>非常勤</t>
    <rPh sb="0" eb="3">
      <t>ヒジョウキン</t>
    </rPh>
    <phoneticPr fontId="14"/>
  </si>
  <si>
    <t>人材の確保が困難</t>
    <rPh sb="0" eb="2">
      <t>ジンザイ</t>
    </rPh>
    <rPh sb="3" eb="5">
      <t>カクホ</t>
    </rPh>
    <rPh sb="6" eb="8">
      <t>コンナン</t>
    </rPh>
    <phoneticPr fontId="14"/>
  </si>
  <si>
    <t>「学習者用デジタル教科書」とは、教科書会社が「デジタル教科書」等の名称で販売しているもので、学校で使用している教科書に準拠し、生徒がタブレット等で使用するデジタルコンテンツです。
学年、学科を問わず、各教科において１科目でも導入していれば「○」を付けてください。</t>
    <rPh sb="1" eb="4">
      <t>ガクシュウシャ</t>
    </rPh>
    <rPh sb="90" eb="92">
      <t>ガクネン</t>
    </rPh>
    <phoneticPr fontId="14"/>
  </si>
  <si>
    <t>学習者用デジタル教科書
導入教科</t>
    <rPh sb="0" eb="3">
      <t>ガクシュウシャ</t>
    </rPh>
    <rPh sb="3" eb="4">
      <t>ヨウ</t>
    </rPh>
    <rPh sb="8" eb="11">
      <t>キョウカショ</t>
    </rPh>
    <rPh sb="12" eb="16">
      <t>ドウニュウキョウカ</t>
    </rPh>
    <phoneticPr fontId="14"/>
  </si>
  <si>
    <t>デジタル教科書の活用効果が期待できない</t>
    <rPh sb="4" eb="7">
      <t>キョウカショ</t>
    </rPh>
    <rPh sb="8" eb="10">
      <t>カツヨウ</t>
    </rPh>
    <rPh sb="10" eb="12">
      <t>コウカ</t>
    </rPh>
    <rPh sb="13" eb="15">
      <t>キタイ</t>
    </rPh>
    <phoneticPr fontId="14"/>
  </si>
  <si>
    <t>指導者用デジタル教材
導入教科</t>
    <rPh sb="0" eb="3">
      <t>シドウシャ</t>
    </rPh>
    <rPh sb="3" eb="4">
      <t>ヨウ</t>
    </rPh>
    <rPh sb="8" eb="10">
      <t>キョウザイ</t>
    </rPh>
    <rPh sb="11" eb="15">
      <t>ドウニュウキョウカ</t>
    </rPh>
    <phoneticPr fontId="14"/>
  </si>
  <si>
    <t>(1)現時点での耐震化状況（R6.5.1時点）</t>
    <rPh sb="3" eb="6">
      <t>ゲンジテン</t>
    </rPh>
    <rPh sb="8" eb="11">
      <t>タイシンカ</t>
    </rPh>
    <rPh sb="11" eb="13">
      <t>ジョウキョウ</t>
    </rPh>
    <rPh sb="20" eb="22">
      <t>ジテン</t>
    </rPh>
    <phoneticPr fontId="14"/>
  </si>
  <si>
    <t>2.　一部未実施の建物がある</t>
    <rPh sb="3" eb="5">
      <t>イチブ</t>
    </rPh>
    <rPh sb="5" eb="8">
      <t>ミジッシ</t>
    </rPh>
    <rPh sb="9" eb="11">
      <t>タテモノ</t>
    </rPh>
    <phoneticPr fontId="14"/>
  </si>
  <si>
    <t>3.　未実施</t>
    <rPh sb="3" eb="6">
      <t>ミジッシ</t>
    </rPh>
    <phoneticPr fontId="14"/>
  </si>
  <si>
    <t>1.　全て実施する予定</t>
    <rPh sb="3" eb="4">
      <t>スベ</t>
    </rPh>
    <rPh sb="5" eb="7">
      <t>ジッシ</t>
    </rPh>
    <rPh sb="9" eb="11">
      <t>ヨテイ</t>
    </rPh>
    <phoneticPr fontId="14"/>
  </si>
  <si>
    <t>2.　一部実施する予定</t>
    <rPh sb="3" eb="5">
      <t>イチブ</t>
    </rPh>
    <rPh sb="5" eb="7">
      <t>ジッシ</t>
    </rPh>
    <rPh sb="9" eb="11">
      <t>ヨテイ</t>
    </rPh>
    <phoneticPr fontId="14"/>
  </si>
  <si>
    <t>3.　検討中</t>
    <rPh sb="3" eb="6">
      <t>ケントウチュウ</t>
    </rPh>
    <phoneticPr fontId="14"/>
  </si>
  <si>
    <t>4.　実施予定なし</t>
    <rPh sb="3" eb="7">
      <t>ジッシヨテイ</t>
    </rPh>
    <phoneticPr fontId="14"/>
  </si>
  <si>
    <t>(注)</t>
    <phoneticPr fontId="14"/>
  </si>
  <si>
    <t>1981年6月以降に建築確認された建物は、新耐震基準が適用されるため、全て耐震性のある建物になります。1981年5月以前に建築確認された建物のうち、「耐震検査等で耐震性を未確認」または「（必要な）耐震工事を未実施」の建物は耐震化未実施として回答してください。</t>
    <rPh sb="4" eb="5">
      <t>ネン</t>
    </rPh>
    <rPh sb="6" eb="7">
      <t>ガツ</t>
    </rPh>
    <rPh sb="7" eb="9">
      <t>イコウ</t>
    </rPh>
    <rPh sb="10" eb="12">
      <t>ケンチク</t>
    </rPh>
    <rPh sb="12" eb="14">
      <t>カクニン</t>
    </rPh>
    <rPh sb="17" eb="19">
      <t>タテモノ</t>
    </rPh>
    <rPh sb="21" eb="22">
      <t>シン</t>
    </rPh>
    <rPh sb="22" eb="24">
      <t>タイシン</t>
    </rPh>
    <rPh sb="24" eb="26">
      <t>キジュン</t>
    </rPh>
    <rPh sb="27" eb="29">
      <t>テキヨウ</t>
    </rPh>
    <rPh sb="35" eb="36">
      <t>スベ</t>
    </rPh>
    <rPh sb="37" eb="40">
      <t>タイシンセイ</t>
    </rPh>
    <rPh sb="43" eb="45">
      <t>タテモノ</t>
    </rPh>
    <rPh sb="55" eb="56">
      <t>ネン</t>
    </rPh>
    <rPh sb="57" eb="58">
      <t>ガツ</t>
    </rPh>
    <rPh sb="58" eb="60">
      <t>イゼン</t>
    </rPh>
    <rPh sb="61" eb="65">
      <t>ケンチクカクニン</t>
    </rPh>
    <rPh sb="68" eb="70">
      <t>タテモノ</t>
    </rPh>
    <rPh sb="75" eb="79">
      <t>タイシンケンサ</t>
    </rPh>
    <rPh sb="79" eb="80">
      <t>トウ</t>
    </rPh>
    <rPh sb="81" eb="84">
      <t>タイシンセイ</t>
    </rPh>
    <rPh sb="85" eb="88">
      <t>ミカクニン</t>
    </rPh>
    <rPh sb="94" eb="96">
      <t>ヒツヨウ</t>
    </rPh>
    <rPh sb="98" eb="100">
      <t>タイシン</t>
    </rPh>
    <rPh sb="100" eb="102">
      <t>コウジ</t>
    </rPh>
    <rPh sb="103" eb="106">
      <t>ミジッシ</t>
    </rPh>
    <rPh sb="108" eb="110">
      <t>タテモノ</t>
    </rPh>
    <rPh sb="111" eb="114">
      <t>タイシンカ</t>
    </rPh>
    <rPh sb="114" eb="117">
      <t>ミジッシ</t>
    </rPh>
    <rPh sb="120" eb="122">
      <t>カイトウ</t>
    </rPh>
    <phoneticPr fontId="14"/>
  </si>
  <si>
    <t>７．教室等の施設環境整備状況</t>
    <rPh sb="2" eb="4">
      <t>キョウシツ</t>
    </rPh>
    <rPh sb="4" eb="5">
      <t>トウ</t>
    </rPh>
    <rPh sb="6" eb="8">
      <t>シセツ</t>
    </rPh>
    <rPh sb="8" eb="10">
      <t>カンキョウ</t>
    </rPh>
    <rPh sb="10" eb="12">
      <t>セイビ</t>
    </rPh>
    <rPh sb="12" eb="14">
      <t>ジョウキョウ</t>
    </rPh>
    <phoneticPr fontId="14"/>
  </si>
  <si>
    <r>
      <t>1.　完了済</t>
    </r>
    <r>
      <rPr>
        <sz val="9"/>
        <color theme="1"/>
        <rFont val="ＭＳ Ｐゴシック"/>
        <family val="3"/>
        <charset val="128"/>
      </rPr>
      <t>（全ての建物に耐震性がある）</t>
    </r>
    <rPh sb="3" eb="5">
      <t>カンリョウ</t>
    </rPh>
    <rPh sb="5" eb="6">
      <t>スミ</t>
    </rPh>
    <rPh sb="7" eb="8">
      <t>スベ</t>
    </rPh>
    <rPh sb="10" eb="12">
      <t>タテモノ</t>
    </rPh>
    <rPh sb="13" eb="16">
      <t>タイシンセイ</t>
    </rPh>
    <phoneticPr fontId="14"/>
  </si>
  <si>
    <t>予算の確保が困難</t>
    <rPh sb="0" eb="5">
      <t>ヨサンカクホ</t>
    </rPh>
    <rPh sb="6" eb="8">
      <t>コンナン</t>
    </rPh>
    <phoneticPr fontId="14"/>
  </si>
  <si>
    <t>その他</t>
    <rPh sb="2" eb="3">
      <t>ホカ</t>
    </rPh>
    <phoneticPr fontId="14"/>
  </si>
  <si>
    <t>(１)生徒用可動式PC整備方法別台数</t>
    <rPh sb="3" eb="5">
      <t>セイト</t>
    </rPh>
    <rPh sb="5" eb="6">
      <t>ヨウ</t>
    </rPh>
    <rPh sb="6" eb="9">
      <t>カドウシキ</t>
    </rPh>
    <rPh sb="11" eb="13">
      <t>セイビ</t>
    </rPh>
    <rPh sb="13" eb="15">
      <t>ホウホウ</t>
    </rPh>
    <rPh sb="15" eb="16">
      <t>ベツ</t>
    </rPh>
    <rPh sb="16" eb="18">
      <t>ダイスウ</t>
    </rPh>
    <phoneticPr fontId="2"/>
  </si>
  <si>
    <t>(４)教員用可動式PC整備方法別台数</t>
    <rPh sb="3" eb="5">
      <t>キョウイン</t>
    </rPh>
    <rPh sb="5" eb="6">
      <t>ヨウ</t>
    </rPh>
    <rPh sb="6" eb="9">
      <t>カドウシキ</t>
    </rPh>
    <rPh sb="11" eb="13">
      <t>セイビ</t>
    </rPh>
    <rPh sb="13" eb="15">
      <t>ホウホウ</t>
    </rPh>
    <rPh sb="15" eb="16">
      <t>ベツ</t>
    </rPh>
    <rPh sb="16" eb="18">
      <t>ダイスウ</t>
    </rPh>
    <phoneticPr fontId="2"/>
  </si>
  <si>
    <t>(１)専門スタッフの配置人数</t>
    <rPh sb="3" eb="5">
      <t>センモン</t>
    </rPh>
    <rPh sb="10" eb="12">
      <t>ハイチ</t>
    </rPh>
    <rPh sb="12" eb="14">
      <t>ニンズウ</t>
    </rPh>
    <phoneticPr fontId="2"/>
  </si>
  <si>
    <t>(2)耐震化未実施の建物に対する耐震化予定</t>
    <rPh sb="3" eb="6">
      <t>タイシンカ</t>
    </rPh>
    <rPh sb="6" eb="9">
      <t>ミジッシ</t>
    </rPh>
    <rPh sb="10" eb="12">
      <t>タテモノ</t>
    </rPh>
    <rPh sb="13" eb="14">
      <t>タイ</t>
    </rPh>
    <rPh sb="16" eb="19">
      <t>タイシンカ</t>
    </rPh>
    <rPh sb="19" eb="21">
      <t>ヨテイ</t>
    </rPh>
    <phoneticPr fontId="14"/>
  </si>
  <si>
    <t>英語の外国人教員等</t>
    <rPh sb="0" eb="2">
      <t>エイゴ</t>
    </rPh>
    <rPh sb="3" eb="8">
      <t>ガイコクジンキョウイン</t>
    </rPh>
    <rPh sb="8" eb="9">
      <t>トウ</t>
    </rPh>
    <phoneticPr fontId="14"/>
  </si>
  <si>
    <r>
      <t>『高年齢者雇用安定法』による「65歳までの雇用確保（義務）」と、令和３年の法改正による「70歳までの就業機会の確保（努力義務）」に対する</t>
    </r>
    <r>
      <rPr>
        <u/>
        <sz val="9"/>
        <color theme="1"/>
        <rFont val="ＭＳ Ｐ明朝"/>
        <family val="1"/>
        <charset val="128"/>
      </rPr>
      <t>経過措置の現状</t>
    </r>
    <r>
      <rPr>
        <sz val="9"/>
        <color theme="1"/>
        <rFont val="ＭＳ Ｐ明朝"/>
        <family val="1"/>
        <charset val="128"/>
      </rPr>
      <t>についてお答えください。</t>
    </r>
    <rPh sb="1" eb="4">
      <t>コウネンレイ</t>
    </rPh>
    <rPh sb="4" eb="5">
      <t>シャ</t>
    </rPh>
    <rPh sb="5" eb="7">
      <t>コヨウ</t>
    </rPh>
    <rPh sb="7" eb="9">
      <t>アンテイ</t>
    </rPh>
    <rPh sb="9" eb="10">
      <t>ホウ</t>
    </rPh>
    <rPh sb="17" eb="18">
      <t>サイ</t>
    </rPh>
    <rPh sb="21" eb="25">
      <t>コヨウカクホ</t>
    </rPh>
    <rPh sb="26" eb="28">
      <t>ギム</t>
    </rPh>
    <rPh sb="32" eb="34">
      <t>レイワ</t>
    </rPh>
    <rPh sb="35" eb="36">
      <t>ネン</t>
    </rPh>
    <rPh sb="37" eb="40">
      <t>ホウカイセイ</t>
    </rPh>
    <rPh sb="46" eb="47">
      <t>サイ</t>
    </rPh>
    <rPh sb="50" eb="52">
      <t>シュウギョウ</t>
    </rPh>
    <rPh sb="52" eb="54">
      <t>キカイ</t>
    </rPh>
    <rPh sb="55" eb="57">
      <t>カクホ</t>
    </rPh>
    <rPh sb="58" eb="62">
      <t>ドリョクギム</t>
    </rPh>
    <rPh sb="65" eb="66">
      <t>タイ</t>
    </rPh>
    <rPh sb="68" eb="72">
      <t>ケイカソチ</t>
    </rPh>
    <rPh sb="73" eb="75">
      <t>ゲンジョウ</t>
    </rPh>
    <rPh sb="80" eb="81">
      <t>コタ</t>
    </rPh>
    <phoneticPr fontId="14"/>
  </si>
  <si>
    <t>２．卒業生の大学・短大進学状況について</t>
    <rPh sb="2" eb="5">
      <t>ソツギョウセイ</t>
    </rPh>
    <rPh sb="6" eb="8">
      <t>ダイガク</t>
    </rPh>
    <rPh sb="9" eb="11">
      <t>タンダイ</t>
    </rPh>
    <rPh sb="11" eb="13">
      <t>シンガク</t>
    </rPh>
    <rPh sb="13" eb="15">
      <t>ジョウキョウ</t>
    </rPh>
    <phoneticPr fontId="2"/>
  </si>
  <si>
    <t>３．令和６年度の英語の外国人教員等とICT支援員、スクールカウンセラーの配置について</t>
    <rPh sb="8" eb="10">
      <t>エイゴ</t>
    </rPh>
    <rPh sb="21" eb="24">
      <t>シエンイン</t>
    </rPh>
    <rPh sb="36" eb="38">
      <t>ハイチ</t>
    </rPh>
    <phoneticPr fontId="2"/>
  </si>
  <si>
    <r>
      <t>「指導者用デジタル教材」とは、教科書会社が「指導者用デジタル教科書」等の名称で販売しているもので、学校で使用している教科書に準拠し、教員が電子黒板等を用いて生徒への指導用に活用するデジタルコンテンツのことを指します。</t>
    </r>
    <r>
      <rPr>
        <sz val="8"/>
        <color theme="1"/>
        <rFont val="ＭＳ Ｐ明朝"/>
        <family val="1"/>
        <charset val="128"/>
      </rPr>
      <t>（付録品のＤＶＤ等は含みません）</t>
    </r>
    <r>
      <rPr>
        <sz val="9"/>
        <color theme="1"/>
        <rFont val="ＭＳ Ｐ明朝"/>
        <family val="1"/>
        <charset val="128"/>
      </rPr>
      <t xml:space="preserve">
各教科において、１科目でも導入していれば、「○」を付けてください。</t>
    </r>
    <phoneticPr fontId="14"/>
  </si>
  <si>
    <t>建物を使用しない、または取り壊しの予定がある</t>
    <rPh sb="12" eb="13">
      <t>ト</t>
    </rPh>
    <rPh sb="14" eb="15">
      <t>コワ</t>
    </rPh>
    <rPh sb="17" eb="19">
      <t>ヨテイ</t>
    </rPh>
    <phoneticPr fontId="14"/>
  </si>
  <si>
    <t>(3)耐震化未定の理由　（複数選択可）</t>
    <rPh sb="3" eb="6">
      <t>タイシンカ</t>
    </rPh>
    <rPh sb="6" eb="8">
      <t>ミテイ</t>
    </rPh>
    <rPh sb="9" eb="11">
      <t>リユウ</t>
    </rPh>
    <phoneticPr fontId="14"/>
  </si>
  <si>
    <t>実習費</t>
    <rPh sb="0" eb="2">
      <t>ジッシュウ</t>
    </rPh>
    <rPh sb="2" eb="3">
      <t>ヒ</t>
    </rPh>
    <phoneticPr fontId="2"/>
  </si>
  <si>
    <t>施設費</t>
    <rPh sb="0" eb="2">
      <t>シセツ</t>
    </rPh>
    <rPh sb="2" eb="3">
      <t>ヒ</t>
    </rPh>
    <phoneticPr fontId="2"/>
  </si>
  <si>
    <t>人材の継続的な確保</t>
    <rPh sb="0" eb="2">
      <t>ジンザイ</t>
    </rPh>
    <rPh sb="3" eb="6">
      <t>ケイゾクテキ</t>
    </rPh>
    <rPh sb="7" eb="9">
      <t>カクホ</t>
    </rPh>
    <phoneticPr fontId="14"/>
  </si>
  <si>
    <t>(1)普通教室について</t>
    <rPh sb="3" eb="7">
      <t>フツウキョウシツ</t>
    </rPh>
    <phoneticPr fontId="14"/>
  </si>
  <si>
    <r>
      <rPr>
        <b/>
        <u/>
        <sz val="11"/>
        <rFont val="ＭＳ Ｐゴシック"/>
        <family val="3"/>
        <charset val="128"/>
      </rPr>
      <t>冷房</t>
    </r>
    <r>
      <rPr>
        <sz val="11"/>
        <rFont val="ＭＳ Ｐゴシック"/>
        <family val="3"/>
        <charset val="128"/>
      </rPr>
      <t>整備済空間数</t>
    </r>
    <rPh sb="0" eb="2">
      <t>レイボウ</t>
    </rPh>
    <rPh sb="2" eb="4">
      <t>セイビ</t>
    </rPh>
    <rPh sb="4" eb="5">
      <t>スミ</t>
    </rPh>
    <rPh sb="5" eb="8">
      <t>クウカンスウ</t>
    </rPh>
    <phoneticPr fontId="14"/>
  </si>
  <si>
    <t>中高共用の場合、中高合計数</t>
    <rPh sb="0" eb="2">
      <t>チュウコウ</t>
    </rPh>
    <rPh sb="2" eb="4">
      <t>キョウヨウ</t>
    </rPh>
    <rPh sb="5" eb="7">
      <t>バアイ</t>
    </rPh>
    <rPh sb="8" eb="10">
      <t>チュウコウ</t>
    </rPh>
    <rPh sb="10" eb="12">
      <t>ゴウケイ</t>
    </rPh>
    <rPh sb="12" eb="13">
      <t>スウ</t>
    </rPh>
    <phoneticPr fontId="14"/>
  </si>
  <si>
    <t>「普通教室」とは、特別教室以外のホームルームや通常の授業を受けるための教室を指します。教科専用の教室（理科室、音楽室等）及び準備室、多目的教室、実習室、図書館、職員室、進路資料室・指導室、自習室、保健室、教育相談室、その他の部屋（礼拝堂、茶室等）等は含みません。　 　</t>
    <phoneticPr fontId="14"/>
  </si>
  <si>
    <t>病気・けが・死亡等</t>
    <phoneticPr fontId="2"/>
  </si>
  <si>
    <t>教育活動外収入計（受取利息、配当金等）</t>
    <rPh sb="0" eb="2">
      <t>キョウイク</t>
    </rPh>
    <rPh sb="2" eb="4">
      <t>カツドウ</t>
    </rPh>
    <rPh sb="4" eb="5">
      <t>ガイ</t>
    </rPh>
    <rPh sb="5" eb="7">
      <t>シュウニュウ</t>
    </rPh>
    <rPh sb="7" eb="8">
      <t>ケイ</t>
    </rPh>
    <phoneticPr fontId="15"/>
  </si>
  <si>
    <t>教育活動外支出計（借入金利息等）</t>
    <rPh sb="0" eb="2">
      <t>キョウイク</t>
    </rPh>
    <rPh sb="2" eb="4">
      <t>カツドウ</t>
    </rPh>
    <rPh sb="4" eb="5">
      <t>ガイ</t>
    </rPh>
    <rPh sb="5" eb="7">
      <t>シシュツ</t>
    </rPh>
    <rPh sb="7" eb="8">
      <t>ケイ</t>
    </rPh>
    <phoneticPr fontId="15"/>
  </si>
  <si>
    <t>特別収入計（資産売却差額、設備寄付等）</t>
    <rPh sb="0" eb="2">
      <t>トクベツ</t>
    </rPh>
    <rPh sb="2" eb="4">
      <t>シュウニュウ</t>
    </rPh>
    <rPh sb="4" eb="5">
      <t>ケイ</t>
    </rPh>
    <phoneticPr fontId="15"/>
  </si>
  <si>
    <t>特別支出計（資産売却差額等）</t>
    <rPh sb="0" eb="2">
      <t>トクベツ</t>
    </rPh>
    <rPh sb="2" eb="4">
      <t>シシュツ</t>
    </rPh>
    <rPh sb="4" eb="5">
      <t>ケイ</t>
    </rPh>
    <phoneticPr fontId="15"/>
  </si>
  <si>
    <t>マイナス(－)の付け忘れに注意(▲表示されます）</t>
    <rPh sb="8" eb="9">
      <t>ツケ</t>
    </rPh>
    <rPh sb="17" eb="19">
      <t>ヒョウジ</t>
    </rPh>
    <phoneticPr fontId="14"/>
  </si>
  <si>
    <t>←中高併設校で、「体育館・講堂・ホール」を中高共用している場合はチェック✔を入れてください。
中高共用空間は、高校の調査票で回答し、中学校の調査票には含めないでください。</t>
    <rPh sb="1" eb="3">
      <t>チュウコウ</t>
    </rPh>
    <rPh sb="9" eb="12">
      <t>タイイクカン</t>
    </rPh>
    <rPh sb="13" eb="15">
      <t>コウドウ</t>
    </rPh>
    <rPh sb="21" eb="25">
      <t>チュウコウキョウヨウ</t>
    </rPh>
    <rPh sb="29" eb="31">
      <t>バアイ</t>
    </rPh>
    <rPh sb="38" eb="39">
      <t>イ</t>
    </rPh>
    <phoneticPr fontId="14"/>
  </si>
  <si>
    <t>(注)1 英語の外国人教員等は、中学・高校等の所属に関わらず、高校で英語の授業に当たっている外国人教員等の人数を記入してください。</t>
    <phoneticPr fontId="14"/>
  </si>
  <si>
    <t>予算の継続的な確保</t>
    <rPh sb="0" eb="2">
      <t>ヨサン</t>
    </rPh>
    <rPh sb="3" eb="6">
      <t>ケイゾクテキ</t>
    </rPh>
    <rPh sb="7" eb="9">
      <t>カクホ</t>
    </rPh>
    <phoneticPr fontId="14"/>
  </si>
  <si>
    <t>1. 実施済　　2. 未実施</t>
    <rPh sb="3" eb="5">
      <t>ジッシ</t>
    </rPh>
    <rPh sb="5" eb="6">
      <t>スミ</t>
    </rPh>
    <rPh sb="11" eb="14">
      <t>ミジッシ</t>
    </rPh>
    <phoneticPr fontId="14"/>
  </si>
  <si>
    <t>６．令和６年度の学校建物耐震化等の状況について</t>
    <rPh sb="12" eb="15">
      <t>タイシンカ</t>
    </rPh>
    <rPh sb="15" eb="16">
      <t>トウ</t>
    </rPh>
    <rPh sb="17" eb="19">
      <t>ジョウキョウ</t>
    </rPh>
    <phoneticPr fontId="14"/>
  </si>
  <si>
    <t>(3)体育館・講堂・ホールについて</t>
    <rPh sb="3" eb="6">
      <t>タイイクカン</t>
    </rPh>
    <rPh sb="7" eb="9">
      <t>コウドウ</t>
    </rPh>
    <phoneticPr fontId="14"/>
  </si>
  <si>
    <t>2. 回線の帯域が狭い（学校とプロバイダ間）</t>
    <rPh sb="3" eb="5">
      <t>カイセン</t>
    </rPh>
    <rPh sb="6" eb="8">
      <t>タイイキ</t>
    </rPh>
    <rPh sb="9" eb="10">
      <t>セマ</t>
    </rPh>
    <rPh sb="12" eb="14">
      <t>ガッコウ</t>
    </rPh>
    <rPh sb="20" eb="21">
      <t>カン</t>
    </rPh>
    <phoneticPr fontId="14"/>
  </si>
  <si>
    <t>1. 端末の同時利用で接続しにくくなる</t>
    <rPh sb="3" eb="5">
      <t>タンマツ</t>
    </rPh>
    <rPh sb="6" eb="10">
      <t>ドウジリヨウ</t>
    </rPh>
    <rPh sb="11" eb="13">
      <t>セツゾク</t>
    </rPh>
    <phoneticPr fontId="14"/>
  </si>
  <si>
    <t>3. 無線アクセスポイントの性能が低い</t>
    <rPh sb="3" eb="5">
      <t>ムセン</t>
    </rPh>
    <rPh sb="14" eb="16">
      <t>セイノウ</t>
    </rPh>
    <rPh sb="17" eb="18">
      <t>ヒク</t>
    </rPh>
    <phoneticPr fontId="14"/>
  </si>
  <si>
    <t>1. はい　　　 2. いいえ</t>
    <phoneticPr fontId="14"/>
  </si>
  <si>
    <t>4. その他</t>
    <rPh sb="5" eb="6">
      <t>ホカ</t>
    </rPh>
    <phoneticPr fontId="14"/>
  </si>
  <si>
    <t xml:space="preserve">以下(1)で、学校保有建物の耐震化等の状況（現時点）としてあてはまる選択肢番号を記入ください。
なお、(1)で「2. 一部未実施の建物がある」、および「3. 未実施」を回答された場合には「(2)耐震化未実施の建物に対する耐震化予定」としてあてはまる選択肢番号を記入ください。
また(2)で「1.全て実施する予定」以外を回答された場合には「(3)耐震化未定の理由」として、あてはまるものに「〇」を付けてください。
</t>
    <rPh sb="0" eb="2">
      <t>イカ</t>
    </rPh>
    <rPh sb="7" eb="11">
      <t>ガッコウホユウ</t>
    </rPh>
    <rPh sb="11" eb="13">
      <t>タテモノ</t>
    </rPh>
    <rPh sb="14" eb="17">
      <t>タイシンカ</t>
    </rPh>
    <rPh sb="17" eb="18">
      <t>トウ</t>
    </rPh>
    <rPh sb="19" eb="21">
      <t>ジョウキョウ</t>
    </rPh>
    <rPh sb="22" eb="25">
      <t>ゲンジテン</t>
    </rPh>
    <rPh sb="34" eb="37">
      <t>センタクシ</t>
    </rPh>
    <rPh sb="37" eb="39">
      <t>バンゴウ</t>
    </rPh>
    <rPh sb="40" eb="42">
      <t>キニュウ</t>
    </rPh>
    <rPh sb="59" eb="61">
      <t>イチブ</t>
    </rPh>
    <rPh sb="61" eb="64">
      <t>ミジッシ</t>
    </rPh>
    <rPh sb="65" eb="67">
      <t>タテモノ</t>
    </rPh>
    <rPh sb="79" eb="82">
      <t>ミジッシ</t>
    </rPh>
    <rPh sb="97" eb="100">
      <t>タイシンカ</t>
    </rPh>
    <rPh sb="124" eb="129">
      <t>センタクシバンゴウ</t>
    </rPh>
    <rPh sb="130" eb="132">
      <t>キニュウ</t>
    </rPh>
    <rPh sb="197" eb="198">
      <t>ツ</t>
    </rPh>
    <phoneticPr fontId="14"/>
  </si>
  <si>
    <r>
      <t>「</t>
    </r>
    <r>
      <rPr>
        <b/>
        <sz val="9"/>
        <rFont val="ＭＳ Ｐ明朝"/>
        <family val="1"/>
        <charset val="128"/>
      </rPr>
      <t>補助活動納付金</t>
    </r>
    <r>
      <rPr>
        <sz val="9"/>
        <rFont val="ＭＳ Ｐ明朝"/>
        <family val="1"/>
        <charset val="128"/>
      </rPr>
      <t>」は、教育研究諸活動に付随する活動等に係わる納付金（給食費、校外活動費、生徒会費、スクールバス維持費等）。</t>
    </r>
    <rPh sb="25" eb="26">
      <t>トウ</t>
    </rPh>
    <rPh sb="34" eb="36">
      <t>キュウショク</t>
    </rPh>
    <rPh sb="44" eb="46">
      <t>セイト</t>
    </rPh>
    <rPh sb="46" eb="48">
      <t>カイヒ</t>
    </rPh>
    <phoneticPr fontId="2"/>
  </si>
  <si>
    <t>（３）学習者用デジタル教科書　導入にあたっての課題</t>
    <rPh sb="3" eb="6">
      <t>ガクシュウシャ</t>
    </rPh>
    <rPh sb="6" eb="7">
      <t>ヨウ</t>
    </rPh>
    <rPh sb="15" eb="17">
      <t>ドウニュウ</t>
    </rPh>
    <rPh sb="23" eb="25">
      <t>カダイ</t>
    </rPh>
    <phoneticPr fontId="2"/>
  </si>
  <si>
    <t>1人1台端末、教室内無線LAN等の設備環境に不足がある</t>
    <rPh sb="1" eb="2">
      <t>ニン</t>
    </rPh>
    <rPh sb="3" eb="4">
      <t>ダイ</t>
    </rPh>
    <rPh sb="4" eb="6">
      <t>タンマツ</t>
    </rPh>
    <rPh sb="7" eb="9">
      <t>キョウシツ</t>
    </rPh>
    <rPh sb="9" eb="10">
      <t>ナイ</t>
    </rPh>
    <rPh sb="10" eb="12">
      <t>ムセン</t>
    </rPh>
    <rPh sb="15" eb="16">
      <t>トウ</t>
    </rPh>
    <rPh sb="17" eb="19">
      <t>セツビ</t>
    </rPh>
    <rPh sb="19" eb="21">
      <t>カンキョウ</t>
    </rPh>
    <rPh sb="22" eb="24">
      <t>フソク</t>
    </rPh>
    <phoneticPr fontId="14"/>
  </si>
  <si>
    <t>コンテンツやアカウントの管理等で教職員の対応が煩雑化する</t>
    <rPh sb="12" eb="14">
      <t>カンリ</t>
    </rPh>
    <rPh sb="14" eb="15">
      <t>トウ</t>
    </rPh>
    <rPh sb="16" eb="19">
      <t>キョウショクイン</t>
    </rPh>
    <rPh sb="20" eb="22">
      <t>タイオウ</t>
    </rPh>
    <rPh sb="23" eb="25">
      <t>ハンザツ</t>
    </rPh>
    <rPh sb="25" eb="26">
      <t>カ</t>
    </rPh>
    <phoneticPr fontId="14"/>
  </si>
  <si>
    <t>未導入教科
：未導入の理由</t>
    <rPh sb="0" eb="3">
      <t>ミドウニュウ</t>
    </rPh>
    <rPh sb="3" eb="5">
      <t>キョウカ</t>
    </rPh>
    <rPh sb="7" eb="10">
      <t>ミドウニュウ</t>
    </rPh>
    <rPh sb="11" eb="13">
      <t>リユウ</t>
    </rPh>
    <phoneticPr fontId="14"/>
  </si>
  <si>
    <t>導入済教科
：導入後の課題</t>
    <rPh sb="0" eb="2">
      <t>ドウニュウ</t>
    </rPh>
    <rPh sb="2" eb="3">
      <t>スミ</t>
    </rPh>
    <rPh sb="3" eb="5">
      <t>キョウカ</t>
    </rPh>
    <rPh sb="7" eb="10">
      <t>ドウニュウゴ</t>
    </rPh>
    <rPh sb="11" eb="13">
      <t>カダイ</t>
    </rPh>
    <phoneticPr fontId="14"/>
  </si>
  <si>
    <r>
      <t>その他　</t>
    </r>
    <r>
      <rPr>
        <sz val="9"/>
        <color theme="1"/>
        <rFont val="ＭＳ Ｐゴシック"/>
        <family val="3"/>
        <charset val="128"/>
      </rPr>
      <t>※右の欄内にご記入ください。</t>
    </r>
    <rPh sb="2" eb="3">
      <t>ホカ</t>
    </rPh>
    <rPh sb="5" eb="6">
      <t>ミギ</t>
    </rPh>
    <rPh sb="7" eb="9">
      <t>ランナイ</t>
    </rPh>
    <rPh sb="11" eb="13">
      <t>キニュウ</t>
    </rPh>
    <phoneticPr fontId="14"/>
  </si>
  <si>
    <t>学習者用デジタル教科書の未導入教科についてはその理由、導入済教科については導入後の課題として、あてはまるものすべてに「○」を付けてください。</t>
    <rPh sb="0" eb="4">
      <t>ガクシュウシャヨウ</t>
    </rPh>
    <rPh sb="8" eb="11">
      <t>キョウカショ</t>
    </rPh>
    <rPh sb="12" eb="15">
      <t>ミドウニュウ</t>
    </rPh>
    <rPh sb="15" eb="17">
      <t>キョウカ</t>
    </rPh>
    <rPh sb="24" eb="26">
      <t>リユウ</t>
    </rPh>
    <rPh sb="27" eb="29">
      <t>ドウニュウ</t>
    </rPh>
    <rPh sb="29" eb="30">
      <t>スミ</t>
    </rPh>
    <rPh sb="30" eb="32">
      <t>キョウカ</t>
    </rPh>
    <rPh sb="37" eb="40">
      <t>ドウニュウゴ</t>
    </rPh>
    <rPh sb="41" eb="43">
      <t>カダイ</t>
    </rPh>
    <phoneticPr fontId="14"/>
  </si>
  <si>
    <t>デジタル教科書を導入している教科に「○」を付けてください。「その他」の場合は、欄内に教科（複数ある場合は全て）を記入してください。</t>
    <rPh sb="4" eb="7">
      <t>キョウカショ</t>
    </rPh>
    <rPh sb="8" eb="10">
      <t>ドウニュウ</t>
    </rPh>
    <rPh sb="14" eb="16">
      <t>キョウカ</t>
    </rPh>
    <phoneticPr fontId="14"/>
  </si>
  <si>
    <t>指導者用デジタル教材を導入している教科に「○」を付けてください。
「その他」の場合は、欄内に教科（複数ある場合は全て）を記入してください。</t>
    <rPh sb="0" eb="3">
      <t>シドウシャ</t>
    </rPh>
    <rPh sb="3" eb="4">
      <t>ヨウ</t>
    </rPh>
    <rPh sb="8" eb="10">
      <t>キョウザイ</t>
    </rPh>
    <rPh sb="11" eb="13">
      <t>ドウニュウ</t>
    </rPh>
    <rPh sb="17" eb="19">
      <t>キョウカ</t>
    </rPh>
    <phoneticPr fontId="14"/>
  </si>
  <si>
    <t>デジタル教科書の価格が高い（中学校の英語・数学以外）</t>
    <rPh sb="8" eb="10">
      <t>カカク</t>
    </rPh>
    <rPh sb="11" eb="12">
      <t>タカ</t>
    </rPh>
    <rPh sb="14" eb="16">
      <t>チュウガク</t>
    </rPh>
    <rPh sb="16" eb="17">
      <t>コウ</t>
    </rPh>
    <rPh sb="18" eb="20">
      <t>エイゴ</t>
    </rPh>
    <rPh sb="21" eb="23">
      <t>スウガク</t>
    </rPh>
    <rPh sb="23" eb="25">
      <t>イガイ</t>
    </rPh>
    <phoneticPr fontId="14"/>
  </si>
  <si>
    <t>※下記に注意事項が表示されます。</t>
    <rPh sb="1" eb="3">
      <t>カキ</t>
    </rPh>
    <rPh sb="4" eb="6">
      <t>チュウイ</t>
    </rPh>
    <rPh sb="6" eb="8">
      <t>ジコウ</t>
    </rPh>
    <rPh sb="9" eb="11">
      <t>ヒョウジ</t>
    </rPh>
    <phoneticPr fontId="14"/>
  </si>
  <si>
    <t>（</t>
    <phoneticPr fontId="14"/>
  </si>
  <si>
    <t>選択してください↓</t>
  </si>
  <si>
    <t>本　票</t>
    <rPh sb="0" eb="1">
      <t>ホン</t>
    </rPh>
    <rPh sb="2" eb="3">
      <t>ヒョウ</t>
    </rPh>
    <phoneticPr fontId="2"/>
  </si>
  <si>
    <t>(</t>
    <phoneticPr fontId="2"/>
  </si>
  <si>
    <t>中 学 校</t>
    <rPh sb="0" eb="1">
      <t>ナカ</t>
    </rPh>
    <rPh sb="2" eb="3">
      <t>ガク</t>
    </rPh>
    <rPh sb="4" eb="5">
      <t>コウ</t>
    </rPh>
    <phoneticPr fontId="2"/>
  </si>
  <si>
    <t>)</t>
    <phoneticPr fontId="2"/>
  </si>
  <si>
    <t>法人名</t>
    <rPh sb="0" eb="2">
      <t>ホウジン</t>
    </rPh>
    <rPh sb="2" eb="3">
      <t>メイ</t>
    </rPh>
    <phoneticPr fontId="2"/>
  </si>
  <si>
    <t>〒</t>
  </si>
  <si>
    <t>（注）1</t>
    <rPh sb="1" eb="2">
      <t>チュウ</t>
    </rPh>
    <phoneticPr fontId="2"/>
  </si>
  <si>
    <t>Ⅰ．入学状況・生徒数</t>
    <rPh sb="2" eb="4">
      <t>ニュウガク</t>
    </rPh>
    <rPh sb="4" eb="6">
      <t>ジョウキョウ</t>
    </rPh>
    <rPh sb="7" eb="10">
      <t>セイトスウ</t>
    </rPh>
    <phoneticPr fontId="2"/>
  </si>
  <si>
    <t>生徒数（５月１日現在）</t>
    <rPh sb="0" eb="1">
      <t>ショウ</t>
    </rPh>
    <rPh sb="1" eb="2">
      <t>ト</t>
    </rPh>
    <rPh sb="2" eb="3">
      <t>カズ</t>
    </rPh>
    <rPh sb="5" eb="6">
      <t>ガツ</t>
    </rPh>
    <rPh sb="7" eb="8">
      <t>ニチ</t>
    </rPh>
    <rPh sb="8" eb="10">
      <t>ゲンザイ</t>
    </rPh>
    <phoneticPr fontId="2"/>
  </si>
  <si>
    <r>
      <rPr>
        <b/>
        <sz val="10"/>
        <color theme="1"/>
        <rFont val="ＭＳ Ｐゴシック"/>
        <family val="3"/>
        <charset val="128"/>
      </rPr>
      <t>１年生の</t>
    </r>
    <r>
      <rPr>
        <sz val="10"/>
        <color theme="1"/>
        <rFont val="ＭＳ Ｐゴシック"/>
        <family val="3"/>
        <charset val="128"/>
      </rPr>
      <t xml:space="preserve">
学則定員</t>
    </r>
    <rPh sb="1" eb="2">
      <t>ネン</t>
    </rPh>
    <rPh sb="2" eb="3">
      <t>セイ</t>
    </rPh>
    <rPh sb="5" eb="7">
      <t>ガクソク</t>
    </rPh>
    <rPh sb="7" eb="9">
      <t>テイイン</t>
    </rPh>
    <phoneticPr fontId="2"/>
  </si>
  <si>
    <r>
      <t xml:space="preserve">合格者数
</t>
    </r>
    <r>
      <rPr>
        <sz val="8"/>
        <color theme="1"/>
        <rFont val="ＭＳ Ｐゴシック"/>
        <family val="3"/>
        <charset val="128"/>
      </rPr>
      <t>（補欠含む）
（延べ数）</t>
    </r>
    <rPh sb="0" eb="3">
      <t>ゴウカクシャ</t>
    </rPh>
    <rPh sb="3" eb="4">
      <t>スウ</t>
    </rPh>
    <rPh sb="6" eb="8">
      <t>ホケツ</t>
    </rPh>
    <rPh sb="8" eb="9">
      <t>フク</t>
    </rPh>
    <rPh sb="13" eb="14">
      <t>ノ</t>
    </rPh>
    <rPh sb="15" eb="16">
      <t>スウ</t>
    </rPh>
    <phoneticPr fontId="2"/>
  </si>
  <si>
    <t>２年生</t>
    <phoneticPr fontId="2"/>
  </si>
  <si>
    <t>３年生</t>
    <phoneticPr fontId="2"/>
  </si>
  <si>
    <t>(内)</t>
    <rPh sb="1" eb="2">
      <t>ウチ</t>
    </rPh>
    <phoneticPr fontId="2"/>
  </si>
  <si>
    <t>内部入学者数</t>
    <rPh sb="0" eb="2">
      <t>ナイブ</t>
    </rPh>
    <rPh sb="2" eb="5">
      <t>ニュウガクシャ</t>
    </rPh>
    <rPh sb="5" eb="6">
      <t>スウ</t>
    </rPh>
    <phoneticPr fontId="2"/>
  </si>
  <si>
    <t>区分</t>
    <rPh sb="0" eb="2">
      <t>クブン</t>
    </rPh>
    <phoneticPr fontId="2"/>
  </si>
  <si>
    <t>１年生</t>
    <phoneticPr fontId="2"/>
  </si>
  <si>
    <t>男子</t>
    <rPh sb="0" eb="2">
      <t>ダンシ</t>
    </rPh>
    <phoneticPr fontId="2"/>
  </si>
  <si>
    <t>女子</t>
    <rPh sb="0" eb="2">
      <t>ジョシ</t>
    </rPh>
    <phoneticPr fontId="2"/>
  </si>
  <si>
    <t>共学</t>
    <rPh sb="0" eb="2">
      <t>キョウガク</t>
    </rPh>
    <phoneticPr fontId="2"/>
  </si>
  <si>
    <t>Ｄ.</t>
    <phoneticPr fontId="2"/>
  </si>
  <si>
    <t>Ｅ.</t>
    <phoneticPr fontId="2"/>
  </si>
  <si>
    <t>Ｆ.</t>
    <phoneticPr fontId="2"/>
  </si>
  <si>
    <t>Ｇ.</t>
    <phoneticPr fontId="2"/>
  </si>
  <si>
    <t>Ｈ.</t>
    <phoneticPr fontId="2"/>
  </si>
  <si>
    <t>Ｉ.</t>
    <phoneticPr fontId="2"/>
  </si>
  <si>
    <t>別   票（中学校）</t>
    <rPh sb="6" eb="9">
      <t>チュウガッコウ</t>
    </rPh>
    <phoneticPr fontId="2"/>
  </si>
  <si>
    <t>病気・けが       ・死　亡　等</t>
    <phoneticPr fontId="2"/>
  </si>
  <si>
    <t>(注)1</t>
    <phoneticPr fontId="14"/>
  </si>
  <si>
    <t>海星中学校</t>
  </si>
  <si>
    <t>水戸英宏中学校　</t>
  </si>
  <si>
    <t>開智中学校</t>
  </si>
  <si>
    <t>聖ステパノ学園中学校</t>
  </si>
  <si>
    <t>慶應義塾中等部</t>
  </si>
  <si>
    <t>桜丘中学校</t>
  </si>
  <si>
    <t>東京シューレ葛飾中学校</t>
  </si>
  <si>
    <t>大谷中学校</t>
  </si>
  <si>
    <t>武蔵野東中学校</t>
  </si>
  <si>
    <t>サレジオ中学校</t>
  </si>
  <si>
    <t>明星中学校</t>
  </si>
  <si>
    <t>グリーン・ヒルズ中学校</t>
  </si>
  <si>
    <t>才教学園中学校</t>
  </si>
  <si>
    <t>どんぐり向方中学校</t>
  </si>
  <si>
    <t>きのくに子どもの村中学校</t>
  </si>
  <si>
    <t>吉備高原希望中学校</t>
  </si>
  <si>
    <t>飯塚日新館中学校</t>
  </si>
  <si>
    <t>緑ヶ丘女子中学校</t>
  </si>
  <si>
    <t>多摩大学附属聖ヶ丘中学校</t>
  </si>
  <si>
    <t>帝塚山学院泉ヶ丘中学校</t>
  </si>
  <si>
    <t>札幌大谷中学校</t>
  </si>
  <si>
    <t>立命館慶祥中学校</t>
  </si>
  <si>
    <t>札幌光星中学校</t>
  </si>
  <si>
    <t>藤女子中学校</t>
  </si>
  <si>
    <t>北星学園女子中学校</t>
  </si>
  <si>
    <t>遺愛女子中学校</t>
  </si>
  <si>
    <t>函館白百合学園中学校</t>
  </si>
  <si>
    <t>函館ラ・サール中学校</t>
  </si>
  <si>
    <t>札幌日本大学中学校</t>
  </si>
  <si>
    <t>北嶺中学校</t>
  </si>
  <si>
    <t>北海道シュタイナー学園いずみの学校中等部</t>
  </si>
  <si>
    <t>青森山田中学校</t>
  </si>
  <si>
    <t>青森明の星中学校</t>
  </si>
  <si>
    <t>弘前学院聖愛中学校</t>
  </si>
  <si>
    <t>八戸聖ウルスラ学院中学校</t>
  </si>
  <si>
    <t>岩手中学校</t>
  </si>
  <si>
    <t>盛岡白百合学園中学校</t>
  </si>
  <si>
    <t>尚絅学院中学校</t>
  </si>
  <si>
    <t>仙台白百合学園中学校</t>
  </si>
  <si>
    <t>東北学院中学校</t>
  </si>
  <si>
    <t>宮城学院中学校</t>
  </si>
  <si>
    <t>聖ドミニコ学院中学校</t>
  </si>
  <si>
    <t>古川学園中学校</t>
  </si>
  <si>
    <t>桜の聖母学院中学校</t>
  </si>
  <si>
    <t>福島成蹊中学校</t>
  </si>
  <si>
    <t>会津若松ザベリオ学園中学校</t>
  </si>
  <si>
    <t>磐城緑蔭中学校</t>
  </si>
  <si>
    <t>石川義塾中学校</t>
  </si>
  <si>
    <t>郡山ザベリオ学園中学校</t>
  </si>
  <si>
    <t>東日本国際大学附属昌平中学校</t>
  </si>
  <si>
    <t>新潟明訓中学校</t>
  </si>
  <si>
    <t>帝京長岡中学校</t>
  </si>
  <si>
    <t>新潟清心女子中学校</t>
  </si>
  <si>
    <t>新潟第一中学校</t>
  </si>
  <si>
    <t>茨城中学校</t>
  </si>
  <si>
    <t>茨城キリスト教学園中学校</t>
  </si>
  <si>
    <t>清真学園中学校</t>
  </si>
  <si>
    <t>江戸川学園取手中学校</t>
  </si>
  <si>
    <t>茗溪学園中学校</t>
  </si>
  <si>
    <t>常総学院中学校</t>
  </si>
  <si>
    <t>白鷗大学足利中学校</t>
  </si>
  <si>
    <t>文星芸術大学附属中学校</t>
  </si>
  <si>
    <t>宇都宮短期大学附属中学校</t>
  </si>
  <si>
    <t>國學院大學栃木中学校</t>
  </si>
  <si>
    <t>作新学院中等部</t>
  </si>
  <si>
    <t>幸福の科学学園中学校</t>
  </si>
  <si>
    <t>共愛学園中学校</t>
  </si>
  <si>
    <t>桐生大学附属中学校</t>
  </si>
  <si>
    <t>樹徳中学校</t>
  </si>
  <si>
    <t>新島学園中学校</t>
  </si>
  <si>
    <t>白根開善学校中等部</t>
  </si>
  <si>
    <t>ぐんま国際アカデミー中等部</t>
  </si>
  <si>
    <t>浦和実業学園中学校</t>
  </si>
  <si>
    <t>大宮開成中学校</t>
  </si>
  <si>
    <t>聖望学園中学校</t>
  </si>
  <si>
    <t>本庄東高等学校附属中学校</t>
  </si>
  <si>
    <t>淑徳与野中学校</t>
  </si>
  <si>
    <t>立教新座中学校</t>
  </si>
  <si>
    <t>星野学園中学校</t>
  </si>
  <si>
    <t>浦和明の星女子中学校</t>
  </si>
  <si>
    <t>大妻嵐山中学校</t>
  </si>
  <si>
    <t>城西川越中学校</t>
  </si>
  <si>
    <t>埼玉栄中学校</t>
  </si>
  <si>
    <t>栄東中学校</t>
  </si>
  <si>
    <t>秀明中学校</t>
  </si>
  <si>
    <t>昌平中学校</t>
  </si>
  <si>
    <t>獨協埼玉中学校</t>
  </si>
  <si>
    <t>春日部共栄中学校</t>
  </si>
  <si>
    <t>城北埼玉中学校</t>
  </si>
  <si>
    <t>西武学園文理中学校</t>
  </si>
  <si>
    <t>埼玉平成中学校</t>
  </si>
  <si>
    <t>東京農業大学第三高等学校附属中学校</t>
  </si>
  <si>
    <t>自由の森学園中学校</t>
  </si>
  <si>
    <t>開智未来中学校</t>
  </si>
  <si>
    <t>特別支援学校光の村秩父自然学園中学部</t>
  </si>
  <si>
    <t>千葉明徳中学校</t>
  </si>
  <si>
    <t>市川中学校</t>
  </si>
  <si>
    <t>国府台女子学院中学部</t>
  </si>
  <si>
    <t>昭和学院中学校</t>
  </si>
  <si>
    <t>日出学園中学校</t>
  </si>
  <si>
    <t>和洋国府台女子中学校</t>
  </si>
  <si>
    <t>麗澤中学校</t>
  </si>
  <si>
    <t>専修大学松戸中学校</t>
  </si>
  <si>
    <t>東邦大学付属東邦中学校</t>
  </si>
  <si>
    <t>成田高等学校付属中学校</t>
  </si>
  <si>
    <t>千葉日本大学第一中学校</t>
  </si>
  <si>
    <t>八千代松陰中学校</t>
  </si>
  <si>
    <t>東海大学付属浦安高等学校中等部</t>
  </si>
  <si>
    <t>暁星国際中学校</t>
  </si>
  <si>
    <t>芝浦工業大学柏中学校</t>
  </si>
  <si>
    <t>昭和学院秀英中学校</t>
  </si>
  <si>
    <t>渋谷教育学園幕張中学校</t>
  </si>
  <si>
    <t>志学館中等部</t>
  </si>
  <si>
    <t>フェリス女学院中学校</t>
  </si>
  <si>
    <t>横浜雙葉中学校</t>
  </si>
  <si>
    <t>横浜共立学園中学校</t>
  </si>
  <si>
    <t>横浜女学院中学校</t>
  </si>
  <si>
    <t>聖光学院中学校</t>
  </si>
  <si>
    <t>関東学院中学校</t>
  </si>
  <si>
    <t>浅野中学校</t>
  </si>
  <si>
    <t>神奈川学園中学校</t>
  </si>
  <si>
    <t>横浜創英中学校</t>
  </si>
  <si>
    <t>捜真女学校中学部</t>
  </si>
  <si>
    <t>鶴見大学附属中学校</t>
  </si>
  <si>
    <t>聖ヨゼフ学園中学校</t>
  </si>
  <si>
    <t>慶應義塾普通部</t>
  </si>
  <si>
    <t>日本大学中学校</t>
  </si>
  <si>
    <t>武相中学校</t>
  </si>
  <si>
    <t>関東学院六浦中学校</t>
  </si>
  <si>
    <t>横浜中学校</t>
  </si>
  <si>
    <t>山手学院中学校</t>
  </si>
  <si>
    <t>横須賀学院中学校</t>
  </si>
  <si>
    <t>大西学園中学校</t>
  </si>
  <si>
    <t>カリタス女子中学校</t>
  </si>
  <si>
    <t>洗足学園中学校</t>
  </si>
  <si>
    <t>サレジオ学院中学校</t>
  </si>
  <si>
    <t>法政大学第二中学校</t>
  </si>
  <si>
    <t>日本女子大学附属中学校</t>
  </si>
  <si>
    <t>栄光学園中学校</t>
  </si>
  <si>
    <t>鎌倉学園中学校</t>
  </si>
  <si>
    <t>鎌倉女学院中学校</t>
  </si>
  <si>
    <t>北鎌倉女子学園中学校</t>
  </si>
  <si>
    <t>鎌倉女子大学中等部</t>
  </si>
  <si>
    <t>清泉女学院中学校</t>
  </si>
  <si>
    <t>湘南学園中学校</t>
  </si>
  <si>
    <t>湘南白百合学園中学校</t>
  </si>
  <si>
    <t>日本大学藤沢中学校</t>
  </si>
  <si>
    <t>藤嶺学園藤沢中学校</t>
  </si>
  <si>
    <t>聖園女学院中学校</t>
  </si>
  <si>
    <t>相洋中学校</t>
  </si>
  <si>
    <t>アレセイア湘南中学校</t>
  </si>
  <si>
    <t>聖和学院中学校</t>
  </si>
  <si>
    <t>逗子開成中学校</t>
  </si>
  <si>
    <t>相模女子大学中学部</t>
  </si>
  <si>
    <t>東海大学付属相模高等学校中等部</t>
  </si>
  <si>
    <t>聖セシリア女子中学校</t>
  </si>
  <si>
    <t>函嶺白百合学園中学校</t>
  </si>
  <si>
    <t>横浜隼人中学校</t>
  </si>
  <si>
    <t>森村学園中等部</t>
  </si>
  <si>
    <t>桐光学園中学校</t>
  </si>
  <si>
    <t>神奈川大学附属中学校</t>
  </si>
  <si>
    <t>横浜翠陵中学校</t>
  </si>
  <si>
    <t>慶應義塾湘南藤沢中等部</t>
  </si>
  <si>
    <t>公文国際学園中等部</t>
  </si>
  <si>
    <t>星槎中学校</t>
  </si>
  <si>
    <t>横浜訓盲学院中学部</t>
  </si>
  <si>
    <t>シュタイナー学園中等部</t>
  </si>
  <si>
    <t>大妻中学校</t>
  </si>
  <si>
    <t>神田女学園中学校</t>
  </si>
  <si>
    <t>共立女子中学校</t>
  </si>
  <si>
    <t>暁星中学校</t>
  </si>
  <si>
    <t>女子学院中学校</t>
  </si>
  <si>
    <t>白百合学園中学校</t>
  </si>
  <si>
    <t>東京家政学院中学校</t>
  </si>
  <si>
    <t>雙葉中学校</t>
  </si>
  <si>
    <t>三輪田学園中学校</t>
  </si>
  <si>
    <t>和洋九段女子中学校</t>
  </si>
  <si>
    <t>麻布中学校</t>
  </si>
  <si>
    <t>芝中学校</t>
  </si>
  <si>
    <t>広尾学園中学校</t>
  </si>
  <si>
    <t>頌栄女子学院中学校</t>
  </si>
  <si>
    <t>聖心女子学院中等科</t>
  </si>
  <si>
    <t>高輪中学校</t>
  </si>
  <si>
    <t>東海大学付属高輪台高等学校中等部</t>
  </si>
  <si>
    <t>東洋英和女学院中学部</t>
  </si>
  <si>
    <t>普連土学園中学校</t>
  </si>
  <si>
    <t>山脇学園中学校</t>
  </si>
  <si>
    <t>海城中学校</t>
  </si>
  <si>
    <t>学習院女子中等科</t>
  </si>
  <si>
    <t>成女学園中学校</t>
  </si>
  <si>
    <t>成城中学校</t>
  </si>
  <si>
    <t>目白研心中学校</t>
  </si>
  <si>
    <t>早稲田中学校</t>
  </si>
  <si>
    <t>青山学院中等部</t>
  </si>
  <si>
    <t>実践女子学園中学校</t>
  </si>
  <si>
    <t>渋谷教育学園渋谷中学校</t>
  </si>
  <si>
    <t>東京女学館中学校</t>
  </si>
  <si>
    <t>富士見丘中学校</t>
  </si>
  <si>
    <t>晃華学園中学校</t>
  </si>
  <si>
    <t>桐朋女子中学校</t>
  </si>
  <si>
    <t>学習院中等科</t>
  </si>
  <si>
    <t>早稲田大学高等学院中学部</t>
  </si>
  <si>
    <t>跡見学園中学校</t>
  </si>
  <si>
    <t>郁文館中学校</t>
  </si>
  <si>
    <t>桜蔭中学校</t>
  </si>
  <si>
    <t>京華中学校</t>
  </si>
  <si>
    <t>京華女子中学校</t>
  </si>
  <si>
    <t>駒込中学校</t>
  </si>
  <si>
    <t>貞静学園中学校</t>
  </si>
  <si>
    <t>東邦音楽大学附属東邦中学校</t>
  </si>
  <si>
    <t>獨協中学校</t>
  </si>
  <si>
    <t>日本大学豊山中学校</t>
  </si>
  <si>
    <t>文京学院大学女子中学校</t>
  </si>
  <si>
    <t>上野学園中学校</t>
  </si>
  <si>
    <t>順天中学校</t>
  </si>
  <si>
    <t>女子聖学院中学校</t>
  </si>
  <si>
    <t>駿台学園中学校</t>
  </si>
  <si>
    <t>聖学院中学校</t>
  </si>
  <si>
    <t>成立学園中学校</t>
  </si>
  <si>
    <t>瀧野川女子学園中学校</t>
  </si>
  <si>
    <t>東京成徳大学中学校</t>
  </si>
  <si>
    <t>武蔵野中学校</t>
  </si>
  <si>
    <t>開成中学校</t>
  </si>
  <si>
    <t>北豊島中学校</t>
  </si>
  <si>
    <t>日本大学第一中学校</t>
  </si>
  <si>
    <t>安田学園中学校</t>
  </si>
  <si>
    <t>中村中学校</t>
  </si>
  <si>
    <t>足立学園中学校</t>
  </si>
  <si>
    <t>共栄学園中学校</t>
  </si>
  <si>
    <t>修徳中学校</t>
  </si>
  <si>
    <t>愛国中学校</t>
  </si>
  <si>
    <t>江戸川女子中学校</t>
  </si>
  <si>
    <t>かえつ有明中学校</t>
  </si>
  <si>
    <t>攻玉社中学校</t>
  </si>
  <si>
    <t>香蘭女学校中等科</t>
  </si>
  <si>
    <t>品川女子学院中等部</t>
  </si>
  <si>
    <t>青稜中学校</t>
  </si>
  <si>
    <t>文教大学付属中学校</t>
  </si>
  <si>
    <t>トキワ松学園中学校</t>
  </si>
  <si>
    <t>目黒学院中学校</t>
  </si>
  <si>
    <t>多摩大学目黒中学校</t>
  </si>
  <si>
    <t>八雲学園中学校</t>
  </si>
  <si>
    <t>田園調布学園中等部</t>
  </si>
  <si>
    <t>鷗友学園女子中学校</t>
  </si>
  <si>
    <t>国本女子中学校</t>
  </si>
  <si>
    <t>恵泉女学園中学校</t>
  </si>
  <si>
    <t>佼成学園女子中学校</t>
  </si>
  <si>
    <t>国士舘中学校</t>
  </si>
  <si>
    <t>駒場東邦中学校</t>
  </si>
  <si>
    <t>昭和女子大学附属昭和中学校</t>
  </si>
  <si>
    <t>成城学園中学校</t>
  </si>
  <si>
    <t>下北沢成徳中学校</t>
  </si>
  <si>
    <t>聖ドミニコ学園中学校</t>
  </si>
  <si>
    <t>世田谷学園中学校</t>
  </si>
  <si>
    <t>玉川聖学院中等部</t>
  </si>
  <si>
    <t>田園調布雙葉中学校</t>
  </si>
  <si>
    <t>東京農業大学第一高等学校中等部</t>
  </si>
  <si>
    <t>東京都市大学等々力中学校</t>
  </si>
  <si>
    <t>日本学園中学校</t>
  </si>
  <si>
    <t>東京都市大学付属中学校</t>
  </si>
  <si>
    <t>日本工業大学駒場中学校</t>
  </si>
  <si>
    <t>玉川学園中学部</t>
  </si>
  <si>
    <t>日本大学第三中学校</t>
  </si>
  <si>
    <t>日本聾話学校中学部</t>
  </si>
  <si>
    <t>和光中学校</t>
  </si>
  <si>
    <t>大妻中野中学校</t>
  </si>
  <si>
    <t>実践学園中学校</t>
  </si>
  <si>
    <t>新渡戸文化中学校</t>
  </si>
  <si>
    <t>宝仙学園中学校</t>
  </si>
  <si>
    <t>明治大学付属中野中学校</t>
  </si>
  <si>
    <t>光塩女子学院中等科</t>
  </si>
  <si>
    <t>佼成学園中学校</t>
  </si>
  <si>
    <t>國學院大學久我山中学校</t>
  </si>
  <si>
    <t>女子美術大学付属中学校</t>
  </si>
  <si>
    <t>東京立正中学校</t>
  </si>
  <si>
    <t>日本大学第二中学校</t>
  </si>
  <si>
    <t>文化学園大学杉並中学校</t>
  </si>
  <si>
    <t>立教女学院中学校</t>
  </si>
  <si>
    <t>川村中学校</t>
  </si>
  <si>
    <t>十文字中学校</t>
  </si>
  <si>
    <t>淑徳巣鴨中学校</t>
  </si>
  <si>
    <t>城西大学附属城西中学校</t>
  </si>
  <si>
    <t>巣鴨中学校</t>
  </si>
  <si>
    <t>豊島岡女子学園中学校</t>
  </si>
  <si>
    <t>本郷中学校</t>
  </si>
  <si>
    <t>立教池袋中学校</t>
  </si>
  <si>
    <t>淑徳中学校</t>
  </si>
  <si>
    <t>城北中学校</t>
  </si>
  <si>
    <t>帝京中学校</t>
  </si>
  <si>
    <t>東京家政大学附属女子中学校</t>
  </si>
  <si>
    <t>日本大学豊山女子中学校</t>
  </si>
  <si>
    <t>東京女子学院中学校</t>
  </si>
  <si>
    <t>富士見中学校</t>
  </si>
  <si>
    <t>武蔵中学校</t>
  </si>
  <si>
    <t>東星学園中学校</t>
  </si>
  <si>
    <t>国華中学校</t>
  </si>
  <si>
    <t>共立女子第二中学校</t>
  </si>
  <si>
    <t>工学院大学附属中学校</t>
  </si>
  <si>
    <t>帝京大学中学校</t>
  </si>
  <si>
    <t>東京純心女子中学校</t>
  </si>
  <si>
    <t>八王子実践中学校</t>
  </si>
  <si>
    <t>啓明学園中学校</t>
  </si>
  <si>
    <t>桜美林中学校</t>
  </si>
  <si>
    <t>白梅学園清修中学校</t>
  </si>
  <si>
    <t>創価中学校</t>
  </si>
  <si>
    <t>明治学院中学校</t>
  </si>
  <si>
    <t>明法中学校</t>
  </si>
  <si>
    <t>国立音楽大学附属中学校</t>
  </si>
  <si>
    <t>桐朋中学校</t>
  </si>
  <si>
    <t>帝京八王子中学校</t>
  </si>
  <si>
    <t>東海大学菅生高等学校中等部</t>
  </si>
  <si>
    <t>穎明館中学校</t>
  </si>
  <si>
    <t>大妻多摩中学校</t>
  </si>
  <si>
    <t>駒沢学園女子中学校</t>
  </si>
  <si>
    <t>聖徳学園中学校</t>
  </si>
  <si>
    <t>吉祥女子中学校</t>
  </si>
  <si>
    <t>成蹊中学校</t>
  </si>
  <si>
    <t>藤村女子中学校</t>
  </si>
  <si>
    <t>法政大学中学校</t>
  </si>
  <si>
    <t>明星学園中学校</t>
  </si>
  <si>
    <t>中央大学附属中学校</t>
  </si>
  <si>
    <t>東京電機大学中学校</t>
  </si>
  <si>
    <t>早稲田大学系属早稲田実業学校中等部</t>
  </si>
  <si>
    <t>明治大学付属明治中学校</t>
  </si>
  <si>
    <t>片山学園中学校</t>
  </si>
  <si>
    <t>北陸学院中学校</t>
  </si>
  <si>
    <t>星稜中学校</t>
  </si>
  <si>
    <t>叡明館中学校</t>
  </si>
  <si>
    <t>北陸中学校</t>
  </si>
  <si>
    <t>福井工業大学附属福井中学校</t>
  </si>
  <si>
    <t>敦賀気比高等学校付属中学校</t>
  </si>
  <si>
    <t>かつやま子どもの村中学校</t>
  </si>
  <si>
    <t>甲府湯田中学校</t>
  </si>
  <si>
    <t>山梨英和中学校</t>
  </si>
  <si>
    <t>駿台甲府中学校</t>
  </si>
  <si>
    <t>富士学苑中学校</t>
  </si>
  <si>
    <t>長野清泉女学院中学校</t>
  </si>
  <si>
    <t>長野日本大学中学校</t>
  </si>
  <si>
    <t>佐久長聖中学校</t>
  </si>
  <si>
    <t>鶯谷中学校</t>
  </si>
  <si>
    <t>岐阜東中学校</t>
  </si>
  <si>
    <t>聖マリア女学院中学校</t>
  </si>
  <si>
    <t>岐阜聖徳学園大学附属中学校</t>
  </si>
  <si>
    <t>多治見西高等学校附属中学校</t>
  </si>
  <si>
    <t>麗澤瑞浪中学校</t>
  </si>
  <si>
    <t>美濃加茂中学校</t>
  </si>
  <si>
    <t>帝京大学可児中学校</t>
  </si>
  <si>
    <t>西濃学園中学校</t>
  </si>
  <si>
    <t>不二聖心女子学院中学校</t>
  </si>
  <si>
    <t>日本大学三島中学校</t>
  </si>
  <si>
    <t>星陵中学校</t>
  </si>
  <si>
    <t>清水国際中学校</t>
  </si>
  <si>
    <t>静岡サレジオ中学校</t>
  </si>
  <si>
    <t>静岡大成中学校</t>
  </si>
  <si>
    <t>静岡英和女学院中学校</t>
  </si>
  <si>
    <t>静岡雙葉中学校</t>
  </si>
  <si>
    <t>静岡北中学校</t>
  </si>
  <si>
    <t>静岡学園中学校</t>
  </si>
  <si>
    <t>静岡聖光学院中学校</t>
  </si>
  <si>
    <t>藤枝順心中学校</t>
  </si>
  <si>
    <t>磐田東中学校</t>
  </si>
  <si>
    <t>浜松学院中学校</t>
  </si>
  <si>
    <t>浜松開誠館中学校</t>
  </si>
  <si>
    <t>浜松学芸中学校</t>
  </si>
  <si>
    <t>静岡県西遠女子学園中学校</t>
  </si>
  <si>
    <t>浜松日体中学校</t>
  </si>
  <si>
    <t>聖隷クリストファー中学校</t>
  </si>
  <si>
    <t>加藤学園暁秀中学校</t>
  </si>
  <si>
    <t>藤枝明誠中学校</t>
  </si>
  <si>
    <t>特別支援学校ねむの木中学部</t>
  </si>
  <si>
    <t>愛知中学校</t>
  </si>
  <si>
    <t>愛知淑徳中学校</t>
  </si>
  <si>
    <t>名古屋経済大学市邨中学校</t>
  </si>
  <si>
    <t>名古屋経済大学高蔵中学校</t>
  </si>
  <si>
    <t>金城学院中学校</t>
  </si>
  <si>
    <t>椙山女学園中学校</t>
  </si>
  <si>
    <t>東海中学校</t>
  </si>
  <si>
    <t>名古屋中学校</t>
  </si>
  <si>
    <t>名古屋国際中学校</t>
  </si>
  <si>
    <t>名古屋女子大学中学校</t>
  </si>
  <si>
    <t>南山中学校</t>
  </si>
  <si>
    <t>星城中学校</t>
  </si>
  <si>
    <t>聖霊中学校</t>
  </si>
  <si>
    <t>滝中学校</t>
  </si>
  <si>
    <t>大成中学校</t>
  </si>
  <si>
    <t>暁中学校</t>
  </si>
  <si>
    <t>高田中学校</t>
  </si>
  <si>
    <t>セントヨゼフ女子学園中学校</t>
  </si>
  <si>
    <t>三重中学校</t>
  </si>
  <si>
    <t>皇學館中学校</t>
  </si>
  <si>
    <t>特別支援学校聖母の家学園中学部</t>
  </si>
  <si>
    <t>近江兄弟社中学校</t>
  </si>
  <si>
    <t>比叡山中学校</t>
  </si>
  <si>
    <t>立命館守山中学校</t>
  </si>
  <si>
    <t>同志社中学校</t>
  </si>
  <si>
    <t>花園中学校</t>
  </si>
  <si>
    <t>東山中学校</t>
  </si>
  <si>
    <t>龍谷大学付属平安中学校</t>
  </si>
  <si>
    <t>洛星中学校</t>
  </si>
  <si>
    <t>洛南高等学校附属中学校</t>
  </si>
  <si>
    <t>立命館中学校</t>
  </si>
  <si>
    <t>京都文教中学校</t>
  </si>
  <si>
    <t>京都女子中学校</t>
  </si>
  <si>
    <t>京都橘中学校</t>
  </si>
  <si>
    <t>京都光華中学校</t>
  </si>
  <si>
    <t>京都産業大学附属中学校</t>
  </si>
  <si>
    <t>京都聖母学院中学校</t>
  </si>
  <si>
    <t>同志社女子中学校</t>
  </si>
  <si>
    <t>ノートルダム女学院中学校</t>
  </si>
  <si>
    <t>平安女学院中学校</t>
  </si>
  <si>
    <t>京都共栄学園中学校</t>
  </si>
  <si>
    <t>立命館宇治中学校</t>
  </si>
  <si>
    <t>同志社国際中学校</t>
  </si>
  <si>
    <t>両洋中学校</t>
  </si>
  <si>
    <t>一燈園中学校</t>
  </si>
  <si>
    <t>京都国際中学校</t>
  </si>
  <si>
    <t>追手門学院中学校</t>
  </si>
  <si>
    <t>大阪女学院中学校</t>
  </si>
  <si>
    <t>相愛中学校</t>
  </si>
  <si>
    <t>大阪星光学院中学校</t>
  </si>
  <si>
    <t>四天王寺中学校</t>
  </si>
  <si>
    <t>清風中学校</t>
  </si>
  <si>
    <t>関西大学北陽中学校</t>
  </si>
  <si>
    <t>開明中学校</t>
  </si>
  <si>
    <t>金蘭会中学校</t>
  </si>
  <si>
    <t>帝塚山学院中学校</t>
  </si>
  <si>
    <t>桃山学院中学校</t>
  </si>
  <si>
    <t>プール学院中学校</t>
  </si>
  <si>
    <t>城南学園中学校</t>
  </si>
  <si>
    <t>常翔学園中学校</t>
  </si>
  <si>
    <t>昇陽中学校</t>
  </si>
  <si>
    <t>初芝立命館中学校</t>
  </si>
  <si>
    <t>近畿大学附属中学校</t>
  </si>
  <si>
    <t>樟蔭中学校</t>
  </si>
  <si>
    <t>同志社香里中学校</t>
  </si>
  <si>
    <t>ＰＬ学園中学校</t>
  </si>
  <si>
    <t>四條畷学園中学校</t>
  </si>
  <si>
    <t>関西大学第一中学校</t>
  </si>
  <si>
    <t>高槻中学校</t>
  </si>
  <si>
    <t>梅花中学校</t>
  </si>
  <si>
    <t>箕面自由学園中学校</t>
  </si>
  <si>
    <t>関西大倉中学校</t>
  </si>
  <si>
    <t>清教学園中学校</t>
  </si>
  <si>
    <t>大阪薫英女学院中学校</t>
  </si>
  <si>
    <t>羽衣学園中学校</t>
  </si>
  <si>
    <t>清風南海中学校</t>
  </si>
  <si>
    <t>金蘭千里中学校</t>
  </si>
  <si>
    <t>賢明学院中学校</t>
  </si>
  <si>
    <t>関西創価中学校</t>
  </si>
  <si>
    <t>追手門学院大手前中学校</t>
  </si>
  <si>
    <t>金光大阪中学校</t>
  </si>
  <si>
    <t>大阪青凌中学校</t>
  </si>
  <si>
    <t>初芝富田林中学校</t>
  </si>
  <si>
    <t>金光八尾中学校</t>
  </si>
  <si>
    <t>建国中学校</t>
  </si>
  <si>
    <t>大阪桐蔭中学校</t>
  </si>
  <si>
    <t>関西学院千里国際中等部</t>
  </si>
  <si>
    <t>関西大学中等部</t>
  </si>
  <si>
    <t>雲雀丘学園中学校</t>
  </si>
  <si>
    <t>小林聖心女子学院中学校</t>
  </si>
  <si>
    <t>園田学園中学校</t>
  </si>
  <si>
    <t>百合学院中学校</t>
  </si>
  <si>
    <t>報徳学園中学校</t>
  </si>
  <si>
    <t>関西学院中学部</t>
  </si>
  <si>
    <t>神戸女学院中学部</t>
  </si>
  <si>
    <t>武庫川女子大学附属中学校</t>
  </si>
  <si>
    <t>甲子園学院中学校</t>
  </si>
  <si>
    <t>甲陽学院中学校</t>
  </si>
  <si>
    <t>仁川学院中学校</t>
  </si>
  <si>
    <t>芦屋学園中学校</t>
  </si>
  <si>
    <t>甲南中学校</t>
  </si>
  <si>
    <t>甲南女子中学校</t>
  </si>
  <si>
    <t>灘中学校</t>
  </si>
  <si>
    <t>神戸海星女子学院中学校</t>
  </si>
  <si>
    <t>松蔭中学校</t>
  </si>
  <si>
    <t>神戸龍谷中学校</t>
  </si>
  <si>
    <t>啓明学院中学校</t>
  </si>
  <si>
    <t>神港中学校</t>
  </si>
  <si>
    <t>神戸山手女子中学校</t>
  </si>
  <si>
    <t>親和中学校</t>
  </si>
  <si>
    <t>神戸星城中学校</t>
  </si>
  <si>
    <t>神戸野田中学校</t>
  </si>
  <si>
    <t>育英中学校</t>
  </si>
  <si>
    <t>須磨学園中学校</t>
  </si>
  <si>
    <t>滝川中学校</t>
  </si>
  <si>
    <t>愛徳学園中学校</t>
  </si>
  <si>
    <t>賢明女子学院中学校</t>
  </si>
  <si>
    <t>淳心学院中学校</t>
  </si>
  <si>
    <t>日ノ本学園中学校</t>
  </si>
  <si>
    <t>白陵中学校</t>
  </si>
  <si>
    <t>三田学園中学校</t>
  </si>
  <si>
    <t>近畿大学附属豊岡中学校</t>
  </si>
  <si>
    <t>滝川第二中学校</t>
  </si>
  <si>
    <t>生野学園中学校</t>
  </si>
  <si>
    <t>神戸国際中学校</t>
  </si>
  <si>
    <t>帝塚山中学校</t>
  </si>
  <si>
    <t>東大寺学園中学校</t>
  </si>
  <si>
    <t>奈良育英中学校</t>
  </si>
  <si>
    <t>奈良女子中学校</t>
  </si>
  <si>
    <t>天理中学校</t>
  </si>
  <si>
    <t>智辯学園中学校</t>
  </si>
  <si>
    <t>奈良学園中学校</t>
  </si>
  <si>
    <t>育英西中学校</t>
  </si>
  <si>
    <t>西大和学園中学校</t>
  </si>
  <si>
    <t>智辯学園奈良カレッジ中学部</t>
  </si>
  <si>
    <t>奈良学園登美ヶ丘中学校</t>
  </si>
  <si>
    <t>近畿大学附属新宮中学校</t>
  </si>
  <si>
    <t>智辯学園和歌山中学校</t>
  </si>
  <si>
    <t>近畿大学附属和歌山中学校</t>
  </si>
  <si>
    <t>米子北斗中学校</t>
  </si>
  <si>
    <t>松徳学院中学校</t>
  </si>
  <si>
    <t>開星中学校</t>
  </si>
  <si>
    <t>出雲北陵中学校</t>
  </si>
  <si>
    <t>清心中学校</t>
  </si>
  <si>
    <t>就実中学校</t>
  </si>
  <si>
    <t>岡山理科大学附属中学校</t>
  </si>
  <si>
    <t>岡山学芸館清秀中学校</t>
  </si>
  <si>
    <t>金光学園中学校</t>
  </si>
  <si>
    <t>岡山白陵中学校</t>
  </si>
  <si>
    <t>岡山中学校</t>
  </si>
  <si>
    <t>広島学院中学校</t>
  </si>
  <si>
    <t>広島女学院中学校</t>
  </si>
  <si>
    <t>広島翔洋中学校</t>
  </si>
  <si>
    <t>広島城北中学校</t>
  </si>
  <si>
    <t>広陵中学校</t>
  </si>
  <si>
    <t>山陽中学校</t>
  </si>
  <si>
    <t>修道中学校</t>
  </si>
  <si>
    <t>進徳女子中学校</t>
  </si>
  <si>
    <t>崇徳中学校</t>
  </si>
  <si>
    <t>ノートルダム清心中学校</t>
  </si>
  <si>
    <t>比治山女子中学校</t>
  </si>
  <si>
    <t>安田女子中学校</t>
  </si>
  <si>
    <t>盈進中学校</t>
  </si>
  <si>
    <t>福山暁の星女子中学校</t>
  </si>
  <si>
    <t>尾道中学校</t>
  </si>
  <si>
    <t>如水館中学校</t>
  </si>
  <si>
    <t>広島新庄中学校</t>
  </si>
  <si>
    <t>ＡＩＣＪ中学校</t>
  </si>
  <si>
    <t>山陽女学園中等部</t>
  </si>
  <si>
    <t>広島なぎさ中学校</t>
  </si>
  <si>
    <t>武田中学校</t>
  </si>
  <si>
    <t>広島三育学院中学校</t>
  </si>
  <si>
    <t>銀河学院中学校</t>
  </si>
  <si>
    <t>英数学館中学校</t>
  </si>
  <si>
    <t>呉青山中学校</t>
  </si>
  <si>
    <t>高水高等学校付属中学校</t>
  </si>
  <si>
    <t>晃英館中学校</t>
  </si>
  <si>
    <t>高川学園中学校</t>
  </si>
  <si>
    <t>野田学園中学校</t>
  </si>
  <si>
    <t>慶進中学校</t>
  </si>
  <si>
    <t>宇部フロンティア大学付属中学校</t>
  </si>
  <si>
    <t>萩光塩学院中学校</t>
  </si>
  <si>
    <t>徳島文理中学校</t>
  </si>
  <si>
    <t>生光学園中学校</t>
  </si>
  <si>
    <t>香川県明善中学校</t>
  </si>
  <si>
    <t>香川県藤井中学校</t>
  </si>
  <si>
    <t>香川誠陵中学校</t>
  </si>
  <si>
    <t>愛光中学校</t>
  </si>
  <si>
    <t>松山東雲中学校</t>
  </si>
  <si>
    <t>今治明徳中学校</t>
  </si>
  <si>
    <t>高知学芸中学校</t>
  </si>
  <si>
    <t>高知中学校</t>
  </si>
  <si>
    <t>清和女子中学校</t>
  </si>
  <si>
    <t>土佐中学校</t>
  </si>
  <si>
    <t>土佐女子中学校</t>
  </si>
  <si>
    <t>高知中央中学校</t>
  </si>
  <si>
    <t>明徳義塾中学校</t>
  </si>
  <si>
    <t>西南学院中学校</t>
  </si>
  <si>
    <t>上智福岡中学校</t>
  </si>
  <si>
    <t>筑紫女学園中学校</t>
  </si>
  <si>
    <t>中村学園女子中学校</t>
  </si>
  <si>
    <t>博多女子中学校</t>
  </si>
  <si>
    <t>沖学園中学校</t>
  </si>
  <si>
    <t>東福岡自彊館中学校</t>
  </si>
  <si>
    <t>福岡女学院中学校</t>
  </si>
  <si>
    <t>福岡大学附属大濠中学校</t>
  </si>
  <si>
    <t>福岡雙葉中学校</t>
  </si>
  <si>
    <t>折尾愛真中学校</t>
  </si>
  <si>
    <t>九州国際大学付属中学校</t>
  </si>
  <si>
    <t>西南女学院中学校</t>
  </si>
  <si>
    <t>照曜館中学校</t>
  </si>
  <si>
    <t>大牟田中学校</t>
  </si>
  <si>
    <t>明光学園中学校</t>
  </si>
  <si>
    <t>敬愛中学校</t>
  </si>
  <si>
    <t>久留米大学附設中学校</t>
  </si>
  <si>
    <t>明治学園中学校</t>
  </si>
  <si>
    <t>八女学院中学校</t>
  </si>
  <si>
    <t>筑陽学園中学校</t>
  </si>
  <si>
    <t>小倉日新館中学校</t>
  </si>
  <si>
    <t>中村学園三陽中学校</t>
  </si>
  <si>
    <t>北九州子どもの村中学校</t>
  </si>
  <si>
    <t>龍谷中学校</t>
  </si>
  <si>
    <t>佐賀清和中学校</t>
  </si>
  <si>
    <t>成穎中学校</t>
  </si>
  <si>
    <t>弘学館中学校</t>
  </si>
  <si>
    <t>東明館中学校</t>
  </si>
  <si>
    <t>早稲田佐賀中学校</t>
  </si>
  <si>
    <t>活水中学校</t>
  </si>
  <si>
    <t>創成館中学校</t>
  </si>
  <si>
    <t>純心中学校</t>
  </si>
  <si>
    <t>聖母の騎士中学校</t>
  </si>
  <si>
    <t>長崎女子商業中学校</t>
  </si>
  <si>
    <t>長崎南山中学校</t>
  </si>
  <si>
    <t>聖和女子学院中学校</t>
  </si>
  <si>
    <t>長崎日本大学中学校</t>
  </si>
  <si>
    <t>青雲中学校</t>
  </si>
  <si>
    <t>精道三川台中学校</t>
  </si>
  <si>
    <t>長崎精道中学校</t>
  </si>
  <si>
    <t>真和中学校</t>
  </si>
  <si>
    <t>尚絅中学校</t>
  </si>
  <si>
    <t>九州学院中学校</t>
  </si>
  <si>
    <t>ルーテル学院中学校</t>
  </si>
  <si>
    <t>熊本信愛女学院中学校</t>
  </si>
  <si>
    <t>熊本学園大学付属中学校</t>
  </si>
  <si>
    <t>熊本マリスト学園中学校</t>
  </si>
  <si>
    <t>文徳中学校</t>
  </si>
  <si>
    <t>岩田中学校</t>
  </si>
  <si>
    <t>向陽中学校</t>
  </si>
  <si>
    <t>大分中学校</t>
  </si>
  <si>
    <t>明豊中学校</t>
  </si>
  <si>
    <t>日向学院中学校</t>
  </si>
  <si>
    <t>宮崎学園中学校</t>
  </si>
  <si>
    <t>聖心ウルスラ学園聡明中学校</t>
  </si>
  <si>
    <t>宮崎日本大学中学校</t>
  </si>
  <si>
    <t>鵬翔中学校</t>
  </si>
  <si>
    <t>日章学園中学校</t>
  </si>
  <si>
    <t>宮崎第一中学校</t>
  </si>
  <si>
    <t>尚学館中学校</t>
  </si>
  <si>
    <t>日南学園中学校</t>
  </si>
  <si>
    <t>鹿児島純心女子中学校</t>
  </si>
  <si>
    <t>ラ・サール中学校</t>
  </si>
  <si>
    <t>大口明光学園中学校</t>
  </si>
  <si>
    <t>鹿児島修学館中学校</t>
  </si>
  <si>
    <t>神村学園中等部</t>
  </si>
  <si>
    <t>れいめい中学校</t>
  </si>
  <si>
    <t>鹿児島第一中学校</t>
  </si>
  <si>
    <t>池田中学校</t>
  </si>
  <si>
    <t>志學館中等部</t>
  </si>
  <si>
    <t>鹿児島育英館中学校</t>
  </si>
  <si>
    <t>沖縄尚学高等学校附属中学校</t>
  </si>
  <si>
    <t>興南中学校</t>
  </si>
  <si>
    <t>昭和薬科大学附属中学校</t>
  </si>
  <si>
    <t>沖縄三育中学校</t>
  </si>
  <si>
    <t>沖縄カトリック中学校</t>
  </si>
  <si>
    <t>○</t>
    <phoneticPr fontId="14"/>
  </si>
  <si>
    <t>(2),(3)は回答不要です</t>
    <rPh sb="8" eb="10">
      <t>カイトウ</t>
    </rPh>
    <rPh sb="10" eb="12">
      <t>フヨウ</t>
    </rPh>
    <phoneticPr fontId="14"/>
  </si>
  <si>
    <t>(3)は回答不要です</t>
    <rPh sb="4" eb="8">
      <t>カイトウフヨウ</t>
    </rPh>
    <phoneticPr fontId="14"/>
  </si>
  <si>
    <t>「男女共学別」欄は、1学科・1コースのみが共学の場合でも、「共学校」を選択してください。</t>
    <rPh sb="1" eb="3">
      <t>ダンジョ</t>
    </rPh>
    <rPh sb="3" eb="5">
      <t>キョウガク</t>
    </rPh>
    <rPh sb="5" eb="6">
      <t>ベツ</t>
    </rPh>
    <rPh sb="7" eb="8">
      <t>ラン</t>
    </rPh>
    <rPh sb="11" eb="13">
      <t>ガッカ</t>
    </rPh>
    <rPh sb="21" eb="23">
      <t>キョウガク</t>
    </rPh>
    <rPh sb="24" eb="26">
      <t>バアイ</t>
    </rPh>
    <rPh sb="30" eb="31">
      <t>トモ</t>
    </rPh>
    <rPh sb="31" eb="33">
      <t>ガッコウ</t>
    </rPh>
    <rPh sb="35" eb="37">
      <t>センタク</t>
    </rPh>
    <phoneticPr fontId="2"/>
  </si>
  <si>
    <t>第一志望学科と異なる学科に合格した場合は、合格した学科の入学志望者数としてカウントしてください。</t>
    <rPh sb="0" eb="2">
      <t>ダイイチ</t>
    </rPh>
    <rPh sb="2" eb="4">
      <t>シボウ</t>
    </rPh>
    <rPh sb="4" eb="6">
      <t>ガッカ</t>
    </rPh>
    <rPh sb="7" eb="8">
      <t>コト</t>
    </rPh>
    <rPh sb="10" eb="12">
      <t>ガッカ</t>
    </rPh>
    <rPh sb="13" eb="15">
      <t>ゴウカク</t>
    </rPh>
    <rPh sb="17" eb="19">
      <t>バアイ</t>
    </rPh>
    <rPh sb="21" eb="23">
      <t>ゴウカク</t>
    </rPh>
    <rPh sb="25" eb="27">
      <t>ガッカ</t>
    </rPh>
    <rPh sb="28" eb="33">
      <t>ニュウガクシボウシャ</t>
    </rPh>
    <rPh sb="33" eb="34">
      <t>スウ</t>
    </rPh>
    <phoneticPr fontId="2"/>
  </si>
  <si>
    <t>学則上、男子のみの学級は「男」、女子のみの学級は「女」、共学の学級は「共」の欄に学級数を記入してください。実態として男子生徒のみ又は女子生徒のみの学級であっても、学則上共学となっている学級は、共学欄に記入してください。</t>
    <rPh sb="53" eb="55">
      <t>ジッタイ</t>
    </rPh>
    <phoneticPr fontId="2"/>
  </si>
  <si>
    <t>入学手続時納付金
（初年度のみ）</t>
    <rPh sb="0" eb="2">
      <t>ニュウガク</t>
    </rPh>
    <rPh sb="2" eb="4">
      <t>テツヅ</t>
    </rPh>
    <rPh sb="4" eb="5">
      <t>ジ</t>
    </rPh>
    <rPh sb="5" eb="8">
      <t>ノウフキン</t>
    </rPh>
    <rPh sb="10" eb="13">
      <t>ショネンド</t>
    </rPh>
    <phoneticPr fontId="2"/>
  </si>
  <si>
    <t>入学後納付金</t>
    <rPh sb="0" eb="2">
      <t>ニュウガク</t>
    </rPh>
    <rPh sb="2" eb="3">
      <t>ゴ</t>
    </rPh>
    <rPh sb="3" eb="5">
      <t>ノウフ</t>
    </rPh>
    <rPh sb="5" eb="6">
      <t>キン</t>
    </rPh>
    <phoneticPr fontId="2"/>
  </si>
  <si>
    <t>金額は、必ず年額（月額×12）で記入してください（１年生の入学手続時～１年生が修了するまでの合計金額）。１年生がいない場合は、入学手続時納付金を空欄とし、２年生（２年生がいない場合は３年生）の入学後納付金を記入してください。</t>
    <rPh sb="0" eb="2">
      <t>キンガク</t>
    </rPh>
    <rPh sb="26" eb="28">
      <t>ネンセイ</t>
    </rPh>
    <rPh sb="29" eb="31">
      <t>ニュウガク</t>
    </rPh>
    <rPh sb="31" eb="33">
      <t>テツヅ</t>
    </rPh>
    <rPh sb="33" eb="34">
      <t>ジ</t>
    </rPh>
    <rPh sb="36" eb="37">
      <t>ネン</t>
    </rPh>
    <rPh sb="37" eb="38">
      <t>セイ</t>
    </rPh>
    <rPh sb="39" eb="41">
      <t>シュウリョウ</t>
    </rPh>
    <rPh sb="46" eb="48">
      <t>ゴウケイ</t>
    </rPh>
    <rPh sb="48" eb="50">
      <t>キンガク</t>
    </rPh>
    <rPh sb="78" eb="79">
      <t>ネン</t>
    </rPh>
    <rPh sb="79" eb="80">
      <t>セイ</t>
    </rPh>
    <rPh sb="82" eb="83">
      <t>ネン</t>
    </rPh>
    <rPh sb="83" eb="84">
      <t>セイ</t>
    </rPh>
    <rPh sb="88" eb="90">
      <t>バアイ</t>
    </rPh>
    <rPh sb="92" eb="93">
      <t>ネン</t>
    </rPh>
    <rPh sb="93" eb="94">
      <t>セイ</t>
    </rPh>
    <rPh sb="98" eb="99">
      <t>ゴ</t>
    </rPh>
    <phoneticPr fontId="2"/>
  </si>
  <si>
    <r>
      <t>「</t>
    </r>
    <r>
      <rPr>
        <b/>
        <sz val="9"/>
        <color theme="1"/>
        <rFont val="ＭＳ Ｐ明朝"/>
        <family val="1"/>
        <charset val="128"/>
      </rPr>
      <t>H．寄付金</t>
    </r>
    <r>
      <rPr>
        <sz val="9"/>
        <color theme="1"/>
        <rFont val="ＭＳ Ｐ明朝"/>
        <family val="1"/>
        <charset val="128"/>
      </rPr>
      <t>」は、任意納付の場合、納付しない人も含めた一人当たり平均（大まかな額）を記入してください。</t>
    </r>
    <rPh sb="9" eb="11">
      <t>ニンイ</t>
    </rPh>
    <rPh sb="11" eb="13">
      <t>ノウフ</t>
    </rPh>
    <rPh sb="14" eb="16">
      <t>バアイ</t>
    </rPh>
    <phoneticPr fontId="2"/>
  </si>
  <si>
    <r>
      <t>「</t>
    </r>
    <r>
      <rPr>
        <b/>
        <sz val="9"/>
        <rFont val="ＭＳ Ｐ明朝"/>
        <family val="1"/>
        <charset val="128"/>
      </rPr>
      <t>I．その他</t>
    </r>
    <r>
      <rPr>
        <sz val="9"/>
        <rFont val="ＭＳ Ｐ明朝"/>
        <family val="1"/>
        <charset val="128"/>
      </rPr>
      <t>」は、教育諸活動に係る費用のうち、E～Hに該当しない学則上のその他納付金（</t>
    </r>
    <r>
      <rPr>
        <b/>
        <sz val="9"/>
        <rFont val="ＭＳ Ｐ明朝"/>
        <family val="1"/>
        <charset val="128"/>
      </rPr>
      <t>教材費</t>
    </r>
    <r>
      <rPr>
        <sz val="9"/>
        <rFont val="ＭＳ Ｐ明朝"/>
        <family val="1"/>
        <charset val="128"/>
      </rPr>
      <t>、教育充実費、保健衛生費等）。</t>
    </r>
    <rPh sb="5" eb="6">
      <t>ホカ</t>
    </rPh>
    <rPh sb="9" eb="14">
      <t>キョウイクショカツドウ</t>
    </rPh>
    <rPh sb="15" eb="16">
      <t>カカ</t>
    </rPh>
    <rPh sb="17" eb="19">
      <t>ヒヨウ</t>
    </rPh>
    <rPh sb="27" eb="29">
      <t>ガイトウ</t>
    </rPh>
    <rPh sb="32" eb="35">
      <t>ガクソクジョウ</t>
    </rPh>
    <rPh sb="38" eb="39">
      <t>ホカ</t>
    </rPh>
    <rPh sb="39" eb="42">
      <t>ノウフキン</t>
    </rPh>
    <rPh sb="43" eb="45">
      <t>キョウザイ</t>
    </rPh>
    <rPh sb="45" eb="46">
      <t>ヒ</t>
    </rPh>
    <rPh sb="47" eb="49">
      <t>キョウイク</t>
    </rPh>
    <rPh sb="49" eb="52">
      <t>ジュウジツヒ</t>
    </rPh>
    <rPh sb="53" eb="55">
      <t>ホケン</t>
    </rPh>
    <rPh sb="55" eb="57">
      <t>エイセイ</t>
    </rPh>
    <rPh sb="57" eb="59">
      <t>ヒナド</t>
    </rPh>
    <phoneticPr fontId="2"/>
  </si>
  <si>
    <r>
      <t>「</t>
    </r>
    <r>
      <rPr>
        <b/>
        <sz val="9"/>
        <color theme="1"/>
        <rFont val="ＭＳ Ｐ明朝"/>
        <family val="1"/>
        <charset val="128"/>
      </rPr>
      <t>C．施設費</t>
    </r>
    <r>
      <rPr>
        <sz val="9"/>
        <color theme="1"/>
        <rFont val="ＭＳ Ｐ明朝"/>
        <family val="1"/>
        <charset val="128"/>
      </rPr>
      <t>」は、入学初年度のみ納付する金額。各学年ごとに納付する金額は、「</t>
    </r>
    <r>
      <rPr>
        <b/>
        <sz val="9"/>
        <color theme="1"/>
        <rFont val="ＭＳ Ｐ明朝"/>
        <family val="1"/>
        <charset val="128"/>
      </rPr>
      <t>G．施設費</t>
    </r>
    <r>
      <rPr>
        <sz val="9"/>
        <color theme="1"/>
        <rFont val="ＭＳ Ｐ明朝"/>
        <family val="1"/>
        <charset val="128"/>
      </rPr>
      <t>」に記入。</t>
    </r>
    <rPh sb="3" eb="6">
      <t>シセツヒ</t>
    </rPh>
    <rPh sb="9" eb="14">
      <t>ニュウガクショネンド</t>
    </rPh>
    <rPh sb="16" eb="18">
      <t>ノウフ</t>
    </rPh>
    <rPh sb="20" eb="22">
      <t>キンガク</t>
    </rPh>
    <rPh sb="23" eb="26">
      <t>カクガクネン</t>
    </rPh>
    <rPh sb="29" eb="31">
      <t>ノウフ</t>
    </rPh>
    <rPh sb="33" eb="35">
      <t>キンガク</t>
    </rPh>
    <rPh sb="45" eb="47">
      <t>キニュウ</t>
    </rPh>
    <phoneticPr fontId="2"/>
  </si>
  <si>
    <r>
      <t>本務者</t>
    </r>
    <r>
      <rPr>
        <vertAlign val="superscript"/>
        <sz val="8"/>
        <color theme="1"/>
        <rFont val="ＭＳ Ｐゴシック"/>
        <family val="3"/>
        <charset val="128"/>
      </rPr>
      <t>*</t>
    </r>
    <r>
      <rPr>
        <sz val="10"/>
        <color theme="1"/>
        <rFont val="ＭＳ Ｐゴシック"/>
        <family val="3"/>
        <charset val="128"/>
      </rPr>
      <t xml:space="preserve">
(休職者等含む)</t>
    </r>
    <rPh sb="0" eb="3">
      <t>ホンムシャ</t>
    </rPh>
    <rPh sb="6" eb="9">
      <t>キュウショクシャ</t>
    </rPh>
    <rPh sb="9" eb="10">
      <t>トウ</t>
    </rPh>
    <rPh sb="10" eb="11">
      <t>フク</t>
    </rPh>
    <phoneticPr fontId="14"/>
  </si>
  <si>
    <r>
      <t>兼務者</t>
    </r>
    <r>
      <rPr>
        <vertAlign val="superscript"/>
        <sz val="8"/>
        <color theme="1"/>
        <rFont val="ＭＳ Ｐゴシック"/>
        <family val="3"/>
        <charset val="128"/>
      </rPr>
      <t>*</t>
    </r>
    <r>
      <rPr>
        <sz val="10"/>
        <color theme="1"/>
        <rFont val="ＭＳ Ｐゴシック"/>
        <family val="3"/>
        <charset val="128"/>
      </rPr>
      <t xml:space="preserve">
(休職者等除く)</t>
    </r>
    <rPh sb="0" eb="3">
      <t>ケンムシャ</t>
    </rPh>
    <rPh sb="6" eb="9">
      <t>キュウショクシャ</t>
    </rPh>
    <rPh sb="9" eb="10">
      <t>トウ</t>
    </rPh>
    <rPh sb="10" eb="11">
      <t>ノゾ</t>
    </rPh>
    <phoneticPr fontId="14"/>
  </si>
  <si>
    <t>Ⅳ．教職員数（令和６年５月１日現在）</t>
    <rPh sb="2" eb="5">
      <t>キョウショクイン</t>
    </rPh>
    <rPh sb="5" eb="6">
      <t>スウ</t>
    </rPh>
    <rPh sb="7" eb="9">
      <t>レイワ</t>
    </rPh>
    <rPh sb="10" eb="11">
      <t>ネン</t>
    </rPh>
    <rPh sb="12" eb="13">
      <t>ガツ</t>
    </rPh>
    <rPh sb="14" eb="17">
      <t>ニチゲンザイ</t>
    </rPh>
    <rPh sb="15" eb="17">
      <t>ゲンザイ</t>
    </rPh>
    <phoneticPr fontId="2"/>
  </si>
  <si>
    <t>Ⅵ．令和５年度　事業活動収支内訳　（令和５年度決算）</t>
    <rPh sb="8" eb="10">
      <t>ジギョウ</t>
    </rPh>
    <rPh sb="10" eb="12">
      <t>カツドウ</t>
    </rPh>
    <rPh sb="12" eb="14">
      <t>シュウシ</t>
    </rPh>
    <rPh sb="14" eb="16">
      <t>ウチワケ</t>
    </rPh>
    <rPh sb="23" eb="25">
      <t>ケッサン</t>
    </rPh>
    <phoneticPr fontId="2"/>
  </si>
  <si>
    <r>
      <t>金額は</t>
    </r>
    <r>
      <rPr>
        <b/>
        <sz val="9"/>
        <color rgb="FFFF0000"/>
        <rFont val="ＭＳ Ｐ明朝"/>
        <family val="1"/>
        <charset val="128"/>
      </rPr>
      <t>千円単位</t>
    </r>
    <r>
      <rPr>
        <sz val="9"/>
        <color theme="1"/>
        <rFont val="ＭＳ Ｐ明朝"/>
        <family val="1"/>
        <charset val="128"/>
      </rPr>
      <t>（千円未満は四捨五入）で記入し、内訳と計を必ず一致させてください。ただし、</t>
    </r>
    <r>
      <rPr>
        <b/>
        <sz val="9"/>
        <color theme="1"/>
        <rFont val="ＭＳ Ｐ明朝"/>
        <family val="1"/>
        <charset val="128"/>
      </rPr>
      <t>四捨五入により内訳と計が一致しない場合は、内訳により調整してください。</t>
    </r>
    <rPh sb="8" eb="10">
      <t>センエン</t>
    </rPh>
    <rPh sb="10" eb="12">
      <t>ミマン</t>
    </rPh>
    <rPh sb="13" eb="17">
      <t>シシャゴニュウ</t>
    </rPh>
    <rPh sb="19" eb="21">
      <t>キニュウ</t>
    </rPh>
    <rPh sb="44" eb="48">
      <t>シシャゴニュウ</t>
    </rPh>
    <rPh sb="51" eb="53">
      <t>ウチワケ</t>
    </rPh>
    <rPh sb="54" eb="55">
      <t>ケイ</t>
    </rPh>
    <rPh sb="56" eb="58">
      <t>イッチ</t>
    </rPh>
    <rPh sb="61" eb="63">
      <t>バアイ</t>
    </rPh>
    <rPh sb="65" eb="67">
      <t>ウチワケ</t>
    </rPh>
    <rPh sb="70" eb="72">
      <t>チョウセイ</t>
    </rPh>
    <phoneticPr fontId="14"/>
  </si>
  <si>
    <t>４．高年齢教職員の雇用確保措置について　（令和６年５月１日現在）</t>
    <rPh sb="2" eb="5">
      <t>コウネンレイ</t>
    </rPh>
    <rPh sb="5" eb="8">
      <t>キョウショクイン</t>
    </rPh>
    <rPh sb="9" eb="11">
      <t>コヨウ</t>
    </rPh>
    <rPh sb="11" eb="13">
      <t>カクホ</t>
    </rPh>
    <rPh sb="13" eb="15">
      <t>ソチ</t>
    </rPh>
    <rPh sb="21" eb="23">
      <t>レイワ</t>
    </rPh>
    <rPh sb="24" eb="25">
      <t>ネン</t>
    </rPh>
    <rPh sb="26" eb="27">
      <t>ガツ</t>
    </rPh>
    <rPh sb="28" eb="29">
      <t>ニチ</t>
    </rPh>
    <rPh sb="29" eb="31">
      <t>ゲンザイ</t>
    </rPh>
    <phoneticPr fontId="14"/>
  </si>
  <si>
    <t xml:space="preserve">     3 ＪＥＴプログラムは、地方自治体が語学指導等を行う外国人青年を招致する事業です。</t>
    <phoneticPr fontId="14"/>
  </si>
  <si>
    <r>
      <t xml:space="preserve">可動式PC台数
</t>
    </r>
    <r>
      <rPr>
        <sz val="10"/>
        <color theme="1"/>
        <rFont val="ＭＳ Ｐゴシック"/>
        <family val="3"/>
        <charset val="128"/>
      </rPr>
      <t>（ノートPC、タブレット）</t>
    </r>
    <rPh sb="0" eb="3">
      <t>カドウシキ</t>
    </rPh>
    <rPh sb="5" eb="7">
      <t>ダイスウ</t>
    </rPh>
    <phoneticPr fontId="15"/>
  </si>
  <si>
    <r>
      <t>総数</t>
    </r>
    <r>
      <rPr>
        <sz val="10"/>
        <rFont val="ＭＳ Ｐゴシック"/>
        <family val="3"/>
        <charset val="128"/>
      </rPr>
      <t>（空間数）</t>
    </r>
    <rPh sb="0" eb="2">
      <t>ソウスウ</t>
    </rPh>
    <rPh sb="3" eb="6">
      <t>クウカンスウ</t>
    </rPh>
    <phoneticPr fontId="14"/>
  </si>
  <si>
    <t>３号理事（寄附行為の規定）</t>
    <rPh sb="1" eb="2">
      <t>ゴウ</t>
    </rPh>
    <rPh sb="2" eb="4">
      <t>リジ</t>
    </rPh>
    <rPh sb="5" eb="7">
      <t>キフ</t>
    </rPh>
    <rPh sb="7" eb="9">
      <t>コウイ</t>
    </rPh>
    <rPh sb="10" eb="12">
      <t>キテイ</t>
    </rPh>
    <phoneticPr fontId="2"/>
  </si>
  <si>
    <t>３号評議員
（寄附行為の規定）</t>
    <rPh sb="1" eb="2">
      <t>ゴウ</t>
    </rPh>
    <rPh sb="2" eb="5">
      <t>ヒョウギイン</t>
    </rPh>
    <rPh sb="12" eb="14">
      <t>キテイ</t>
    </rPh>
    <phoneticPr fontId="2"/>
  </si>
  <si>
    <t>総数</t>
    <rPh sb="0" eb="2">
      <t>ソウスウ</t>
    </rPh>
    <phoneticPr fontId="14"/>
  </si>
  <si>
    <t>建物ごとではなく、空間ごとに数えてください。
例)１階：体育館（スポーツ専用）　２階：講堂→　「体育館（スポーツ専用）」、「講堂・ホール」にそれぞれ「１」を記入。</t>
    <phoneticPr fontId="14"/>
  </si>
  <si>
    <r>
      <rPr>
        <b/>
        <u/>
        <sz val="11"/>
        <rFont val="ＭＳ Ｐゴシック"/>
        <family val="3"/>
        <charset val="128"/>
      </rPr>
      <t>冷房</t>
    </r>
    <r>
      <rPr>
        <sz val="11"/>
        <rFont val="ＭＳ Ｐゴシック"/>
        <family val="3"/>
        <charset val="128"/>
      </rPr>
      <t>整備済
教室数</t>
    </r>
    <rPh sb="0" eb="2">
      <t>レイボウ</t>
    </rPh>
    <rPh sb="2" eb="4">
      <t>セイビ</t>
    </rPh>
    <rPh sb="4" eb="5">
      <t>スミ</t>
    </rPh>
    <rPh sb="6" eb="8">
      <t>キョウシツ</t>
    </rPh>
    <rPh sb="7" eb="8">
      <t>シツ</t>
    </rPh>
    <rPh sb="8" eb="9">
      <t>カズ</t>
    </rPh>
    <phoneticPr fontId="14"/>
  </si>
  <si>
    <t>無線LAN整備済教室数</t>
    <rPh sb="0" eb="2">
      <t>ムセン</t>
    </rPh>
    <rPh sb="5" eb="7">
      <t>セイビ</t>
    </rPh>
    <rPh sb="7" eb="8">
      <t>スミ</t>
    </rPh>
    <rPh sb="8" eb="10">
      <t>キョウシツ</t>
    </rPh>
    <rPh sb="9" eb="10">
      <t>シツ</t>
    </rPh>
    <rPh sb="10" eb="11">
      <t>スウ</t>
    </rPh>
    <phoneticPr fontId="14"/>
  </si>
  <si>
    <t>普通教室に無線LANが整備されている学校にお伺いします。</t>
    <rPh sb="18" eb="20">
      <t>ガッコウ</t>
    </rPh>
    <rPh sb="22" eb="23">
      <t>ウカガ</t>
    </rPh>
    <phoneticPr fontId="14"/>
  </si>
  <si>
    <r>
      <rPr>
        <b/>
        <sz val="10"/>
        <rFont val="ＭＳ Ｐゴシック"/>
        <family val="3"/>
        <charset val="128"/>
      </rPr>
      <t>(4)</t>
    </r>
    <r>
      <rPr>
        <sz val="10"/>
        <rFont val="ＭＳ Ｐゴシック"/>
        <family val="3"/>
        <charset val="128"/>
      </rPr>
      <t>体育館等施設が、災害対策基本法49条の「指定避難所」、「指定緊急避難所」として指定されている、または「帰宅困難者受入施設」として自治体に登録している</t>
    </r>
    <rPh sb="3" eb="6">
      <t>タイイクカン</t>
    </rPh>
    <rPh sb="6" eb="7">
      <t>トウ</t>
    </rPh>
    <rPh sb="7" eb="9">
      <t>シセツ</t>
    </rPh>
    <rPh sb="11" eb="18">
      <t>サイガイタイサクキホンホウ</t>
    </rPh>
    <rPh sb="20" eb="21">
      <t>ジョウ</t>
    </rPh>
    <rPh sb="23" eb="25">
      <t>シテイ</t>
    </rPh>
    <rPh sb="25" eb="28">
      <t>ヒナンジョ</t>
    </rPh>
    <rPh sb="31" eb="33">
      <t>シテイ</t>
    </rPh>
    <rPh sb="33" eb="35">
      <t>キンキュウ</t>
    </rPh>
    <rPh sb="35" eb="38">
      <t>ヒナンジョ</t>
    </rPh>
    <rPh sb="42" eb="44">
      <t>シテイ</t>
    </rPh>
    <rPh sb="54" eb="56">
      <t>キタク</t>
    </rPh>
    <rPh sb="56" eb="58">
      <t>コンナン</t>
    </rPh>
    <rPh sb="58" eb="59">
      <t>シャ</t>
    </rPh>
    <rPh sb="59" eb="61">
      <t>ウケイレ</t>
    </rPh>
    <rPh sb="61" eb="63">
      <t>シセツ</t>
    </rPh>
    <rPh sb="67" eb="70">
      <t>ジチタイ</t>
    </rPh>
    <rPh sb="71" eb="73">
      <t>トウロク</t>
    </rPh>
    <phoneticPr fontId="14"/>
  </si>
  <si>
    <r>
      <rPr>
        <b/>
        <sz val="10"/>
        <rFont val="ＭＳ Ｐゴシック"/>
        <family val="3"/>
        <charset val="128"/>
      </rPr>
      <t>(5)</t>
    </r>
    <r>
      <rPr>
        <sz val="10"/>
        <rFont val="ＭＳ Ｐゴシック"/>
        <family val="3"/>
        <charset val="128"/>
      </rPr>
      <t>避難所指定施設のバリアフリー化整備の実施　</t>
    </r>
    <r>
      <rPr>
        <sz val="8"/>
        <rFont val="ＭＳ Ｐゴシック"/>
        <family val="3"/>
        <charset val="128"/>
      </rPr>
      <t>※(4)で「1.はい」の場合のみ回答</t>
    </r>
    <rPh sb="3" eb="6">
      <t>ヒナンジョ</t>
    </rPh>
    <rPh sb="6" eb="10">
      <t>シテイシセツ</t>
    </rPh>
    <rPh sb="17" eb="18">
      <t>カ</t>
    </rPh>
    <rPh sb="18" eb="20">
      <t>セイビ</t>
    </rPh>
    <rPh sb="21" eb="23">
      <t>ジッシ</t>
    </rPh>
    <rPh sb="40" eb="42">
      <t>カイトウ</t>
    </rPh>
    <phoneticPr fontId="14"/>
  </si>
  <si>
    <t>令和5年
4月1日現在
在籍生徒数
（1～3年生）　　　　　　　　　　　</t>
    <rPh sb="6" eb="7">
      <t>ガツ</t>
    </rPh>
    <rPh sb="12" eb="14">
      <t>ザイセキ</t>
    </rPh>
    <rPh sb="22" eb="24">
      <t>ネンセイ</t>
    </rPh>
    <phoneticPr fontId="4"/>
  </si>
  <si>
    <t>２．令和６年度の英語の外国人教員等とICT支援員、スクールカウンセラーの配置について</t>
    <rPh sb="8" eb="10">
      <t>エイゴ</t>
    </rPh>
    <rPh sb="21" eb="24">
      <t>シエンイン</t>
    </rPh>
    <rPh sb="36" eb="38">
      <t>ハイチ</t>
    </rPh>
    <phoneticPr fontId="2"/>
  </si>
  <si>
    <t>３．高年齢教職員の雇用確保措置について　（令和６年５月１日現在）</t>
    <rPh sb="2" eb="5">
      <t>コウネンレイ</t>
    </rPh>
    <rPh sb="5" eb="8">
      <t>キョウショクイン</t>
    </rPh>
    <rPh sb="9" eb="11">
      <t>コヨウ</t>
    </rPh>
    <rPh sb="11" eb="13">
      <t>カクホ</t>
    </rPh>
    <rPh sb="13" eb="15">
      <t>ソチ</t>
    </rPh>
    <rPh sb="21" eb="23">
      <t>レイワ</t>
    </rPh>
    <rPh sb="24" eb="25">
      <t>ネン</t>
    </rPh>
    <rPh sb="26" eb="27">
      <t>ガツ</t>
    </rPh>
    <rPh sb="28" eb="29">
      <t>ニチ</t>
    </rPh>
    <rPh sb="29" eb="31">
      <t>ゲンザイ</t>
    </rPh>
    <phoneticPr fontId="14"/>
  </si>
  <si>
    <t xml:space="preserve">４．学校における教育の情報化の実態について
</t>
    <rPh sb="2" eb="4">
      <t>ガッコウ</t>
    </rPh>
    <rPh sb="8" eb="10">
      <t>キョウイク</t>
    </rPh>
    <rPh sb="11" eb="14">
      <t>ジョウホウカ</t>
    </rPh>
    <rPh sb="15" eb="17">
      <t>ジッタイ</t>
    </rPh>
    <phoneticPr fontId="14"/>
  </si>
  <si>
    <t>デジタル教科書の価格が高い</t>
    <rPh sb="8" eb="10">
      <t>カカク</t>
    </rPh>
    <rPh sb="11" eb="12">
      <t>タカ</t>
    </rPh>
    <phoneticPr fontId="14"/>
  </si>
  <si>
    <r>
      <rPr>
        <b/>
        <u/>
        <sz val="10"/>
        <rFont val="ＭＳ Ｐゴシック"/>
        <family val="3"/>
        <charset val="128"/>
      </rPr>
      <t>冷房</t>
    </r>
    <r>
      <rPr>
        <sz val="10"/>
        <rFont val="ＭＳ Ｐゴシック"/>
        <family val="3"/>
        <charset val="128"/>
      </rPr>
      <t>整備済空間数</t>
    </r>
    <rPh sb="0" eb="2">
      <t>レイボウ</t>
    </rPh>
    <rPh sb="2" eb="4">
      <t>セイビ</t>
    </rPh>
    <rPh sb="4" eb="5">
      <t>スミ</t>
    </rPh>
    <rPh sb="5" eb="8">
      <t>クウカンスウ</t>
    </rPh>
    <phoneticPr fontId="14"/>
  </si>
  <si>
    <t xml:space="preserve">以下(1)で、学校保有建物の耐震化等の状況（現時点）としてあてはまる選択肢番号を記入ください。
なお、(1)で「2. 一部未実施の建物がある」、および「3. 未実施」を回答された場合には「(2)耐震化未実施の建物に対する耐震化予定」としてあてはまる選択肢番号を記入ください。　また(2)で「1.全て実施する予定」以外を回答された場合には「(3)耐震化未定の理由」として、あてはまるものに「〇」を付けてください。
</t>
    <rPh sb="0" eb="2">
      <t>イカ</t>
    </rPh>
    <rPh sb="7" eb="11">
      <t>ガッコウホユウ</t>
    </rPh>
    <rPh sb="11" eb="13">
      <t>タテモノ</t>
    </rPh>
    <rPh sb="14" eb="17">
      <t>タイシンカ</t>
    </rPh>
    <rPh sb="17" eb="18">
      <t>トウ</t>
    </rPh>
    <rPh sb="19" eb="21">
      <t>ジョウキョウ</t>
    </rPh>
    <rPh sb="22" eb="25">
      <t>ゲンジテン</t>
    </rPh>
    <rPh sb="34" eb="37">
      <t>センタクシ</t>
    </rPh>
    <rPh sb="37" eb="39">
      <t>バンゴウ</t>
    </rPh>
    <rPh sb="40" eb="42">
      <t>キニュウ</t>
    </rPh>
    <rPh sb="59" eb="61">
      <t>イチブ</t>
    </rPh>
    <rPh sb="61" eb="64">
      <t>ミジッシ</t>
    </rPh>
    <rPh sb="65" eb="67">
      <t>タテモノ</t>
    </rPh>
    <rPh sb="79" eb="82">
      <t>ミジッシ</t>
    </rPh>
    <rPh sb="97" eb="100">
      <t>タイシンカ</t>
    </rPh>
    <rPh sb="124" eb="129">
      <t>センタクシバンゴウ</t>
    </rPh>
    <rPh sb="130" eb="132">
      <t>キニュウ</t>
    </rPh>
    <rPh sb="197" eb="198">
      <t>ツ</t>
    </rPh>
    <phoneticPr fontId="14"/>
  </si>
  <si>
    <r>
      <t>「指導者用デジタル教材」とは、教科書会社が「指導者用デジタル教科書」等の名称で販売しているもので、学校で使用している教科書に準拠し、教員が電子黒板等を用いて生徒への指導用に活用するデジタルコンテンツのことを指します。</t>
    </r>
    <r>
      <rPr>
        <sz val="8"/>
        <color theme="1"/>
        <rFont val="ＭＳ Ｐ明朝"/>
        <family val="1"/>
        <charset val="128"/>
      </rPr>
      <t>（付録品のＤＶＤ等は含みません）</t>
    </r>
    <phoneticPr fontId="14"/>
  </si>
  <si>
    <t>指導者用デジタル教材を導入している（授業研究のみで使用している場合も含む）教科に「○」を付けてください。
「その他」の場合は、欄内に教科（複数ある場合は全て）を記入してください。</t>
    <rPh sb="0" eb="3">
      <t>シドウシャ</t>
    </rPh>
    <rPh sb="3" eb="4">
      <t>ヨウ</t>
    </rPh>
    <rPh sb="8" eb="10">
      <t>キョウザイ</t>
    </rPh>
    <rPh sb="11" eb="13">
      <t>ドウニュウ</t>
    </rPh>
    <rPh sb="34" eb="35">
      <t>フク</t>
    </rPh>
    <rPh sb="37" eb="39">
      <t>キョウカ</t>
    </rPh>
    <phoneticPr fontId="14"/>
  </si>
  <si>
    <r>
      <t>本務者</t>
    </r>
    <r>
      <rPr>
        <vertAlign val="superscript"/>
        <sz val="8"/>
        <color theme="1"/>
        <rFont val="ＭＳ Ｐゴシック"/>
        <family val="3"/>
        <charset val="128"/>
      </rPr>
      <t>*</t>
    </r>
    <r>
      <rPr>
        <sz val="10"/>
        <color theme="1"/>
        <rFont val="ＭＳ Ｐゴシック"/>
        <family val="3"/>
        <charset val="128"/>
      </rPr>
      <t xml:space="preserve">
</t>
    </r>
    <r>
      <rPr>
        <sz val="9"/>
        <color theme="1"/>
        <rFont val="ＭＳ Ｐゴシック"/>
        <family val="3"/>
        <charset val="128"/>
      </rPr>
      <t>(休職者等含む)</t>
    </r>
    <rPh sb="0" eb="3">
      <t>ホンムシャ</t>
    </rPh>
    <rPh sb="6" eb="9">
      <t>キュウショクシャ</t>
    </rPh>
    <rPh sb="9" eb="10">
      <t>トウ</t>
    </rPh>
    <rPh sb="10" eb="11">
      <t>フク</t>
    </rPh>
    <phoneticPr fontId="14"/>
  </si>
  <si>
    <r>
      <t>兼務者</t>
    </r>
    <r>
      <rPr>
        <vertAlign val="superscript"/>
        <sz val="8"/>
        <color theme="1"/>
        <rFont val="ＭＳ Ｐゴシック"/>
        <family val="3"/>
        <charset val="128"/>
      </rPr>
      <t>*</t>
    </r>
    <r>
      <rPr>
        <sz val="10"/>
        <color theme="1"/>
        <rFont val="ＭＳ Ｐゴシック"/>
        <family val="3"/>
        <charset val="128"/>
      </rPr>
      <t xml:space="preserve">
</t>
    </r>
    <r>
      <rPr>
        <sz val="9"/>
        <color theme="1"/>
        <rFont val="ＭＳ Ｐゴシック"/>
        <family val="3"/>
        <charset val="128"/>
      </rPr>
      <t>(休職者等除く)</t>
    </r>
    <rPh sb="0" eb="3">
      <t>ケンムシャ</t>
    </rPh>
    <rPh sb="6" eb="9">
      <t>キュウショクシャ</t>
    </rPh>
    <rPh sb="9" eb="10">
      <t>トウ</t>
    </rPh>
    <rPh sb="10" eb="11">
      <t>ノゾ</t>
    </rPh>
    <phoneticPr fontId="14"/>
  </si>
  <si>
    <r>
      <t xml:space="preserve">兼務者
</t>
    </r>
    <r>
      <rPr>
        <sz val="9"/>
        <color theme="1"/>
        <rFont val="ＭＳ Ｐゴシック"/>
        <family val="3"/>
        <charset val="128"/>
      </rPr>
      <t>(休職者等除く)</t>
    </r>
    <rPh sb="0" eb="3">
      <t>ケンムシャ</t>
    </rPh>
    <rPh sb="5" eb="8">
      <t>キュウショクシャ</t>
    </rPh>
    <rPh sb="8" eb="9">
      <t>トウ</t>
    </rPh>
    <rPh sb="9" eb="10">
      <t>ノゾ</t>
    </rPh>
    <phoneticPr fontId="14"/>
  </si>
  <si>
    <t>中高共用建物については、高等学校の別表に回答ください。</t>
    <rPh sb="0" eb="4">
      <t>チュウコウキョウヨウ</t>
    </rPh>
    <rPh sb="4" eb="6">
      <t>タテモノ</t>
    </rPh>
    <rPh sb="12" eb="16">
      <t>コウトウガッコウ</t>
    </rPh>
    <rPh sb="17" eb="19">
      <t>ベッピョウ</t>
    </rPh>
    <rPh sb="20" eb="22">
      <t>カイトウ</t>
    </rPh>
    <phoneticPr fontId="14"/>
  </si>
  <si>
    <r>
      <t>中学専有分</t>
    </r>
    <r>
      <rPr>
        <b/>
        <sz val="9"/>
        <color theme="0"/>
        <rFont val="ＭＳ Ｐゴシック"/>
        <family val="3"/>
        <charset val="128"/>
      </rPr>
      <t>（中高共用除く）</t>
    </r>
    <rPh sb="0" eb="2">
      <t>チュウガク</t>
    </rPh>
    <rPh sb="2" eb="4">
      <t>センユウ</t>
    </rPh>
    <rPh sb="4" eb="5">
      <t>ブン</t>
    </rPh>
    <rPh sb="6" eb="8">
      <t>チュウコウ</t>
    </rPh>
    <rPh sb="8" eb="10">
      <t>キョウヨウ</t>
    </rPh>
    <rPh sb="10" eb="11">
      <t>ノゾ</t>
    </rPh>
    <phoneticPr fontId="14"/>
  </si>
  <si>
    <t>中高併設校は、高校の調査票で回答ください。</t>
    <rPh sb="2" eb="5">
      <t>ヘイセツコウ</t>
    </rPh>
    <rPh sb="14" eb="16">
      <t>カイトウ</t>
    </rPh>
    <phoneticPr fontId="14"/>
  </si>
  <si>
    <t>本　票　（　中等教育学校　）</t>
    <rPh sb="0" eb="1">
      <t>ホン</t>
    </rPh>
    <rPh sb="2" eb="3">
      <t>ヒョウ</t>
    </rPh>
    <rPh sb="6" eb="8">
      <t>チュウトウ</t>
    </rPh>
    <rPh sb="8" eb="10">
      <t>キョウイク</t>
    </rPh>
    <rPh sb="10" eb="12">
      <t>ガッコウ</t>
    </rPh>
    <phoneticPr fontId="2"/>
  </si>
  <si>
    <t>学校</t>
    <rPh sb="0" eb="2">
      <t>ガッコウ</t>
    </rPh>
    <phoneticPr fontId="2"/>
  </si>
  <si>
    <r>
      <t xml:space="preserve">入学志願者数
</t>
    </r>
    <r>
      <rPr>
        <sz val="8"/>
        <rFont val="ＭＳ Ｐゴシック"/>
        <family val="3"/>
        <charset val="128"/>
      </rPr>
      <t>(延べ数)</t>
    </r>
    <rPh sb="0" eb="2">
      <t>ニュウガク</t>
    </rPh>
    <rPh sb="2" eb="5">
      <t>シガンシャ</t>
    </rPh>
    <rPh sb="5" eb="6">
      <t>スウ</t>
    </rPh>
    <rPh sb="8" eb="9">
      <t>ノ</t>
    </rPh>
    <rPh sb="10" eb="11">
      <t>スウ</t>
    </rPh>
    <phoneticPr fontId="2"/>
  </si>
  <si>
    <r>
      <t xml:space="preserve">合格　　者数
</t>
    </r>
    <r>
      <rPr>
        <sz val="8"/>
        <rFont val="ＭＳ Ｐゴシック"/>
        <family val="3"/>
        <charset val="128"/>
      </rPr>
      <t>補欠
含む</t>
    </r>
    <rPh sb="0" eb="2">
      <t>ゴウカク</t>
    </rPh>
    <rPh sb="4" eb="5">
      <t>シャ</t>
    </rPh>
    <rPh sb="5" eb="6">
      <t>スウ</t>
    </rPh>
    <rPh sb="7" eb="9">
      <t>ホケツ</t>
    </rPh>
    <rPh sb="10" eb="11">
      <t>フク</t>
    </rPh>
    <phoneticPr fontId="2"/>
  </si>
  <si>
    <t>入学　　者数</t>
    <rPh sb="0" eb="2">
      <t>ニュウガク</t>
    </rPh>
    <rPh sb="4" eb="5">
      <t>シャ</t>
    </rPh>
    <rPh sb="5" eb="6">
      <t>スウ</t>
    </rPh>
    <phoneticPr fontId="2"/>
  </si>
  <si>
    <t>４年生</t>
    <phoneticPr fontId="2"/>
  </si>
  <si>
    <t>５年生</t>
    <phoneticPr fontId="2"/>
  </si>
  <si>
    <t>６年生</t>
    <phoneticPr fontId="2"/>
  </si>
  <si>
    <t>科</t>
    <rPh sb="0" eb="1">
      <t>カ</t>
    </rPh>
    <phoneticPr fontId="14"/>
  </si>
  <si>
    <t>区　分</t>
    <phoneticPr fontId="2"/>
  </si>
  <si>
    <t>計</t>
    <rPh sb="0" eb="1">
      <t>ケイ</t>
    </rPh>
    <phoneticPr fontId="14"/>
  </si>
  <si>
    <t>学級</t>
    <rPh sb="0" eb="2">
      <t>ガッキュウ</t>
    </rPh>
    <phoneticPr fontId="14"/>
  </si>
  <si>
    <t>普通科</t>
    <rPh sb="0" eb="3">
      <t>フツウカ</t>
    </rPh>
    <phoneticPr fontId="14"/>
  </si>
  <si>
    <t>(注)</t>
    <rPh sb="1" eb="2">
      <t>チュウ</t>
    </rPh>
    <phoneticPr fontId="2"/>
  </si>
  <si>
    <t>円</t>
    <rPh sb="0" eb="1">
      <t>エン</t>
    </rPh>
    <phoneticPr fontId="14"/>
  </si>
  <si>
    <t>人</t>
    <rPh sb="0" eb="1">
      <t>ニン</t>
    </rPh>
    <phoneticPr fontId="2"/>
  </si>
  <si>
    <t>別   票（中等教育学校）</t>
    <rPh sb="6" eb="8">
      <t>チュウトウ</t>
    </rPh>
    <rPh sb="8" eb="10">
      <t>キョウイク</t>
    </rPh>
    <rPh sb="10" eb="12">
      <t>ガッコウ</t>
    </rPh>
    <phoneticPr fontId="2"/>
  </si>
  <si>
    <t>東京農業大学第三高等学校</t>
  </si>
  <si>
    <t>中学専有施設のみ</t>
    <rPh sb="0" eb="2">
      <t>チュウガク</t>
    </rPh>
    <rPh sb="2" eb="4">
      <t>センユウ</t>
    </rPh>
    <rPh sb="4" eb="6">
      <t>シセツ</t>
    </rPh>
    <phoneticPr fontId="14"/>
  </si>
  <si>
    <t>－令和６年５月１日現在－</t>
    <rPh sb="4" eb="6">
      <t>ゲンザイ</t>
    </rPh>
    <phoneticPr fontId="2"/>
  </si>
  <si>
    <t>第一志望学科と異なる学科に合格した場合は、合格した学科の入学志望者数としてカウントしてください。</t>
    <rPh sb="0" eb="2">
      <t>ダイイチ</t>
    </rPh>
    <rPh sb="2" eb="4">
      <t>シボウ</t>
    </rPh>
    <rPh sb="4" eb="6">
      <t>ガッカ</t>
    </rPh>
    <rPh sb="7" eb="8">
      <t>コト</t>
    </rPh>
    <rPh sb="10" eb="12">
      <t>ガッカ</t>
    </rPh>
    <rPh sb="13" eb="15">
      <t>ゴウカク</t>
    </rPh>
    <rPh sb="17" eb="19">
      <t>バアイ</t>
    </rPh>
    <rPh sb="21" eb="23">
      <t>ゴウカク</t>
    </rPh>
    <rPh sb="25" eb="27">
      <t>ガッカ</t>
    </rPh>
    <rPh sb="28" eb="30">
      <t>ニュウガク</t>
    </rPh>
    <rPh sb="30" eb="33">
      <t>シボウシャ</t>
    </rPh>
    <rPh sb="33" eb="34">
      <t>スウ</t>
    </rPh>
    <phoneticPr fontId="2"/>
  </si>
  <si>
    <t>入学手続時納付金
（初年度のみ）</t>
    <rPh sb="0" eb="2">
      <t>ニュウガク</t>
    </rPh>
    <rPh sb="2" eb="4">
      <t>テツヅ</t>
    </rPh>
    <rPh sb="4" eb="5">
      <t>ジ</t>
    </rPh>
    <rPh sb="5" eb="8">
      <t>ノウフキン</t>
    </rPh>
    <phoneticPr fontId="2"/>
  </si>
  <si>
    <r>
      <t>「</t>
    </r>
    <r>
      <rPr>
        <b/>
        <sz val="9"/>
        <color theme="1"/>
        <rFont val="ＭＳ Ｐ明朝"/>
        <family val="1"/>
        <charset val="128"/>
      </rPr>
      <t>C．施設費</t>
    </r>
    <r>
      <rPr>
        <sz val="9"/>
        <color theme="1"/>
        <rFont val="ＭＳ Ｐ明朝"/>
        <family val="1"/>
        <charset val="128"/>
      </rPr>
      <t>」は、入学初年度のみ納付する金額。各学年ごとに納付する金額は、「</t>
    </r>
    <r>
      <rPr>
        <b/>
        <sz val="9"/>
        <color theme="1"/>
        <rFont val="ＭＳ Ｐ明朝"/>
        <family val="1"/>
        <charset val="128"/>
      </rPr>
      <t>G．施設費</t>
    </r>
    <r>
      <rPr>
        <sz val="9"/>
        <color theme="1"/>
        <rFont val="ＭＳ Ｐ明朝"/>
        <family val="1"/>
        <charset val="128"/>
      </rPr>
      <t>」に記入してください。</t>
    </r>
    <rPh sb="3" eb="6">
      <t>シセツヒ</t>
    </rPh>
    <rPh sb="9" eb="14">
      <t>ニュウガクショネンド</t>
    </rPh>
    <rPh sb="16" eb="18">
      <t>ノウフ</t>
    </rPh>
    <rPh sb="20" eb="22">
      <t>キンガク</t>
    </rPh>
    <rPh sb="23" eb="26">
      <t>カクガクネン</t>
    </rPh>
    <rPh sb="29" eb="31">
      <t>ノウフ</t>
    </rPh>
    <rPh sb="33" eb="35">
      <t>キンガク</t>
    </rPh>
    <rPh sb="45" eb="47">
      <t>キニュウ</t>
    </rPh>
    <phoneticPr fontId="2"/>
  </si>
  <si>
    <t>「その他（　　　）」の学科欄には、その他学科のうち納付金額の合計が最も高い学科・コース等の金額を記入してください。</t>
    <rPh sb="25" eb="29">
      <t>ノウフキンガク</t>
    </rPh>
    <phoneticPr fontId="2"/>
  </si>
  <si>
    <t xml:space="preserve">     2 ＪＥＴプログラムは、地方自治体が語学指導等を行う外国人青年を招致する事業です。</t>
    <phoneticPr fontId="14"/>
  </si>
  <si>
    <t>対象施設等がない場合は、「0」を記入してください。</t>
    <phoneticPr fontId="14"/>
  </si>
  <si>
    <t>総数のうち他の役員との特別利害関係を有する監事(注)</t>
    <rPh sb="0" eb="2">
      <t>ソウスウ</t>
    </rPh>
    <rPh sb="5" eb="6">
      <t>タ</t>
    </rPh>
    <rPh sb="7" eb="9">
      <t>ヤクイン</t>
    </rPh>
    <rPh sb="11" eb="13">
      <t>トクベツ</t>
    </rPh>
    <rPh sb="13" eb="15">
      <t>リガイ</t>
    </rPh>
    <rPh sb="15" eb="17">
      <t>カンケイ</t>
    </rPh>
    <rPh sb="18" eb="19">
      <t>ユウ</t>
    </rPh>
    <rPh sb="21" eb="23">
      <t>カンジ</t>
    </rPh>
    <phoneticPr fontId="2"/>
  </si>
  <si>
    <t>東京都</t>
  </si>
  <si>
    <t>理事長名</t>
    <rPh sb="0" eb="3">
      <t>リジチョウ</t>
    </rPh>
    <rPh sb="3" eb="4">
      <t>メイ</t>
    </rPh>
    <phoneticPr fontId="14"/>
  </si>
  <si>
    <t>岡山県</t>
  </si>
  <si>
    <t>定員を複数の学科で併せている場合は、定員を生徒数（1～3年生の合計人数）の割合で按分してください。
（例：普通科・商業科の定員が全体で100名、1～3年の合計人数が普通科150名・商業科50名の場合　→　定員：普通科75名・商業科25名）</t>
    <rPh sb="0" eb="2">
      <t>テイイン</t>
    </rPh>
    <rPh sb="3" eb="5">
      <t>フクスウ</t>
    </rPh>
    <rPh sb="6" eb="8">
      <t>ガッカ</t>
    </rPh>
    <rPh sb="9" eb="10">
      <t>アワ</t>
    </rPh>
    <rPh sb="14" eb="16">
      <t>バアイ</t>
    </rPh>
    <rPh sb="21" eb="24">
      <t>セイトスウ</t>
    </rPh>
    <rPh sb="28" eb="29">
      <t>ネン</t>
    </rPh>
    <rPh sb="29" eb="30">
      <t>セイ</t>
    </rPh>
    <rPh sb="31" eb="33">
      <t>ゴウケイ</t>
    </rPh>
    <rPh sb="33" eb="35">
      <t>ニンズウ</t>
    </rPh>
    <rPh sb="37" eb="39">
      <t>ワリアイ</t>
    </rPh>
    <rPh sb="40" eb="42">
      <t>アンブン</t>
    </rPh>
    <rPh sb="51" eb="52">
      <t>レイ</t>
    </rPh>
    <rPh sb="53" eb="56">
      <t>フツウカ</t>
    </rPh>
    <rPh sb="57" eb="60">
      <t>ショウギョウカ</t>
    </rPh>
    <rPh sb="61" eb="63">
      <t>テイイン</t>
    </rPh>
    <rPh sb="70" eb="71">
      <t>メイ</t>
    </rPh>
    <rPh sb="77" eb="79">
      <t>ゴウケイ</t>
    </rPh>
    <rPh sb="79" eb="81">
      <t>ニンズウ</t>
    </rPh>
    <rPh sb="82" eb="85">
      <t>フツウカ</t>
    </rPh>
    <rPh sb="88" eb="89">
      <t>メイ</t>
    </rPh>
    <rPh sb="90" eb="93">
      <t>ショウギョウカ</t>
    </rPh>
    <rPh sb="95" eb="96">
      <t>メイ</t>
    </rPh>
    <rPh sb="97" eb="99">
      <t>バアイ</t>
    </rPh>
    <rPh sb="102" eb="104">
      <t>テイイン</t>
    </rPh>
    <rPh sb="105" eb="108">
      <t>フツウカ</t>
    </rPh>
    <rPh sb="110" eb="111">
      <t>メイ</t>
    </rPh>
    <rPh sb="112" eb="115">
      <t>ショウギョウカ</t>
    </rPh>
    <rPh sb="117" eb="118">
      <t>メイ</t>
    </rPh>
    <phoneticPr fontId="2"/>
  </si>
  <si>
    <t>「その他（　　　）」の学科欄には、その他学科のうち納付金額の合計が最も高い学科・コース等の金額を記入してください。</t>
    <rPh sb="3" eb="4">
      <t>タ</t>
    </rPh>
    <rPh sb="11" eb="13">
      <t>ガッカ</t>
    </rPh>
    <rPh sb="13" eb="14">
      <t>ラン</t>
    </rPh>
    <rPh sb="19" eb="20">
      <t>ホカ</t>
    </rPh>
    <rPh sb="20" eb="22">
      <t>ガッカ</t>
    </rPh>
    <rPh sb="25" eb="27">
      <t>ノウフ</t>
    </rPh>
    <rPh sb="27" eb="29">
      <t>キンガク</t>
    </rPh>
    <rPh sb="30" eb="32">
      <t>ゴウケイ</t>
    </rPh>
    <rPh sb="33" eb="34">
      <t>モット</t>
    </rPh>
    <rPh sb="35" eb="36">
      <t>タカ</t>
    </rPh>
    <rPh sb="37" eb="39">
      <t>ガッカ</t>
    </rPh>
    <rPh sb="43" eb="44">
      <t>トウ</t>
    </rPh>
    <rPh sb="45" eb="47">
      <t>キンガク</t>
    </rPh>
    <rPh sb="48" eb="50">
      <t>キニュウ</t>
    </rPh>
    <phoneticPr fontId="2"/>
  </si>
  <si>
    <t>学則上、男子のみの学級は「男」、女子のみの学級は「女」、共学の学級は「共」の欄に学級数を記入してください。実態として男子生徒のみ又は女子生徒のみの学級であっても、学則上共学となっている学級は、共学欄に記入してください。</t>
    <rPh sb="53" eb="55">
      <t>ジッタイ</t>
    </rPh>
    <phoneticPr fontId="14"/>
  </si>
  <si>
    <t>中学校名</t>
    <rPh sb="0" eb="3">
      <t>チュウガッコウ</t>
    </rPh>
    <rPh sb="3" eb="4">
      <t>メイ</t>
    </rPh>
    <phoneticPr fontId="4"/>
  </si>
  <si>
    <t>札幌山の手高等学校</t>
    <phoneticPr fontId="4"/>
  </si>
  <si>
    <t>藤女子高等学校</t>
    <phoneticPr fontId="4"/>
  </si>
  <si>
    <t>北海道文教大学附属高等学校</t>
    <rPh sb="7" eb="9">
      <t>フゾク</t>
    </rPh>
    <phoneticPr fontId="4"/>
  </si>
  <si>
    <t>北海道科学大学高等学校</t>
    <rPh sb="3" eb="5">
      <t>カガク</t>
    </rPh>
    <rPh sb="5" eb="7">
      <t>ダイガク</t>
    </rPh>
    <rPh sb="7" eb="9">
      <t>コウトウ</t>
    </rPh>
    <rPh sb="9" eb="11">
      <t>ガッコウ</t>
    </rPh>
    <phoneticPr fontId="4"/>
  </si>
  <si>
    <t>旭川志峯高等学校</t>
    <rPh sb="2" eb="3">
      <t>ココロザシ</t>
    </rPh>
    <rPh sb="3" eb="4">
      <t>ミネ</t>
    </rPh>
    <phoneticPr fontId="4"/>
  </si>
  <si>
    <t>旭川藤星高等学校</t>
    <rPh sb="3" eb="4">
      <t>ホシ</t>
    </rPh>
    <phoneticPr fontId="4"/>
  </si>
  <si>
    <t>北海道大谷室蘭高等学校</t>
    <rPh sb="0" eb="3">
      <t>ホッカイドウ</t>
    </rPh>
    <rPh sb="5" eb="7">
      <t>ムロラン</t>
    </rPh>
    <phoneticPr fontId="4"/>
  </si>
  <si>
    <t>酪農学園大学附属とわの森三愛高等学校</t>
    <rPh sb="0" eb="2">
      <t>ラクノウ</t>
    </rPh>
    <rPh sb="2" eb="4">
      <t>ガクエン</t>
    </rPh>
    <rPh sb="4" eb="6">
      <t>ダイガク</t>
    </rPh>
    <rPh sb="6" eb="8">
      <t>フゾク</t>
    </rPh>
    <phoneticPr fontId="4"/>
  </si>
  <si>
    <t>北見藤高等学校</t>
    <phoneticPr fontId="4"/>
  </si>
  <si>
    <t>東海大学付属札幌高等学校</t>
    <rPh sb="6" eb="8">
      <t>サッポロ</t>
    </rPh>
    <phoneticPr fontId="4"/>
  </si>
  <si>
    <t>星槎もみじ中学校</t>
    <rPh sb="5" eb="8">
      <t>チュウガッコウ</t>
    </rPh>
    <phoneticPr fontId="4"/>
  </si>
  <si>
    <t>東奥義塾中学校</t>
    <rPh sb="4" eb="7">
      <t>チュウガッコウ</t>
    </rPh>
    <phoneticPr fontId="4"/>
  </si>
  <si>
    <t>柴田学園大学附属柴田学園高等学校</t>
    <rPh sb="2" eb="4">
      <t>ガクエン</t>
    </rPh>
    <rPh sb="4" eb="6">
      <t>ダイガク</t>
    </rPh>
    <rPh sb="6" eb="8">
      <t>フゾク</t>
    </rPh>
    <rPh sb="8" eb="12">
      <t>シバタガクエン</t>
    </rPh>
    <phoneticPr fontId="4"/>
  </si>
  <si>
    <t>八戸学院光星高等学校</t>
    <rPh sb="0" eb="2">
      <t>ハチノヘ</t>
    </rPh>
    <rPh sb="2" eb="4">
      <t>ガクイン</t>
    </rPh>
    <phoneticPr fontId="4"/>
  </si>
  <si>
    <t>八戸工業大学第二高等学校附属中学校</t>
    <rPh sb="0" eb="2">
      <t>ハチノヘ</t>
    </rPh>
    <rPh sb="2" eb="4">
      <t>コウギョウ</t>
    </rPh>
    <rPh sb="4" eb="6">
      <t>ダイガク</t>
    </rPh>
    <rPh sb="6" eb="8">
      <t>ダイニ</t>
    </rPh>
    <rPh sb="8" eb="10">
      <t>コウトウ</t>
    </rPh>
    <rPh sb="10" eb="12">
      <t>ガッコウ</t>
    </rPh>
    <rPh sb="12" eb="14">
      <t>フゾク</t>
    </rPh>
    <rPh sb="14" eb="17">
      <t>チュウガッコウ</t>
    </rPh>
    <phoneticPr fontId="4"/>
  </si>
  <si>
    <t>八戸学院野辺地西高等学校</t>
    <rPh sb="0" eb="2">
      <t>ハチノヘ</t>
    </rPh>
    <rPh sb="2" eb="4">
      <t>ガクイン</t>
    </rPh>
    <phoneticPr fontId="4"/>
  </si>
  <si>
    <t>盛岡中央高等学校附属中学校</t>
    <rPh sb="0" eb="2">
      <t>モリオカ</t>
    </rPh>
    <rPh sb="2" eb="4">
      <t>チュウオウ</t>
    </rPh>
    <rPh sb="4" eb="6">
      <t>コウトウ</t>
    </rPh>
    <rPh sb="6" eb="8">
      <t>ガッコウ</t>
    </rPh>
    <rPh sb="8" eb="10">
      <t>フゾク</t>
    </rPh>
    <rPh sb="10" eb="13">
      <t>チュウガッコウ</t>
    </rPh>
    <phoneticPr fontId="4"/>
  </si>
  <si>
    <t>盛岡誠桜高等学校</t>
    <rPh sb="2" eb="3">
      <t>セイ</t>
    </rPh>
    <rPh sb="3" eb="4">
      <t>サクラ</t>
    </rPh>
    <phoneticPr fontId="4"/>
  </si>
  <si>
    <t>聖ウルスラ学院英智小・中学校</t>
    <rPh sb="9" eb="10">
      <t>ショウ</t>
    </rPh>
    <phoneticPr fontId="4"/>
  </si>
  <si>
    <t>仙台大学附属明成高等学校</t>
    <rPh sb="0" eb="2">
      <t>センダイ</t>
    </rPh>
    <rPh sb="2" eb="4">
      <t>ダイガク</t>
    </rPh>
    <rPh sb="4" eb="6">
      <t>フゾク</t>
    </rPh>
    <phoneticPr fontId="4"/>
  </si>
  <si>
    <t>秀光中学校</t>
    <rPh sb="0" eb="2">
      <t>シュウコウ</t>
    </rPh>
    <rPh sb="2" eb="5">
      <t>チュウガッコウ</t>
    </rPh>
    <phoneticPr fontId="4"/>
  </si>
  <si>
    <t>仙台城南高等学校</t>
    <rPh sb="0" eb="2">
      <t>センダイ</t>
    </rPh>
    <rPh sb="2" eb="4">
      <t>ジョウナン</t>
    </rPh>
    <phoneticPr fontId="4"/>
  </si>
  <si>
    <t>日本ウェルネス宮城高等学校</t>
    <rPh sb="0" eb="2">
      <t>ニホン</t>
    </rPh>
    <rPh sb="7" eb="9">
      <t>ミヤギ</t>
    </rPh>
    <rPh sb="9" eb="11">
      <t>コウトウ</t>
    </rPh>
    <rPh sb="11" eb="13">
      <t>ガッコウ</t>
    </rPh>
    <phoneticPr fontId="4"/>
  </si>
  <si>
    <t>ノースアジア大学明桜高等学校</t>
    <rPh sb="6" eb="8">
      <t>ダイガク</t>
    </rPh>
    <phoneticPr fontId="4"/>
  </si>
  <si>
    <t>秋田令和高等学校</t>
    <rPh sb="2" eb="4">
      <t>レイワ</t>
    </rPh>
    <phoneticPr fontId="4"/>
  </si>
  <si>
    <t>東北文教大学山形城北高等学校</t>
    <rPh sb="0" eb="2">
      <t>トウホク</t>
    </rPh>
    <rPh sb="2" eb="4">
      <t>ブンキョウ</t>
    </rPh>
    <rPh sb="4" eb="6">
      <t>ダイガク</t>
    </rPh>
    <phoneticPr fontId="4"/>
  </si>
  <si>
    <t>創学館高等学校</t>
    <rPh sb="0" eb="1">
      <t>ソウ</t>
    </rPh>
    <rPh sb="1" eb="2">
      <t>ガク</t>
    </rPh>
    <rPh sb="2" eb="3">
      <t>カン</t>
    </rPh>
    <rPh sb="3" eb="5">
      <t>コウトウ</t>
    </rPh>
    <phoneticPr fontId="4"/>
  </si>
  <si>
    <t>惺山高等学校</t>
    <rPh sb="0" eb="1">
      <t>セイ</t>
    </rPh>
    <rPh sb="1" eb="2">
      <t>ザン</t>
    </rPh>
    <phoneticPr fontId="4"/>
  </si>
  <si>
    <t>酒田南高等学校</t>
    <phoneticPr fontId="4"/>
  </si>
  <si>
    <t>会津北嶺高等学校</t>
    <rPh sb="0" eb="2">
      <t>アイヅ</t>
    </rPh>
    <rPh sb="2" eb="4">
      <t>ホクレイ</t>
    </rPh>
    <rPh sb="4" eb="6">
      <t>コウトウ</t>
    </rPh>
    <rPh sb="6" eb="8">
      <t>ガッコウ</t>
    </rPh>
    <phoneticPr fontId="4"/>
  </si>
  <si>
    <t>いわき秀英中学校</t>
    <rPh sb="3" eb="4">
      <t>シュウ</t>
    </rPh>
    <rPh sb="4" eb="5">
      <t>エイ</t>
    </rPh>
    <rPh sb="5" eb="8">
      <t>チュウガッコウ</t>
    </rPh>
    <phoneticPr fontId="4"/>
  </si>
  <si>
    <t>関根学園高等学校</t>
    <phoneticPr fontId="4"/>
  </si>
  <si>
    <t>開志国際高等学校</t>
    <rPh sb="2" eb="4">
      <t>コクサイ</t>
    </rPh>
    <phoneticPr fontId="4"/>
  </si>
  <si>
    <t>水戸啓明高等学校</t>
    <rPh sb="2" eb="3">
      <t>ケイ</t>
    </rPh>
    <rPh sb="3" eb="4">
      <t>メイ</t>
    </rPh>
    <phoneticPr fontId="4"/>
  </si>
  <si>
    <t>東洋大学附属牛久中学校</t>
    <rPh sb="0" eb="2">
      <t>トウヨウ</t>
    </rPh>
    <rPh sb="2" eb="4">
      <t>ダイガク</t>
    </rPh>
    <rPh sb="4" eb="6">
      <t>フゾク</t>
    </rPh>
    <rPh sb="6" eb="8">
      <t>ウシク</t>
    </rPh>
    <rPh sb="8" eb="11">
      <t>チュウガッコウ</t>
    </rPh>
    <phoneticPr fontId="4"/>
  </si>
  <si>
    <t>聖徳大学附属取手聖徳女子高等学校</t>
    <phoneticPr fontId="4"/>
  </si>
  <si>
    <t>土浦日本大学中等教育学校</t>
    <phoneticPr fontId="4"/>
  </si>
  <si>
    <t>青丘学院つくば高等学校</t>
    <rPh sb="0" eb="1">
      <t>アオ</t>
    </rPh>
    <rPh sb="1" eb="2">
      <t>オカ</t>
    </rPh>
    <rPh sb="2" eb="4">
      <t>ガクイン</t>
    </rPh>
    <rPh sb="7" eb="9">
      <t>コウトウ</t>
    </rPh>
    <rPh sb="9" eb="11">
      <t>ガッコウ</t>
    </rPh>
    <phoneticPr fontId="4"/>
  </si>
  <si>
    <t>青丘学院つくば中学校</t>
    <rPh sb="0" eb="1">
      <t>アオ</t>
    </rPh>
    <rPh sb="1" eb="2">
      <t>オカ</t>
    </rPh>
    <rPh sb="2" eb="4">
      <t>ガクイン</t>
    </rPh>
    <rPh sb="7" eb="10">
      <t>チュウガッコウ</t>
    </rPh>
    <phoneticPr fontId="4"/>
  </si>
  <si>
    <t>開智望中等教育学校</t>
    <rPh sb="0" eb="2">
      <t>カイチ</t>
    </rPh>
    <rPh sb="2" eb="3">
      <t>ノゾ</t>
    </rPh>
    <rPh sb="3" eb="5">
      <t>チュウトウ</t>
    </rPh>
    <rPh sb="5" eb="7">
      <t>キョウイク</t>
    </rPh>
    <rPh sb="7" eb="9">
      <t>ガッコウ</t>
    </rPh>
    <phoneticPr fontId="4"/>
  </si>
  <si>
    <t>星の杜高等学校</t>
    <rPh sb="0" eb="1">
      <t>ホシ</t>
    </rPh>
    <rPh sb="2" eb="3">
      <t>モリ</t>
    </rPh>
    <rPh sb="3" eb="5">
      <t>コウトウ</t>
    </rPh>
    <phoneticPr fontId="4"/>
  </si>
  <si>
    <t>足利大学附属高等学校</t>
    <phoneticPr fontId="4"/>
  </si>
  <si>
    <t>佐野日本大学中等教育学校</t>
    <phoneticPr fontId="4"/>
  </si>
  <si>
    <t>浦和麗明高等学校</t>
    <rPh sb="0" eb="2">
      <t>ウラワ</t>
    </rPh>
    <rPh sb="2" eb="4">
      <t>レイメイ</t>
    </rPh>
    <rPh sb="4" eb="6">
      <t>コウトウ</t>
    </rPh>
    <phoneticPr fontId="4"/>
  </si>
  <si>
    <t>叡明高等学校</t>
    <rPh sb="0" eb="1">
      <t>サトシ</t>
    </rPh>
    <rPh sb="1" eb="2">
      <t>メイ</t>
    </rPh>
    <rPh sb="2" eb="4">
      <t>コウトウ</t>
    </rPh>
    <phoneticPr fontId="4"/>
  </si>
  <si>
    <t>青山学院大学系属浦和ルーテル学院高等学校</t>
    <rPh sb="0" eb="2">
      <t>アオヤマ</t>
    </rPh>
    <rPh sb="2" eb="4">
      <t>ガクイン</t>
    </rPh>
    <rPh sb="4" eb="6">
      <t>ダイガク</t>
    </rPh>
    <rPh sb="6" eb="7">
      <t>ケイ</t>
    </rPh>
    <rPh sb="7" eb="8">
      <t>ゾク</t>
    </rPh>
    <phoneticPr fontId="4"/>
  </si>
  <si>
    <t>青山学院大学系属浦和ルーテル学院中学校</t>
    <rPh sb="0" eb="2">
      <t>アオヤマ</t>
    </rPh>
    <rPh sb="2" eb="4">
      <t>ガクイン</t>
    </rPh>
    <rPh sb="4" eb="6">
      <t>ダイガク</t>
    </rPh>
    <rPh sb="6" eb="7">
      <t>ケイ</t>
    </rPh>
    <rPh sb="7" eb="8">
      <t>ゾク</t>
    </rPh>
    <phoneticPr fontId="4"/>
  </si>
  <si>
    <t>東京成徳大学深谷中学校</t>
    <rPh sb="0" eb="2">
      <t>トウキョウ</t>
    </rPh>
    <rPh sb="2" eb="4">
      <t>セイトク</t>
    </rPh>
    <rPh sb="4" eb="6">
      <t>ダイガク</t>
    </rPh>
    <rPh sb="6" eb="8">
      <t>フカヤ</t>
    </rPh>
    <rPh sb="8" eb="11">
      <t>チュウガッコウ</t>
    </rPh>
    <phoneticPr fontId="4"/>
  </si>
  <si>
    <t>武南中学校</t>
    <rPh sb="0" eb="2">
      <t>ブナン</t>
    </rPh>
    <rPh sb="2" eb="5">
      <t>チュウガッコウ</t>
    </rPh>
    <phoneticPr fontId="4"/>
  </si>
  <si>
    <t>本庄第一中学校</t>
    <rPh sb="0" eb="2">
      <t>ホンジョウ</t>
    </rPh>
    <rPh sb="2" eb="4">
      <t>ダイイチ</t>
    </rPh>
    <rPh sb="4" eb="7">
      <t>チュウガッコウ</t>
    </rPh>
    <phoneticPr fontId="4"/>
  </si>
  <si>
    <t>狭山ヶ丘高等学校</t>
    <phoneticPr fontId="4"/>
  </si>
  <si>
    <t>狭山ヶ丘高等学校付属中学校</t>
    <rPh sb="0" eb="4">
      <t>サヤマガオカ</t>
    </rPh>
    <rPh sb="4" eb="6">
      <t>コウトウ</t>
    </rPh>
    <rPh sb="6" eb="8">
      <t>ガッコウ</t>
    </rPh>
    <rPh sb="8" eb="10">
      <t>フゾク</t>
    </rPh>
    <rPh sb="10" eb="13">
      <t>チュウガッコウ</t>
    </rPh>
    <phoneticPr fontId="4"/>
  </si>
  <si>
    <t>細田学園高等学校</t>
    <phoneticPr fontId="4"/>
  </si>
  <si>
    <t>細田学園中学校</t>
    <rPh sb="0" eb="2">
      <t>ホソダ</t>
    </rPh>
    <rPh sb="2" eb="4">
      <t>ガクエン</t>
    </rPh>
    <rPh sb="4" eb="7">
      <t>チュウガッコウ</t>
    </rPh>
    <phoneticPr fontId="4"/>
  </si>
  <si>
    <t>西武台新座中学校</t>
    <rPh sb="0" eb="2">
      <t>セイブ</t>
    </rPh>
    <rPh sb="2" eb="3">
      <t>ダイ</t>
    </rPh>
    <rPh sb="3" eb="5">
      <t>ニイザ</t>
    </rPh>
    <rPh sb="5" eb="8">
      <t>チュウガッコウ</t>
    </rPh>
    <phoneticPr fontId="4"/>
  </si>
  <si>
    <t>国際学院中学校</t>
    <rPh sb="0" eb="2">
      <t>コクサイ</t>
    </rPh>
    <rPh sb="2" eb="4">
      <t>ガクイン</t>
    </rPh>
    <rPh sb="4" eb="7">
      <t>チュウガッコウ</t>
    </rPh>
    <phoneticPr fontId="4"/>
  </si>
  <si>
    <t>日本体育大学柏高等学校</t>
    <rPh sb="0" eb="2">
      <t>ニホン</t>
    </rPh>
    <rPh sb="2" eb="4">
      <t>タイイク</t>
    </rPh>
    <rPh sb="4" eb="6">
      <t>ダイガク</t>
    </rPh>
    <rPh sb="6" eb="7">
      <t>カシワ</t>
    </rPh>
    <rPh sb="7" eb="9">
      <t>コウトウ</t>
    </rPh>
    <rPh sb="9" eb="11">
      <t>ガッコウ</t>
    </rPh>
    <phoneticPr fontId="4"/>
  </si>
  <si>
    <t>鴨川令徳高等学校</t>
    <rPh sb="0" eb="2">
      <t>カモガワ</t>
    </rPh>
    <rPh sb="2" eb="3">
      <t>レイ</t>
    </rPh>
    <rPh sb="3" eb="4">
      <t>トク</t>
    </rPh>
    <phoneticPr fontId="4"/>
  </si>
  <si>
    <t>二松学舎大学附属柏高等学校</t>
    <rPh sb="2" eb="3">
      <t>ガク</t>
    </rPh>
    <rPh sb="3" eb="4">
      <t>シャ</t>
    </rPh>
    <phoneticPr fontId="4"/>
  </si>
  <si>
    <t>二松学舎大学附属柏中学校</t>
    <rPh sb="2" eb="3">
      <t>ガク</t>
    </rPh>
    <rPh sb="3" eb="4">
      <t>シャ</t>
    </rPh>
    <phoneticPr fontId="4"/>
  </si>
  <si>
    <t>東海大学付属市原望洋高等学校</t>
    <rPh sb="6" eb="8">
      <t>イチハラ</t>
    </rPh>
    <phoneticPr fontId="4"/>
  </si>
  <si>
    <t>秀明大学学校教師学部附属秀明八千代高等学校</t>
    <rPh sb="0" eb="2">
      <t>シュウメイ</t>
    </rPh>
    <rPh sb="2" eb="4">
      <t>ダイガク</t>
    </rPh>
    <rPh sb="4" eb="6">
      <t>ガッコウ</t>
    </rPh>
    <rPh sb="6" eb="8">
      <t>キョウシ</t>
    </rPh>
    <rPh sb="8" eb="10">
      <t>ガクブ</t>
    </rPh>
    <rPh sb="10" eb="12">
      <t>フゾク</t>
    </rPh>
    <phoneticPr fontId="4"/>
  </si>
  <si>
    <t>秀明大学学校教師学部附属秀明八千代中学校</t>
    <rPh sb="2" eb="4">
      <t>ダイガク</t>
    </rPh>
    <rPh sb="4" eb="6">
      <t>ガッコウ</t>
    </rPh>
    <rPh sb="6" eb="8">
      <t>キョウシ</t>
    </rPh>
    <rPh sb="8" eb="10">
      <t>ガクブ</t>
    </rPh>
    <rPh sb="10" eb="12">
      <t>フゾク</t>
    </rPh>
    <rPh sb="12" eb="14">
      <t>シュウメイ</t>
    </rPh>
    <phoneticPr fontId="4"/>
  </si>
  <si>
    <t>光英VERITAS高等学校</t>
    <rPh sb="0" eb="1">
      <t>ヒカリ</t>
    </rPh>
    <rPh sb="1" eb="2">
      <t>エイ</t>
    </rPh>
    <rPh sb="9" eb="11">
      <t>コウトウ</t>
    </rPh>
    <phoneticPr fontId="4"/>
  </si>
  <si>
    <t>光英VERITAS中学校</t>
    <rPh sb="0" eb="1">
      <t>ヒカリ</t>
    </rPh>
    <rPh sb="1" eb="2">
      <t>エイ</t>
    </rPh>
    <rPh sb="9" eb="10">
      <t>チュウ</t>
    </rPh>
    <rPh sb="10" eb="12">
      <t>ガッコウ</t>
    </rPh>
    <phoneticPr fontId="4"/>
  </si>
  <si>
    <t>西武台千葉中学校</t>
    <rPh sb="3" eb="5">
      <t>チバ</t>
    </rPh>
    <phoneticPr fontId="4"/>
  </si>
  <si>
    <t>翔凜高等学校</t>
    <rPh sb="0" eb="1">
      <t>ショウ</t>
    </rPh>
    <rPh sb="1" eb="2">
      <t>リン</t>
    </rPh>
    <rPh sb="2" eb="4">
      <t>コウトウ</t>
    </rPh>
    <phoneticPr fontId="4"/>
  </si>
  <si>
    <t>翔凜中学校</t>
    <rPh sb="0" eb="1">
      <t>ショウ</t>
    </rPh>
    <rPh sb="1" eb="2">
      <t>リン</t>
    </rPh>
    <rPh sb="2" eb="5">
      <t>チュウガッコウ</t>
    </rPh>
    <phoneticPr fontId="4"/>
  </si>
  <si>
    <t>時任学園中等教育学校</t>
    <phoneticPr fontId="4"/>
  </si>
  <si>
    <t>中央大学附属横浜高等学校</t>
    <rPh sb="4" eb="6">
      <t>フゾク</t>
    </rPh>
    <phoneticPr fontId="4"/>
  </si>
  <si>
    <t>中央大学附属横浜中学校</t>
    <rPh sb="4" eb="6">
      <t>フゾク</t>
    </rPh>
    <phoneticPr fontId="4"/>
  </si>
  <si>
    <t>青山学院横浜英和高等学校</t>
    <rPh sb="0" eb="2">
      <t>アオヤマ</t>
    </rPh>
    <rPh sb="2" eb="4">
      <t>ガクイン</t>
    </rPh>
    <phoneticPr fontId="4"/>
  </si>
  <si>
    <t>青山学院横浜英和中学校</t>
    <rPh sb="0" eb="2">
      <t>アオヤマ</t>
    </rPh>
    <rPh sb="2" eb="4">
      <t>ガクイン</t>
    </rPh>
    <phoneticPr fontId="4"/>
  </si>
  <si>
    <t>法政大学国際高等学校</t>
    <rPh sb="4" eb="6">
      <t>コクサイ</t>
    </rPh>
    <rPh sb="6" eb="8">
      <t>コウトウ</t>
    </rPh>
    <rPh sb="8" eb="10">
      <t>ガッコウ</t>
    </rPh>
    <phoneticPr fontId="4"/>
  </si>
  <si>
    <t>英理女子学院高等学校</t>
    <rPh sb="0" eb="2">
      <t>エイリ</t>
    </rPh>
    <rPh sb="2" eb="4">
      <t>ジョシ</t>
    </rPh>
    <rPh sb="4" eb="6">
      <t>ガクイン</t>
    </rPh>
    <phoneticPr fontId="4"/>
  </si>
  <si>
    <t>麻布大学附属高等学校</t>
    <phoneticPr fontId="4"/>
  </si>
  <si>
    <t>桐蔭学園中等教育学校</t>
    <phoneticPr fontId="4"/>
  </si>
  <si>
    <t>自修館中等教育学校</t>
    <phoneticPr fontId="4"/>
  </si>
  <si>
    <t>横浜富士見丘学園高等学校</t>
    <phoneticPr fontId="4"/>
  </si>
  <si>
    <t>横浜富士見丘学園中学校</t>
    <rPh sb="0" eb="2">
      <t>ヨコハマ</t>
    </rPh>
    <rPh sb="2" eb="5">
      <t>フジミ</t>
    </rPh>
    <rPh sb="5" eb="6">
      <t>オカ</t>
    </rPh>
    <rPh sb="6" eb="8">
      <t>ガクエン</t>
    </rPh>
    <rPh sb="8" eb="11">
      <t>チュウガッコウ</t>
    </rPh>
    <phoneticPr fontId="4"/>
  </si>
  <si>
    <t>シュタイナー学園高等部</t>
    <rPh sb="8" eb="9">
      <t>コウ</t>
    </rPh>
    <phoneticPr fontId="4"/>
  </si>
  <si>
    <t>麴町学園女子高等学校</t>
    <phoneticPr fontId="4"/>
  </si>
  <si>
    <t>麴町学園女子中学校</t>
    <phoneticPr fontId="4"/>
  </si>
  <si>
    <t>武蔵野大学附属千代田高等学院</t>
    <rPh sb="0" eb="3">
      <t>ムサシノ</t>
    </rPh>
    <rPh sb="3" eb="5">
      <t>ダイガク</t>
    </rPh>
    <rPh sb="5" eb="7">
      <t>フゾク</t>
    </rPh>
    <rPh sb="7" eb="10">
      <t>チヨダ</t>
    </rPh>
    <rPh sb="10" eb="12">
      <t>コウトウ</t>
    </rPh>
    <rPh sb="12" eb="14">
      <t>ガクイン</t>
    </rPh>
    <phoneticPr fontId="4"/>
  </si>
  <si>
    <t>千代田国際中学校</t>
    <rPh sb="3" eb="5">
      <t>コクサイ</t>
    </rPh>
    <phoneticPr fontId="4"/>
  </si>
  <si>
    <t>二松学舎大学附属高等学校</t>
    <rPh sb="2" eb="3">
      <t>ガク</t>
    </rPh>
    <rPh sb="3" eb="4">
      <t>シャ</t>
    </rPh>
    <phoneticPr fontId="4"/>
  </si>
  <si>
    <t>開智日本橋学園高等学校</t>
    <rPh sb="0" eb="2">
      <t>カイチ</t>
    </rPh>
    <rPh sb="2" eb="5">
      <t>ニホンバシ</t>
    </rPh>
    <rPh sb="5" eb="7">
      <t>ガクエン</t>
    </rPh>
    <rPh sb="7" eb="9">
      <t>コウトウ</t>
    </rPh>
    <rPh sb="9" eb="11">
      <t>ガッコウ</t>
    </rPh>
    <phoneticPr fontId="4"/>
  </si>
  <si>
    <t>開智日本橋学園中学校</t>
    <rPh sb="0" eb="1">
      <t>ヒラク</t>
    </rPh>
    <rPh sb="1" eb="2">
      <t>トモ</t>
    </rPh>
    <rPh sb="2" eb="5">
      <t>ニホンバシ</t>
    </rPh>
    <rPh sb="5" eb="7">
      <t>ガクエン</t>
    </rPh>
    <rPh sb="7" eb="10">
      <t>チュウガッコウ</t>
    </rPh>
    <phoneticPr fontId="4"/>
  </si>
  <si>
    <t>高輪高等学校</t>
    <phoneticPr fontId="4"/>
  </si>
  <si>
    <t>芝国際高等学校</t>
    <rPh sb="0" eb="1">
      <t>シバ</t>
    </rPh>
    <rPh sb="1" eb="3">
      <t>コクサイ</t>
    </rPh>
    <phoneticPr fontId="4"/>
  </si>
  <si>
    <t>芝国際中学校</t>
    <rPh sb="0" eb="1">
      <t>シバ</t>
    </rPh>
    <rPh sb="1" eb="3">
      <t>コクサイ</t>
    </rPh>
    <rPh sb="3" eb="6">
      <t>チュウガッコウ</t>
    </rPh>
    <phoneticPr fontId="4"/>
  </si>
  <si>
    <t>国学院高等学校</t>
    <rPh sb="0" eb="3">
      <t>コクガクイン</t>
    </rPh>
    <phoneticPr fontId="4"/>
  </si>
  <si>
    <t>東洋大学京北高等学校</t>
    <rPh sb="0" eb="2">
      <t>トウヨウ</t>
    </rPh>
    <rPh sb="2" eb="4">
      <t>ダイガク</t>
    </rPh>
    <phoneticPr fontId="4"/>
  </si>
  <si>
    <t>東洋大学京北中学校</t>
    <rPh sb="0" eb="2">
      <t>トウヨウ</t>
    </rPh>
    <rPh sb="2" eb="4">
      <t>ダイガク</t>
    </rPh>
    <phoneticPr fontId="4"/>
  </si>
  <si>
    <t>広尾学園小石川高等学校</t>
    <rPh sb="0" eb="2">
      <t>ヒロオ</t>
    </rPh>
    <rPh sb="2" eb="4">
      <t>ガクエン</t>
    </rPh>
    <rPh sb="4" eb="7">
      <t>コイシカワ</t>
    </rPh>
    <phoneticPr fontId="4"/>
  </si>
  <si>
    <t>広尾学園小石川中学校</t>
    <rPh sb="0" eb="2">
      <t>ヒロオ</t>
    </rPh>
    <rPh sb="2" eb="4">
      <t>ガクエン</t>
    </rPh>
    <rPh sb="4" eb="7">
      <t>コイシカワ</t>
    </rPh>
    <rPh sb="7" eb="10">
      <t>チュウガッコウ</t>
    </rPh>
    <phoneticPr fontId="4"/>
  </si>
  <si>
    <t>サレジアン国際学園高等学校</t>
    <rPh sb="5" eb="7">
      <t>コクサイ</t>
    </rPh>
    <rPh sb="7" eb="9">
      <t>ガクエン</t>
    </rPh>
    <phoneticPr fontId="4"/>
  </si>
  <si>
    <t>サレジアン国際学園中学校</t>
    <rPh sb="7" eb="9">
      <t>ガクエン</t>
    </rPh>
    <phoneticPr fontId="4"/>
  </si>
  <si>
    <t>芝浦工業大学附属高等学校</t>
    <rPh sb="6" eb="8">
      <t>フゾク</t>
    </rPh>
    <phoneticPr fontId="4"/>
  </si>
  <si>
    <t>芝浦工業大学附属中学校</t>
    <rPh sb="6" eb="8">
      <t>フゾク</t>
    </rPh>
    <phoneticPr fontId="4"/>
  </si>
  <si>
    <t>品川翔英高等学校</t>
    <rPh sb="0" eb="2">
      <t>シナガワ</t>
    </rPh>
    <rPh sb="2" eb="4">
      <t>ショウエイ</t>
    </rPh>
    <rPh sb="4" eb="6">
      <t>コウトウ</t>
    </rPh>
    <phoneticPr fontId="4"/>
  </si>
  <si>
    <t>品川翔英中学校</t>
    <rPh sb="0" eb="2">
      <t>シナガワ</t>
    </rPh>
    <rPh sb="2" eb="4">
      <t>ショウエイ</t>
    </rPh>
    <rPh sb="4" eb="7">
      <t>チュウガッコウ</t>
    </rPh>
    <phoneticPr fontId="4"/>
  </si>
  <si>
    <t>品川学藝高等学校</t>
    <rPh sb="0" eb="2">
      <t>シナガワ</t>
    </rPh>
    <rPh sb="2" eb="3">
      <t>マナブ</t>
    </rPh>
    <rPh sb="3" eb="4">
      <t>ワザ</t>
    </rPh>
    <rPh sb="4" eb="6">
      <t>コウトウ</t>
    </rPh>
    <phoneticPr fontId="4"/>
  </si>
  <si>
    <t>立正大学付属立正高等学校</t>
    <rPh sb="0" eb="2">
      <t>リッショウ</t>
    </rPh>
    <rPh sb="2" eb="4">
      <t>ダイガク</t>
    </rPh>
    <rPh sb="4" eb="6">
      <t>フゾク</t>
    </rPh>
    <phoneticPr fontId="4"/>
  </si>
  <si>
    <t>立正大学付属立正中学校</t>
    <rPh sb="2" eb="4">
      <t>ダイガク</t>
    </rPh>
    <rPh sb="4" eb="6">
      <t>フゾク</t>
    </rPh>
    <rPh sb="6" eb="8">
      <t>リッショウ</t>
    </rPh>
    <phoneticPr fontId="4"/>
  </si>
  <si>
    <t>自由ヶ丘学園高等学校</t>
    <phoneticPr fontId="4"/>
  </si>
  <si>
    <t>目黒日本大学高等学校</t>
    <rPh sb="0" eb="2">
      <t>メグロ</t>
    </rPh>
    <rPh sb="2" eb="4">
      <t>ニホン</t>
    </rPh>
    <rPh sb="4" eb="6">
      <t>ダイガク</t>
    </rPh>
    <phoneticPr fontId="4"/>
  </si>
  <si>
    <t>目黒日本大学中学校</t>
    <rPh sb="0" eb="2">
      <t>メグロ</t>
    </rPh>
    <rPh sb="2" eb="4">
      <t>ニホン</t>
    </rPh>
    <rPh sb="4" eb="6">
      <t>ダイガク</t>
    </rPh>
    <phoneticPr fontId="4"/>
  </si>
  <si>
    <t>清明学園中学校</t>
    <phoneticPr fontId="4"/>
  </si>
  <si>
    <t>日本体育大学荏原高等学校</t>
    <rPh sb="0" eb="2">
      <t>ニホン</t>
    </rPh>
    <rPh sb="2" eb="4">
      <t>タイイク</t>
    </rPh>
    <rPh sb="4" eb="6">
      <t>ダイガク</t>
    </rPh>
    <phoneticPr fontId="4"/>
  </si>
  <si>
    <t>松蔭大学附属松蔭高等学校</t>
    <rPh sb="0" eb="2">
      <t>ショウイン</t>
    </rPh>
    <rPh sb="2" eb="4">
      <t>ダイガク</t>
    </rPh>
    <rPh sb="4" eb="6">
      <t>フゾク</t>
    </rPh>
    <phoneticPr fontId="4"/>
  </si>
  <si>
    <t>サレジアン国際学園世田谷高等学校</t>
    <rPh sb="5" eb="7">
      <t>コクサイ</t>
    </rPh>
    <rPh sb="7" eb="9">
      <t>ガクエン</t>
    </rPh>
    <rPh sb="9" eb="12">
      <t>セタガヤ</t>
    </rPh>
    <phoneticPr fontId="4"/>
  </si>
  <si>
    <t>サレジアン国際学園世田谷中学校</t>
    <rPh sb="5" eb="7">
      <t>コクサイ</t>
    </rPh>
    <rPh sb="7" eb="9">
      <t>ガクエン</t>
    </rPh>
    <rPh sb="9" eb="12">
      <t>セタガヤ</t>
    </rPh>
    <rPh sb="12" eb="15">
      <t>チュウガッコウ</t>
    </rPh>
    <phoneticPr fontId="4"/>
  </si>
  <si>
    <t>フェリシア高等学校</t>
    <phoneticPr fontId="4"/>
  </si>
  <si>
    <t>三田国際学園高等学校</t>
    <rPh sb="0" eb="2">
      <t>ミタ</t>
    </rPh>
    <rPh sb="2" eb="4">
      <t>コクサイ</t>
    </rPh>
    <rPh sb="4" eb="6">
      <t>ガクエン</t>
    </rPh>
    <phoneticPr fontId="4"/>
  </si>
  <si>
    <t>三田国際学園中学校</t>
    <rPh sb="0" eb="2">
      <t>ミタ</t>
    </rPh>
    <rPh sb="2" eb="4">
      <t>コクサイ</t>
    </rPh>
    <rPh sb="4" eb="6">
      <t>ガクエン</t>
    </rPh>
    <phoneticPr fontId="4"/>
  </si>
  <si>
    <t>八王子学園八王子高等学校</t>
    <rPh sb="0" eb="3">
      <t>ハチオウジ</t>
    </rPh>
    <rPh sb="3" eb="5">
      <t>ガクエン</t>
    </rPh>
    <phoneticPr fontId="4"/>
  </si>
  <si>
    <t>八王子学園八王子中学校</t>
    <rPh sb="0" eb="3">
      <t>ハチオウジ</t>
    </rPh>
    <rPh sb="3" eb="5">
      <t>ガクエン</t>
    </rPh>
    <rPh sb="8" eb="9">
      <t>ナカ</t>
    </rPh>
    <phoneticPr fontId="4"/>
  </si>
  <si>
    <t>日本体育大学桜華高等学校</t>
    <rPh sb="0" eb="2">
      <t>ニホン</t>
    </rPh>
    <rPh sb="2" eb="4">
      <t>タイイク</t>
    </rPh>
    <rPh sb="4" eb="6">
      <t>ダイガク</t>
    </rPh>
    <phoneticPr fontId="4"/>
  </si>
  <si>
    <t>日本体育大学桜華中学校</t>
    <rPh sb="0" eb="2">
      <t>ニホン</t>
    </rPh>
    <rPh sb="2" eb="4">
      <t>タイイク</t>
    </rPh>
    <rPh sb="4" eb="6">
      <t>ダイガク</t>
    </rPh>
    <phoneticPr fontId="4"/>
  </si>
  <si>
    <t>武蔵野大学高等学校</t>
    <rPh sb="3" eb="5">
      <t>ダイガク</t>
    </rPh>
    <phoneticPr fontId="4"/>
  </si>
  <si>
    <t>武蔵野大学中学校</t>
    <rPh sb="3" eb="5">
      <t>ダイガク</t>
    </rPh>
    <phoneticPr fontId="4"/>
  </si>
  <si>
    <t>ドルトン東京学園高等部</t>
    <phoneticPr fontId="4"/>
  </si>
  <si>
    <t>ドルトン東京学園中等部</t>
    <rPh sb="4" eb="6">
      <t>トウキョウ</t>
    </rPh>
    <rPh sb="6" eb="8">
      <t>ガクエン</t>
    </rPh>
    <rPh sb="8" eb="10">
      <t>チュウトウ</t>
    </rPh>
    <rPh sb="10" eb="11">
      <t>ブ</t>
    </rPh>
    <phoneticPr fontId="4"/>
  </si>
  <si>
    <t>金沢高等学校</t>
    <phoneticPr fontId="4"/>
  </si>
  <si>
    <t>金沢学院大学附属高等学校</t>
    <rPh sb="4" eb="6">
      <t>ダイガク</t>
    </rPh>
    <rPh sb="6" eb="8">
      <t>フゾク</t>
    </rPh>
    <phoneticPr fontId="4"/>
  </si>
  <si>
    <t>金沢学院大学附属中学校</t>
    <rPh sb="4" eb="6">
      <t>ダイガク</t>
    </rPh>
    <rPh sb="6" eb="8">
      <t>フゾク</t>
    </rPh>
    <rPh sb="8" eb="11">
      <t>チュウガッコウ</t>
    </rPh>
    <phoneticPr fontId="4"/>
  </si>
  <si>
    <t>金沢龍谷高等学校</t>
    <rPh sb="0" eb="2">
      <t>カナザワ</t>
    </rPh>
    <rPh sb="2" eb="4">
      <t>リュウコク</t>
    </rPh>
    <rPh sb="4" eb="6">
      <t>コウトウ</t>
    </rPh>
    <rPh sb="6" eb="8">
      <t>ガッコウ</t>
    </rPh>
    <phoneticPr fontId="4"/>
  </si>
  <si>
    <t>山梨学院高等学校</t>
    <phoneticPr fontId="4"/>
  </si>
  <si>
    <t>山梨学院中学校</t>
    <phoneticPr fontId="4"/>
  </si>
  <si>
    <t>東海大学付属甲府高等学校</t>
    <rPh sb="4" eb="6">
      <t>フゾク</t>
    </rPh>
    <phoneticPr fontId="4"/>
  </si>
  <si>
    <t>日本航空高等学校附属中学校</t>
    <rPh sb="8" eb="10">
      <t>フゾク</t>
    </rPh>
    <phoneticPr fontId="4"/>
  </si>
  <si>
    <t>南アルプス子どもの村中学校</t>
    <rPh sb="0" eb="1">
      <t>ミナミ</t>
    </rPh>
    <rPh sb="5" eb="6">
      <t>コ</t>
    </rPh>
    <rPh sb="9" eb="10">
      <t>ムラ</t>
    </rPh>
    <rPh sb="10" eb="13">
      <t>チュウガッコウ</t>
    </rPh>
    <phoneticPr fontId="4"/>
  </si>
  <si>
    <t>素和美中学校</t>
    <rPh sb="3" eb="6">
      <t>チュウガッコウ</t>
    </rPh>
    <phoneticPr fontId="4"/>
  </si>
  <si>
    <t>長野日本大学高等学校</t>
    <phoneticPr fontId="4"/>
  </si>
  <si>
    <t>文化学園長野中学校</t>
    <rPh sb="0" eb="2">
      <t>ブンカ</t>
    </rPh>
    <rPh sb="2" eb="4">
      <t>ガクエン</t>
    </rPh>
    <rPh sb="4" eb="6">
      <t>ナガノ</t>
    </rPh>
    <rPh sb="6" eb="9">
      <t>チュウガッコウ</t>
    </rPh>
    <phoneticPr fontId="4"/>
  </si>
  <si>
    <t>松本国際高等学校</t>
    <rPh sb="0" eb="2">
      <t>マツモト</t>
    </rPh>
    <rPh sb="2" eb="4">
      <t>コクサイ</t>
    </rPh>
    <phoneticPr fontId="4"/>
  </si>
  <si>
    <t>松本国際中学校</t>
    <rPh sb="0" eb="2">
      <t>マツモト</t>
    </rPh>
    <rPh sb="2" eb="4">
      <t>コクサイ</t>
    </rPh>
    <rPh sb="4" eb="5">
      <t>チュウ</t>
    </rPh>
    <phoneticPr fontId="4"/>
  </si>
  <si>
    <t>長野俊英高等学校</t>
    <phoneticPr fontId="4"/>
  </si>
  <si>
    <t>東海大学付属諏訪高等学校</t>
    <rPh sb="6" eb="8">
      <t>スワ</t>
    </rPh>
    <phoneticPr fontId="4"/>
  </si>
  <si>
    <t>松本秀峰中等教育学校</t>
    <phoneticPr fontId="4"/>
  </si>
  <si>
    <t>日本ウェルネス長野高等学校</t>
    <rPh sb="0" eb="2">
      <t>ニホン</t>
    </rPh>
    <rPh sb="7" eb="9">
      <t>ナガノ</t>
    </rPh>
    <phoneticPr fontId="4"/>
  </si>
  <si>
    <t>大日向中学校</t>
    <rPh sb="0" eb="3">
      <t>オオヒナタ</t>
    </rPh>
    <rPh sb="3" eb="6">
      <t>チュウガッコウ</t>
    </rPh>
    <phoneticPr fontId="4"/>
  </si>
  <si>
    <t>中京高等学校</t>
    <rPh sb="0" eb="2">
      <t>チュウキョウ</t>
    </rPh>
    <phoneticPr fontId="4"/>
  </si>
  <si>
    <t>西濃学園高等学校</t>
    <rPh sb="4" eb="8">
      <t>コウトウガッコウ</t>
    </rPh>
    <phoneticPr fontId="4"/>
  </si>
  <si>
    <t>知徳高等学校</t>
    <rPh sb="0" eb="1">
      <t>チ</t>
    </rPh>
    <rPh sb="1" eb="2">
      <t>トク</t>
    </rPh>
    <rPh sb="2" eb="4">
      <t>コウトウ</t>
    </rPh>
    <rPh sb="4" eb="6">
      <t>ガッコウ</t>
    </rPh>
    <phoneticPr fontId="4"/>
  </si>
  <si>
    <t>静岡県富士見中学校</t>
    <rPh sb="0" eb="3">
      <t>シズオカケン</t>
    </rPh>
    <rPh sb="3" eb="6">
      <t>フジミ</t>
    </rPh>
    <rPh sb="6" eb="9">
      <t>チュウガッコウ</t>
    </rPh>
    <phoneticPr fontId="4"/>
  </si>
  <si>
    <t>東海大学付属静岡翔洋高等学校</t>
    <rPh sb="6" eb="8">
      <t>シズオカ</t>
    </rPh>
    <phoneticPr fontId="4"/>
  </si>
  <si>
    <t>東海大学付属静岡翔洋高等学校中等部</t>
    <rPh sb="6" eb="8">
      <t>シズオカ</t>
    </rPh>
    <rPh sb="10" eb="12">
      <t>コウトウ</t>
    </rPh>
    <rPh sb="12" eb="14">
      <t>ガッコウ</t>
    </rPh>
    <phoneticPr fontId="4"/>
  </si>
  <si>
    <t>城南静岡中学校</t>
    <phoneticPr fontId="4"/>
  </si>
  <si>
    <t>常葉大学附属常葉高等学校</t>
    <rPh sb="2" eb="4">
      <t>ダイガク</t>
    </rPh>
    <rPh sb="4" eb="6">
      <t>フゾク</t>
    </rPh>
    <rPh sb="6" eb="8">
      <t>トコハ</t>
    </rPh>
    <phoneticPr fontId="4"/>
  </si>
  <si>
    <t>常葉大学附属常葉中学校</t>
    <rPh sb="0" eb="2">
      <t>トコハ</t>
    </rPh>
    <rPh sb="2" eb="4">
      <t>ダイガク</t>
    </rPh>
    <rPh sb="4" eb="6">
      <t>フゾク</t>
    </rPh>
    <phoneticPr fontId="4"/>
  </si>
  <si>
    <t>常葉大学附属橘高等学校</t>
    <phoneticPr fontId="4"/>
  </si>
  <si>
    <t>常葉大学附属橘中学校</t>
    <rPh sb="0" eb="2">
      <t>トコハ</t>
    </rPh>
    <rPh sb="2" eb="4">
      <t>ダイガク</t>
    </rPh>
    <rPh sb="4" eb="6">
      <t>フゾク</t>
    </rPh>
    <phoneticPr fontId="4"/>
  </si>
  <si>
    <t>常葉大学附属菊川高等学校</t>
    <rPh sb="2" eb="4">
      <t>ダイガク</t>
    </rPh>
    <rPh sb="4" eb="6">
      <t>フゾク</t>
    </rPh>
    <rPh sb="6" eb="8">
      <t>キクカワ</t>
    </rPh>
    <phoneticPr fontId="4"/>
  </si>
  <si>
    <t>常葉大学附属菊川中学校</t>
    <rPh sb="2" eb="4">
      <t>ダイガク</t>
    </rPh>
    <rPh sb="4" eb="6">
      <t>フゾク</t>
    </rPh>
    <rPh sb="6" eb="8">
      <t>キクカワ</t>
    </rPh>
    <phoneticPr fontId="4"/>
  </si>
  <si>
    <t>浜松修学舎高等学校</t>
    <rPh sb="0" eb="2">
      <t>ハママツ</t>
    </rPh>
    <rPh sb="2" eb="4">
      <t>シュウガク</t>
    </rPh>
    <rPh sb="4" eb="5">
      <t>シャ</t>
    </rPh>
    <phoneticPr fontId="4"/>
  </si>
  <si>
    <t>浜松修学舎中学校</t>
    <rPh sb="0" eb="2">
      <t>ハママツ</t>
    </rPh>
    <rPh sb="2" eb="4">
      <t>シュウガク</t>
    </rPh>
    <rPh sb="4" eb="5">
      <t>シャ</t>
    </rPh>
    <rPh sb="5" eb="6">
      <t>ナカ</t>
    </rPh>
    <phoneticPr fontId="4"/>
  </si>
  <si>
    <t>浜松聖星高等学校</t>
    <rPh sb="2" eb="3">
      <t>ヒジリ</t>
    </rPh>
    <rPh sb="3" eb="4">
      <t>ホシ</t>
    </rPh>
    <rPh sb="4" eb="6">
      <t>コウトウ</t>
    </rPh>
    <phoneticPr fontId="4"/>
  </si>
  <si>
    <t>オイスカ浜松国際高等学校</t>
    <rPh sb="4" eb="6">
      <t>ハママツ</t>
    </rPh>
    <rPh sb="6" eb="8">
      <t>コクサイ</t>
    </rPh>
    <phoneticPr fontId="4"/>
  </si>
  <si>
    <t>愛知工業大学名電中学校</t>
    <rPh sb="6" eb="8">
      <t>メイデン</t>
    </rPh>
    <phoneticPr fontId="4"/>
  </si>
  <si>
    <t>修文学院高等学校</t>
    <rPh sb="2" eb="4">
      <t>ガクイン</t>
    </rPh>
    <phoneticPr fontId="4"/>
  </si>
  <si>
    <t>中部大学春日丘高等学校</t>
    <rPh sb="0" eb="2">
      <t>チュウブ</t>
    </rPh>
    <rPh sb="2" eb="4">
      <t>ダイガク</t>
    </rPh>
    <phoneticPr fontId="4"/>
  </si>
  <si>
    <t>中部大学春日丘中学校</t>
    <rPh sb="0" eb="2">
      <t>チュウブ</t>
    </rPh>
    <rPh sb="2" eb="4">
      <t>ダイガク</t>
    </rPh>
    <phoneticPr fontId="4"/>
  </si>
  <si>
    <t>愛知黎明高等学校</t>
    <rPh sb="0" eb="2">
      <t>アイチ</t>
    </rPh>
    <rPh sb="2" eb="4">
      <t>レイメイ</t>
    </rPh>
    <phoneticPr fontId="4"/>
  </si>
  <si>
    <t>人間環境大学附属岡崎高等学校</t>
    <rPh sb="0" eb="4">
      <t>ニンゲンカンキョウ</t>
    </rPh>
    <rPh sb="4" eb="6">
      <t>ダイガク</t>
    </rPh>
    <rPh sb="6" eb="8">
      <t>フゾク</t>
    </rPh>
    <phoneticPr fontId="4"/>
  </si>
  <si>
    <t>星槎名古屋中学校</t>
    <rPh sb="2" eb="5">
      <t>ナゴヤ</t>
    </rPh>
    <rPh sb="5" eb="6">
      <t>ナカ</t>
    </rPh>
    <phoneticPr fontId="4"/>
  </si>
  <si>
    <t>国際高等学校</t>
    <rPh sb="2" eb="6">
      <t>コウトウガッコウ</t>
    </rPh>
    <phoneticPr fontId="4"/>
  </si>
  <si>
    <t>海陽中等教育学校</t>
    <phoneticPr fontId="4"/>
  </si>
  <si>
    <t>四日市メリノール学院高等学校</t>
    <rPh sb="0" eb="3">
      <t>ヨッカイチ</t>
    </rPh>
    <phoneticPr fontId="4"/>
  </si>
  <si>
    <t>四日市メリノール学院中学校</t>
    <rPh sb="0" eb="3">
      <t>ヨッカイチ</t>
    </rPh>
    <phoneticPr fontId="4"/>
  </si>
  <si>
    <t>鈴鹿高等学校</t>
    <phoneticPr fontId="4"/>
  </si>
  <si>
    <t>鈴鹿中等教育学校</t>
    <phoneticPr fontId="4"/>
  </si>
  <si>
    <t>桜丘高等学校</t>
    <rPh sb="0" eb="1">
      <t>サクラ</t>
    </rPh>
    <rPh sb="1" eb="2">
      <t>オカ</t>
    </rPh>
    <phoneticPr fontId="4"/>
  </si>
  <si>
    <t>桜丘中学校</t>
    <rPh sb="0" eb="1">
      <t>サクラ</t>
    </rPh>
    <rPh sb="1" eb="2">
      <t>オカ</t>
    </rPh>
    <phoneticPr fontId="4"/>
  </si>
  <si>
    <t>青山高等学校</t>
    <rPh sb="0" eb="2">
      <t>アオヤマ</t>
    </rPh>
    <phoneticPr fontId="4"/>
  </si>
  <si>
    <t>津田学園高等学校</t>
    <phoneticPr fontId="4"/>
  </si>
  <si>
    <t>津田学園中学校</t>
    <phoneticPr fontId="4"/>
  </si>
  <si>
    <t>光泉カトリック高等学校</t>
    <phoneticPr fontId="4"/>
  </si>
  <si>
    <t>光泉カトリック中学校</t>
    <phoneticPr fontId="4"/>
  </si>
  <si>
    <t>MIHO美学院中等教育学校</t>
    <rPh sb="4" eb="5">
      <t>ビ</t>
    </rPh>
    <rPh sb="5" eb="7">
      <t>ガクイン</t>
    </rPh>
    <rPh sb="7" eb="9">
      <t>チュウトウ</t>
    </rPh>
    <rPh sb="9" eb="11">
      <t>キョウイク</t>
    </rPh>
    <rPh sb="11" eb="13">
      <t>ガッコウ</t>
    </rPh>
    <phoneticPr fontId="4"/>
  </si>
  <si>
    <t>幸福の科学学園関西高等学校</t>
    <rPh sb="7" eb="9">
      <t>カンサイ</t>
    </rPh>
    <phoneticPr fontId="4"/>
  </si>
  <si>
    <t>幸福の科学学園関西中学校</t>
    <rPh sb="0" eb="2">
      <t>コウフク</t>
    </rPh>
    <rPh sb="3" eb="5">
      <t>カガク</t>
    </rPh>
    <rPh sb="5" eb="7">
      <t>ガクエン</t>
    </rPh>
    <rPh sb="7" eb="9">
      <t>カンサイ</t>
    </rPh>
    <rPh sb="9" eb="12">
      <t>チュウガッコウ</t>
    </rPh>
    <phoneticPr fontId="4"/>
  </si>
  <si>
    <t>京都先端科学大学附属高等学校</t>
    <rPh sb="2" eb="4">
      <t>センタン</t>
    </rPh>
    <rPh sb="4" eb="6">
      <t>カガク</t>
    </rPh>
    <rPh sb="6" eb="8">
      <t>ダイガク</t>
    </rPh>
    <rPh sb="8" eb="10">
      <t>フゾク</t>
    </rPh>
    <rPh sb="10" eb="12">
      <t>コウトウ</t>
    </rPh>
    <phoneticPr fontId="4"/>
  </si>
  <si>
    <t>京都先端科学大学附属中学校</t>
    <rPh sb="2" eb="4">
      <t>センタン</t>
    </rPh>
    <rPh sb="4" eb="6">
      <t>カガク</t>
    </rPh>
    <rPh sb="6" eb="8">
      <t>ダイガク</t>
    </rPh>
    <rPh sb="8" eb="10">
      <t>フゾク</t>
    </rPh>
    <rPh sb="10" eb="11">
      <t>チュウ</t>
    </rPh>
    <phoneticPr fontId="4"/>
  </si>
  <si>
    <t>京都精華学園高等学校</t>
    <rPh sb="4" eb="6">
      <t>ガクエン</t>
    </rPh>
    <phoneticPr fontId="4"/>
  </si>
  <si>
    <t>京都精華学園中学校</t>
    <rPh sb="4" eb="6">
      <t>ガクエン</t>
    </rPh>
    <phoneticPr fontId="4"/>
  </si>
  <si>
    <t>京都廣学館高等学校</t>
    <rPh sb="2" eb="3">
      <t>コウ</t>
    </rPh>
    <rPh sb="3" eb="5">
      <t>ガッカン</t>
    </rPh>
    <rPh sb="5" eb="7">
      <t>コウトウ</t>
    </rPh>
    <phoneticPr fontId="4"/>
  </si>
  <si>
    <t>ヴェリタス城星学園高等学校</t>
    <phoneticPr fontId="4"/>
  </si>
  <si>
    <t>上宮学園中学校</t>
    <rPh sb="2" eb="4">
      <t>ガクエン</t>
    </rPh>
    <phoneticPr fontId="4"/>
  </si>
  <si>
    <t>履正社中学校</t>
    <rPh sb="3" eb="4">
      <t>チュウ</t>
    </rPh>
    <phoneticPr fontId="4"/>
  </si>
  <si>
    <t>大阪信愛学院高等学校</t>
    <phoneticPr fontId="4"/>
  </si>
  <si>
    <t>大阪信愛学院中学校</t>
    <phoneticPr fontId="4"/>
  </si>
  <si>
    <t>大阪学芸高等学校</t>
    <phoneticPr fontId="4"/>
  </si>
  <si>
    <t>大阪学芸高等学校附属中学校</t>
    <rPh sb="0" eb="2">
      <t>オオサカ</t>
    </rPh>
    <rPh sb="2" eb="4">
      <t>ガクゲイ</t>
    </rPh>
    <rPh sb="4" eb="6">
      <t>コウトウ</t>
    </rPh>
    <rPh sb="6" eb="8">
      <t>ガッコウ</t>
    </rPh>
    <rPh sb="8" eb="10">
      <t>フゾク</t>
    </rPh>
    <rPh sb="10" eb="13">
      <t>チュウガッコウ</t>
    </rPh>
    <phoneticPr fontId="4"/>
  </si>
  <si>
    <t>浪速中学校</t>
    <phoneticPr fontId="4"/>
  </si>
  <si>
    <t>あべの翔学高等学校</t>
    <rPh sb="3" eb="4">
      <t>ショウ</t>
    </rPh>
    <rPh sb="4" eb="5">
      <t>ガク</t>
    </rPh>
    <rPh sb="5" eb="7">
      <t>コウトウ</t>
    </rPh>
    <rPh sb="7" eb="9">
      <t>ガッコウ</t>
    </rPh>
    <phoneticPr fontId="4"/>
  </si>
  <si>
    <t>大阪偕星学園高等学校</t>
    <rPh sb="0" eb="2">
      <t>オオサカ</t>
    </rPh>
    <rPh sb="2" eb="3">
      <t>カイ</t>
    </rPh>
    <rPh sb="3" eb="4">
      <t>ホシ</t>
    </rPh>
    <rPh sb="5" eb="6">
      <t>エン</t>
    </rPh>
    <phoneticPr fontId="4"/>
  </si>
  <si>
    <t>金光藤蔭高等学校</t>
    <phoneticPr fontId="4"/>
  </si>
  <si>
    <t>堺リベラル中学校</t>
    <rPh sb="0" eb="1">
      <t>サカイ</t>
    </rPh>
    <rPh sb="5" eb="8">
      <t>チュウガッコウ</t>
    </rPh>
    <phoneticPr fontId="4"/>
  </si>
  <si>
    <t>香里ヌヴェール学院高等学校</t>
    <rPh sb="0" eb="2">
      <t>コウリ</t>
    </rPh>
    <phoneticPr fontId="4"/>
  </si>
  <si>
    <t>香里ヌヴェール学院中学校</t>
    <phoneticPr fontId="4"/>
  </si>
  <si>
    <t>アサンプション国際高等学校</t>
    <rPh sb="7" eb="9">
      <t>コクサイ</t>
    </rPh>
    <phoneticPr fontId="4"/>
  </si>
  <si>
    <t>アサンプション国際中学校</t>
    <rPh sb="7" eb="9">
      <t>コクサイ</t>
    </rPh>
    <phoneticPr fontId="4"/>
  </si>
  <si>
    <t>大阪学院大学高等学校</t>
    <rPh sb="2" eb="3">
      <t>ガク</t>
    </rPh>
    <rPh sb="3" eb="4">
      <t>イン</t>
    </rPh>
    <rPh sb="4" eb="6">
      <t>ダイガク</t>
    </rPh>
    <rPh sb="6" eb="8">
      <t>コウトウ</t>
    </rPh>
    <phoneticPr fontId="4"/>
  </si>
  <si>
    <t>大阪体育大学浪商中学校</t>
    <rPh sb="6" eb="7">
      <t>ナミ</t>
    </rPh>
    <rPh sb="7" eb="8">
      <t>ショウ</t>
    </rPh>
    <phoneticPr fontId="4"/>
  </si>
  <si>
    <t>アナン学園高等学校</t>
    <rPh sb="3" eb="5">
      <t>ガクエン</t>
    </rPh>
    <phoneticPr fontId="4"/>
  </si>
  <si>
    <t>大阪暁光高等学校</t>
    <rPh sb="0" eb="2">
      <t>オオサカ</t>
    </rPh>
    <rPh sb="2" eb="4">
      <t>ギョウコウ</t>
    </rPh>
    <phoneticPr fontId="4"/>
  </si>
  <si>
    <t>常翔啓光学園中学校</t>
    <rPh sb="2" eb="3">
      <t>ケイ</t>
    </rPh>
    <phoneticPr fontId="4"/>
  </si>
  <si>
    <t>大阪緑涼高等学校</t>
    <rPh sb="2" eb="3">
      <t>ミドリ</t>
    </rPh>
    <rPh sb="3" eb="4">
      <t>スズ</t>
    </rPh>
    <phoneticPr fontId="4"/>
  </si>
  <si>
    <t>大阪国際高等学校</t>
    <rPh sb="2" eb="4">
      <t>コクサイ</t>
    </rPh>
    <rPh sb="4" eb="6">
      <t>コウトウ</t>
    </rPh>
    <phoneticPr fontId="4"/>
  </si>
  <si>
    <t>大阪国際中学校</t>
    <rPh sb="2" eb="4">
      <t>コクサイ</t>
    </rPh>
    <rPh sb="4" eb="7">
      <t>チュウガッコウ</t>
    </rPh>
    <phoneticPr fontId="4"/>
  </si>
  <si>
    <t>東海大学付属大阪仰星高等学校</t>
    <rPh sb="6" eb="8">
      <t>オオサカ</t>
    </rPh>
    <phoneticPr fontId="4"/>
  </si>
  <si>
    <t>東海大学付属大阪仰星高等学校中等部</t>
    <rPh sb="6" eb="8">
      <t>オオサカ</t>
    </rPh>
    <phoneticPr fontId="4"/>
  </si>
  <si>
    <t>大阪金剛インターナショナル高等学校</t>
    <rPh sb="0" eb="2">
      <t>オオサカ</t>
    </rPh>
    <phoneticPr fontId="4"/>
  </si>
  <si>
    <t>大阪金剛インターナショナル中学校</t>
    <rPh sb="0" eb="2">
      <t>オオサカ</t>
    </rPh>
    <rPh sb="13" eb="14">
      <t>チュウ</t>
    </rPh>
    <phoneticPr fontId="4"/>
  </si>
  <si>
    <t>上宮太子高等学校</t>
    <phoneticPr fontId="4"/>
  </si>
  <si>
    <t>四天王寺東高等学校</t>
    <rPh sb="0" eb="4">
      <t>シテンノウジ</t>
    </rPh>
    <rPh sb="4" eb="5">
      <t>ヒガシ</t>
    </rPh>
    <rPh sb="5" eb="7">
      <t>コウトウ</t>
    </rPh>
    <rPh sb="7" eb="9">
      <t>ガッコウ</t>
    </rPh>
    <phoneticPr fontId="4"/>
  </si>
  <si>
    <t>四天王寺東中学校</t>
    <rPh sb="0" eb="4">
      <t>シテンノウジ</t>
    </rPh>
    <rPh sb="4" eb="5">
      <t>ヒガシ</t>
    </rPh>
    <rPh sb="5" eb="8">
      <t>チュウガッコウ</t>
    </rPh>
    <phoneticPr fontId="4"/>
  </si>
  <si>
    <t>香ヶ丘リベルテ高等学校</t>
    <rPh sb="0" eb="1">
      <t>カオリ</t>
    </rPh>
    <rPh sb="2" eb="3">
      <t>オカ</t>
    </rPh>
    <phoneticPr fontId="4"/>
  </si>
  <si>
    <t>夙川高等学校</t>
    <phoneticPr fontId="4"/>
  </si>
  <si>
    <t>夙川中学校</t>
    <phoneticPr fontId="4"/>
  </si>
  <si>
    <t>六甲学院高等学校</t>
    <rPh sb="2" eb="4">
      <t>ガクイン</t>
    </rPh>
    <phoneticPr fontId="4"/>
  </si>
  <si>
    <t>六甲学院中学校</t>
    <rPh sb="2" eb="4">
      <t>ガクイン</t>
    </rPh>
    <phoneticPr fontId="4"/>
  </si>
  <si>
    <t>神港学園高等学校</t>
    <rPh sb="2" eb="4">
      <t>ガクエン</t>
    </rPh>
    <phoneticPr fontId="4"/>
  </si>
  <si>
    <t>神戸学院大学附属中学校</t>
    <rPh sb="0" eb="2">
      <t>コウベ</t>
    </rPh>
    <rPh sb="2" eb="4">
      <t>ガクイン</t>
    </rPh>
    <rPh sb="4" eb="6">
      <t>ダイガク</t>
    </rPh>
    <rPh sb="6" eb="8">
      <t>フゾク</t>
    </rPh>
    <rPh sb="8" eb="11">
      <t>チュウガッコウ</t>
    </rPh>
    <phoneticPr fontId="4"/>
  </si>
  <si>
    <t>彩星工科高等学校</t>
    <rPh sb="0" eb="1">
      <t>イロドリ</t>
    </rPh>
    <rPh sb="1" eb="2">
      <t>ホシ</t>
    </rPh>
    <rPh sb="2" eb="4">
      <t>コウカ</t>
    </rPh>
    <phoneticPr fontId="4"/>
  </si>
  <si>
    <t>兵庫大学附属須磨ノ浦高等学校</t>
    <rPh sb="0" eb="2">
      <t>ヒョウゴ</t>
    </rPh>
    <rPh sb="2" eb="4">
      <t>ダイガク</t>
    </rPh>
    <rPh sb="4" eb="6">
      <t>フゾク</t>
    </rPh>
    <phoneticPr fontId="4"/>
  </si>
  <si>
    <t>姫路女学院高等学校</t>
    <rPh sb="0" eb="2">
      <t>ヒメジ</t>
    </rPh>
    <rPh sb="2" eb="5">
      <t>ジョガクイン</t>
    </rPh>
    <rPh sb="5" eb="9">
      <t>コウトウガッコウ</t>
    </rPh>
    <phoneticPr fontId="4"/>
  </si>
  <si>
    <t>姫路女学院中学校</t>
    <rPh sb="5" eb="8">
      <t>チュウガッコウ</t>
    </rPh>
    <phoneticPr fontId="4"/>
  </si>
  <si>
    <t>東洋大学附属姫路中学校</t>
    <rPh sb="0" eb="2">
      <t>トウヨウ</t>
    </rPh>
    <rPh sb="2" eb="4">
      <t>ダイガク</t>
    </rPh>
    <rPh sb="4" eb="6">
      <t>フゾク</t>
    </rPh>
    <rPh sb="6" eb="8">
      <t>ヒメジ</t>
    </rPh>
    <rPh sb="8" eb="11">
      <t>チュウガッコウ</t>
    </rPh>
    <phoneticPr fontId="4"/>
  </si>
  <si>
    <t>蒼開高等学校</t>
    <rPh sb="0" eb="1">
      <t>アオイ</t>
    </rPh>
    <rPh sb="1" eb="2">
      <t>ア</t>
    </rPh>
    <phoneticPr fontId="4"/>
  </si>
  <si>
    <t>蒼開中学校</t>
    <phoneticPr fontId="4"/>
  </si>
  <si>
    <t>聖心学園中等教育学校</t>
    <phoneticPr fontId="4"/>
  </si>
  <si>
    <t>和歌山信愛高等学校</t>
    <phoneticPr fontId="4"/>
  </si>
  <si>
    <t>和歌山信愛中学校</t>
    <phoneticPr fontId="4"/>
  </si>
  <si>
    <t>りら創造芸術高等学校</t>
    <rPh sb="2" eb="4">
      <t>ソウゾウ</t>
    </rPh>
    <rPh sb="4" eb="6">
      <t>ゲイジュツ</t>
    </rPh>
    <rPh sb="6" eb="8">
      <t>コウトウ</t>
    </rPh>
    <rPh sb="8" eb="10">
      <t>ガッコウ</t>
    </rPh>
    <phoneticPr fontId="4"/>
  </si>
  <si>
    <t>湯梨浜学園高等学校</t>
    <rPh sb="3" eb="5">
      <t>ガクエン</t>
    </rPh>
    <phoneticPr fontId="4"/>
  </si>
  <si>
    <t>湯梨浜学園中学校</t>
    <rPh sb="3" eb="5">
      <t>ガクエン</t>
    </rPh>
    <phoneticPr fontId="4"/>
  </si>
  <si>
    <t>青翔開智高等学校</t>
    <rPh sb="0" eb="2">
      <t>セイショウ</t>
    </rPh>
    <rPh sb="2" eb="4">
      <t>カイチ</t>
    </rPh>
    <rPh sb="4" eb="6">
      <t>コウトウ</t>
    </rPh>
    <rPh sb="6" eb="8">
      <t>ガッコウ</t>
    </rPh>
    <phoneticPr fontId="4"/>
  </si>
  <si>
    <t>青翔開智中学校</t>
    <rPh sb="0" eb="2">
      <t>セイショウ</t>
    </rPh>
    <rPh sb="2" eb="4">
      <t>カイチ</t>
    </rPh>
    <rPh sb="4" eb="5">
      <t>チュウ</t>
    </rPh>
    <rPh sb="5" eb="7">
      <t>ガッコウ</t>
    </rPh>
    <phoneticPr fontId="4"/>
  </si>
  <si>
    <t>山陽学園高等学校</t>
    <rPh sb="2" eb="4">
      <t>ガクエン</t>
    </rPh>
    <phoneticPr fontId="4"/>
  </si>
  <si>
    <t>山陽学園中学校</t>
    <rPh sb="2" eb="4">
      <t>ガクエン</t>
    </rPh>
    <phoneticPr fontId="4"/>
  </si>
  <si>
    <t>蒼明学院中等部</t>
    <rPh sb="1" eb="2">
      <t>アキラ</t>
    </rPh>
    <rPh sb="2" eb="4">
      <t>ガクイン</t>
    </rPh>
    <rPh sb="4" eb="7">
      <t>チュウトウブ</t>
    </rPh>
    <phoneticPr fontId="4"/>
  </si>
  <si>
    <t>方谷學舎高等学校</t>
    <rPh sb="0" eb="2">
      <t>ホウタニ</t>
    </rPh>
    <rPh sb="2" eb="3">
      <t>ガク</t>
    </rPh>
    <rPh sb="3" eb="4">
      <t>シャ</t>
    </rPh>
    <phoneticPr fontId="4"/>
  </si>
  <si>
    <t>作陽学園高等学校</t>
    <rPh sb="2" eb="4">
      <t>ガクエン</t>
    </rPh>
    <phoneticPr fontId="4"/>
  </si>
  <si>
    <t>朝日塾中等教育学校</t>
    <phoneticPr fontId="4"/>
  </si>
  <si>
    <t>広島修道大学ひろしま協創高等学校</t>
    <rPh sb="0" eb="2">
      <t>ヒロシマ</t>
    </rPh>
    <rPh sb="2" eb="4">
      <t>シュウドウ</t>
    </rPh>
    <rPh sb="4" eb="6">
      <t>ダイガク</t>
    </rPh>
    <rPh sb="10" eb="12">
      <t>キョウソウ</t>
    </rPh>
    <rPh sb="12" eb="14">
      <t>コウトウ</t>
    </rPh>
    <phoneticPr fontId="4"/>
  </si>
  <si>
    <t>広島修道大学ひろしま協創中学校</t>
    <rPh sb="10" eb="12">
      <t>キョウソウ</t>
    </rPh>
    <rPh sb="12" eb="15">
      <t>チュウガッコウ</t>
    </rPh>
    <phoneticPr fontId="4"/>
  </si>
  <si>
    <t>近畿大学附属広島高等学校福山校</t>
    <rPh sb="6" eb="8">
      <t>ヒロシマ</t>
    </rPh>
    <rPh sb="8" eb="10">
      <t>コウトウ</t>
    </rPh>
    <rPh sb="10" eb="12">
      <t>ガッコウ</t>
    </rPh>
    <phoneticPr fontId="4"/>
  </si>
  <si>
    <t>近畿大学附属広島中学校福山校</t>
    <rPh sb="4" eb="6">
      <t>フゾク</t>
    </rPh>
    <rPh sb="6" eb="8">
      <t>ヒロシマ</t>
    </rPh>
    <rPh sb="8" eb="11">
      <t>チュウガッコウ</t>
    </rPh>
    <rPh sb="11" eb="13">
      <t>フクヤマ</t>
    </rPh>
    <rPh sb="13" eb="14">
      <t>コウ</t>
    </rPh>
    <phoneticPr fontId="4"/>
  </si>
  <si>
    <t>広島文教大学附属高等学校</t>
    <phoneticPr fontId="4"/>
  </si>
  <si>
    <t>広島国際学院中学校</t>
    <rPh sb="0" eb="2">
      <t>ヒロシマ</t>
    </rPh>
    <rPh sb="2" eb="4">
      <t>コクサイ</t>
    </rPh>
    <rPh sb="4" eb="6">
      <t>ガクイン</t>
    </rPh>
    <rPh sb="6" eb="9">
      <t>チュウガッコウ</t>
    </rPh>
    <phoneticPr fontId="4"/>
  </si>
  <si>
    <t>近畿大学附属広島高等学校東広島校</t>
    <rPh sb="6" eb="7">
      <t>ヒロ</t>
    </rPh>
    <rPh sb="12" eb="13">
      <t>ヒガシ</t>
    </rPh>
    <rPh sb="13" eb="15">
      <t>ヒロシマ</t>
    </rPh>
    <rPh sb="15" eb="16">
      <t>コウ</t>
    </rPh>
    <phoneticPr fontId="4"/>
  </si>
  <si>
    <t>近畿大学附属広島中学校東広島校</t>
    <rPh sb="8" eb="11">
      <t>チュウガッコウ</t>
    </rPh>
    <rPh sb="11" eb="12">
      <t>ヒガシ</t>
    </rPh>
    <rPh sb="12" eb="14">
      <t>ヒロシマ</t>
    </rPh>
    <phoneticPr fontId="4"/>
  </si>
  <si>
    <t>梅光学院高等学校</t>
    <phoneticPr fontId="4"/>
  </si>
  <si>
    <t>梅光学院中学校</t>
    <phoneticPr fontId="4"/>
  </si>
  <si>
    <t>徳島文理高等学校</t>
    <phoneticPr fontId="4"/>
  </si>
  <si>
    <t>生光学園高等学校</t>
    <phoneticPr fontId="4"/>
  </si>
  <si>
    <t>大手前高松高等学校</t>
    <phoneticPr fontId="4"/>
  </si>
  <si>
    <t>大手前高松中学校</t>
    <phoneticPr fontId="4"/>
  </si>
  <si>
    <t>大手前丸亀高等学校</t>
    <rPh sb="3" eb="5">
      <t>マルガメ</t>
    </rPh>
    <phoneticPr fontId="4"/>
  </si>
  <si>
    <t>大手前丸亀中学校</t>
    <rPh sb="3" eb="5">
      <t>マルガメ</t>
    </rPh>
    <phoneticPr fontId="4"/>
  </si>
  <si>
    <t>四国学院大学香川西高等学校</t>
    <rPh sb="0" eb="2">
      <t>シコク</t>
    </rPh>
    <rPh sb="2" eb="4">
      <t>ガクイン</t>
    </rPh>
    <rPh sb="4" eb="6">
      <t>ダイガク</t>
    </rPh>
    <phoneticPr fontId="4"/>
  </si>
  <si>
    <t>松山学院高等学校</t>
    <rPh sb="2" eb="4">
      <t>ガクイン</t>
    </rPh>
    <phoneticPr fontId="4"/>
  </si>
  <si>
    <t>聖カタリナ学園高等学校</t>
    <rPh sb="5" eb="7">
      <t>ガクエン</t>
    </rPh>
    <phoneticPr fontId="4"/>
  </si>
  <si>
    <t>済美平成中等教育学校</t>
    <phoneticPr fontId="4"/>
  </si>
  <si>
    <t>新田青雲中等教育学校</t>
    <phoneticPr fontId="4"/>
  </si>
  <si>
    <t>土佐塾中学校</t>
    <phoneticPr fontId="4"/>
  </si>
  <si>
    <t>福岡舞鶴高等学校</t>
    <phoneticPr fontId="4"/>
  </si>
  <si>
    <t>福岡舞鶴誠和中学校</t>
    <rPh sb="4" eb="6">
      <t>セイワ</t>
    </rPh>
    <phoneticPr fontId="4"/>
  </si>
  <si>
    <t>祐誠高等学校</t>
    <rPh sb="0" eb="1">
      <t>ユウ</t>
    </rPh>
    <phoneticPr fontId="4"/>
  </si>
  <si>
    <t>久留米信愛高等学校</t>
    <rPh sb="3" eb="5">
      <t>シンアイ</t>
    </rPh>
    <phoneticPr fontId="4"/>
  </si>
  <si>
    <t>久留米信愛中学校</t>
    <phoneticPr fontId="4"/>
  </si>
  <si>
    <t>東海大学付属福岡高等学校</t>
    <rPh sb="6" eb="8">
      <t>フクオカ</t>
    </rPh>
    <phoneticPr fontId="4"/>
  </si>
  <si>
    <t>福岡女子商業高等学校</t>
    <rPh sb="0" eb="2">
      <t>フクオカ</t>
    </rPh>
    <rPh sb="2" eb="4">
      <t>ジョシ</t>
    </rPh>
    <rPh sb="4" eb="6">
      <t>ショウギョウ</t>
    </rPh>
    <rPh sb="6" eb="8">
      <t>コウトウ</t>
    </rPh>
    <rPh sb="8" eb="10">
      <t>ガッコウ</t>
    </rPh>
    <phoneticPr fontId="4"/>
  </si>
  <si>
    <t>長崎玉成高等学校附属中学部</t>
    <rPh sb="0" eb="2">
      <t>ナガサキ</t>
    </rPh>
    <rPh sb="2" eb="4">
      <t>ギョクセイ</t>
    </rPh>
    <rPh sb="4" eb="6">
      <t>コウトウ</t>
    </rPh>
    <rPh sb="6" eb="8">
      <t>ガッコウ</t>
    </rPh>
    <rPh sb="8" eb="10">
      <t>フゾク</t>
    </rPh>
    <rPh sb="10" eb="13">
      <t>チュウガクブ</t>
    </rPh>
    <phoneticPr fontId="4"/>
  </si>
  <si>
    <t>九州文化学園中学校</t>
    <rPh sb="0" eb="2">
      <t>キュウシュウ</t>
    </rPh>
    <rPh sb="2" eb="4">
      <t>ブンカ</t>
    </rPh>
    <rPh sb="4" eb="6">
      <t>ガクエン</t>
    </rPh>
    <rPh sb="6" eb="9">
      <t>チュウガッコウ</t>
    </rPh>
    <phoneticPr fontId="4"/>
  </si>
  <si>
    <t>ながさき東そのぎ子どもの村中学校</t>
    <rPh sb="4" eb="5">
      <t>ヒガシ</t>
    </rPh>
    <rPh sb="8" eb="9">
      <t>コ</t>
    </rPh>
    <rPh sb="12" eb="13">
      <t>ムラ</t>
    </rPh>
    <rPh sb="13" eb="16">
      <t>チュウガッコウ</t>
    </rPh>
    <phoneticPr fontId="4"/>
  </si>
  <si>
    <t>熊本マリスト学園高等学校</t>
    <phoneticPr fontId="4"/>
  </si>
  <si>
    <t>東海大学付属熊本星翔高等学校</t>
    <rPh sb="6" eb="8">
      <t>クマモト</t>
    </rPh>
    <rPh sb="8" eb="9">
      <t>ホシ</t>
    </rPh>
    <rPh sb="9" eb="10">
      <t>ショウ</t>
    </rPh>
    <phoneticPr fontId="4"/>
  </si>
  <si>
    <t>専修大学熊本玉名高等学校</t>
    <rPh sb="4" eb="6">
      <t>クマモト</t>
    </rPh>
    <phoneticPr fontId="4"/>
  </si>
  <si>
    <t>稲葉学園高等学校</t>
    <rPh sb="0" eb="4">
      <t>イナバガクエン</t>
    </rPh>
    <phoneticPr fontId="4"/>
  </si>
  <si>
    <t>日章学園高等学校</t>
    <phoneticPr fontId="4"/>
  </si>
  <si>
    <t>日南学園高等学校田野分校（宮崎穎学館）</t>
    <rPh sb="15" eb="16">
      <t>エイ</t>
    </rPh>
    <phoneticPr fontId="4"/>
  </si>
  <si>
    <t>鹿児島情報高等学校</t>
    <phoneticPr fontId="4"/>
  </si>
  <si>
    <t>大口明光学園高等学校</t>
    <phoneticPr fontId="4"/>
  </si>
  <si>
    <t>興南高等学校</t>
    <phoneticPr fontId="4"/>
  </si>
  <si>
    <t>沖縄アミークスインターナショナル中学校</t>
    <rPh sb="0" eb="2">
      <t>オキナワ</t>
    </rPh>
    <rPh sb="16" eb="19">
      <t>チュウガッコウ</t>
    </rPh>
    <phoneticPr fontId="4"/>
  </si>
  <si>
    <t>key-high</t>
    <phoneticPr fontId="14"/>
  </si>
  <si>
    <t>key-jun</t>
    <phoneticPr fontId="14"/>
  </si>
  <si>
    <t>北海道札幌大谷中学校</t>
  </si>
  <si>
    <t>北海道立命館慶祥中学校</t>
  </si>
  <si>
    <t>北海道札幌光星中学校</t>
  </si>
  <si>
    <t>北海道藤女子中学校</t>
  </si>
  <si>
    <t>北海道北星学園女子中学校</t>
  </si>
  <si>
    <t>北海道遺愛女子中学校</t>
  </si>
  <si>
    <t>北海道函館白百合学園中学校</t>
  </si>
  <si>
    <t>北海道函館ラ・サール中学校</t>
  </si>
  <si>
    <t>北海道札幌日本大学中学校</t>
  </si>
  <si>
    <t>北海道北嶺中学校</t>
  </si>
  <si>
    <t>北海道星槎もみじ中学校</t>
  </si>
  <si>
    <t>北海道北海道シュタイナー学園いずみの学校中等部</t>
  </si>
  <si>
    <t>青森県</t>
  </si>
  <si>
    <t>岩手県</t>
  </si>
  <si>
    <t>宮城県</t>
  </si>
  <si>
    <t>秋田県</t>
  </si>
  <si>
    <t>山形県</t>
  </si>
  <si>
    <t>福島県</t>
  </si>
  <si>
    <t>新潟県</t>
  </si>
  <si>
    <t>茨城県</t>
  </si>
  <si>
    <t>栃木県</t>
  </si>
  <si>
    <t>群馬県</t>
  </si>
  <si>
    <t>埼玉県</t>
  </si>
  <si>
    <t>千葉県</t>
  </si>
  <si>
    <t>神奈川県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</si>
  <si>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</si>
  <si>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</si>
  <si>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</si>
  <si>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</si>
  <si>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</si>
  <si>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</si>
  <si>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</si>
  <si>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</si>
  <si>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</si>
  <si>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</si>
  <si>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</si>
  <si>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</si>
  <si>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</si>
  <si>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</si>
  <si>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</si>
  <si>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</si>
  <si>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</si>
  <si>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広島県</t>
  </si>
  <si>
    <t>山口県</t>
  </si>
  <si>
    <t>徳島県</t>
  </si>
  <si>
    <t>香川県</t>
  </si>
  <si>
    <t>愛媛県</t>
  </si>
  <si>
    <t>高知県</t>
  </si>
  <si>
    <t>福岡県</t>
  </si>
  <si>
    <t>佐賀県</t>
  </si>
  <si>
    <t>長崎県</t>
  </si>
  <si>
    <t>熊本県</t>
  </si>
  <si>
    <t>大分県</t>
  </si>
  <si>
    <t>宮崎県</t>
  </si>
  <si>
    <t>鹿児島県</t>
  </si>
  <si>
    <t>沖縄県</t>
  </si>
  <si>
    <t>青森県青森山田中学校</t>
  </si>
  <si>
    <t>青森県青森明の星中学校</t>
  </si>
  <si>
    <t>青森県東奥義塾中学校</t>
  </si>
  <si>
    <t>青森県弘前学院聖愛中学校</t>
  </si>
  <si>
    <t>青森県八戸聖ウルスラ学院中学校</t>
  </si>
  <si>
    <t>青森県八戸工業大学第二高等学校附属中学校</t>
  </si>
  <si>
    <t>岩手県岩手中学校</t>
  </si>
  <si>
    <t>岩手県盛岡白百合学園中学校</t>
  </si>
  <si>
    <t>岩手県盛岡中央高等学校附属中学校</t>
  </si>
  <si>
    <t>宮城県尚絅学院中学校</t>
  </si>
  <si>
    <t>宮城県聖ウルスラ学院英智小・中学校</t>
  </si>
  <si>
    <t>宮城県仙台白百合学園中学校</t>
  </si>
  <si>
    <t>宮城県東北学院中学校</t>
  </si>
  <si>
    <t>宮城県宮城学院中学校</t>
  </si>
  <si>
    <t>宮城県秀光中学校</t>
  </si>
  <si>
    <t>宮城県聖ドミニコ学院中学校</t>
  </si>
  <si>
    <t>宮城県古川学園中学校</t>
  </si>
  <si>
    <t>福島県桜の聖母学院中学校</t>
  </si>
  <si>
    <t>福島県福島成蹊中学校</t>
  </si>
  <si>
    <t>福島県会津若松ザベリオ学園中学校</t>
  </si>
  <si>
    <t>福島県磐城緑蔭中学校</t>
  </si>
  <si>
    <t>福島県石川義塾中学校</t>
  </si>
  <si>
    <t>福島県郡山ザベリオ学園中学校</t>
  </si>
  <si>
    <t>福島県東日本国際大学附属昌平中学校</t>
  </si>
  <si>
    <t>福島県いわき秀英中学校</t>
  </si>
  <si>
    <t>新潟県新潟明訓中学校</t>
  </si>
  <si>
    <t>新潟県新潟清心女子中学校</t>
  </si>
  <si>
    <t>新潟県新潟第一中学校</t>
  </si>
  <si>
    <t>茨城県茨城中学校</t>
  </si>
  <si>
    <t>茨城県茨城キリスト教学園中学校</t>
  </si>
  <si>
    <t>茨城県東洋大学附属牛久中学校</t>
  </si>
  <si>
    <t>茨城県清真学園中学校</t>
  </si>
  <si>
    <t>茨城県江戸川学園取手中学校</t>
  </si>
  <si>
    <t>茨城県茗溪学園中学校</t>
  </si>
  <si>
    <t>茨城県常総学院中学校</t>
  </si>
  <si>
    <t>茨城県水戸英宏中学校　</t>
  </si>
  <si>
    <t>茨城県青丘学院つくば中学校</t>
  </si>
  <si>
    <t>栃木県白鷗大学足利中学校</t>
  </si>
  <si>
    <t>栃木県文星芸術大学附属中学校</t>
  </si>
  <si>
    <t>栃木県宇都宮短期大学附属中学校</t>
  </si>
  <si>
    <t>栃木県國學院大學栃木中学校</t>
  </si>
  <si>
    <t>栃木県作新学院中等部</t>
  </si>
  <si>
    <t>栃木県幸福の科学学園中学校</t>
  </si>
  <si>
    <t>群馬県共愛学園中学校</t>
  </si>
  <si>
    <t>群馬県桐生大学附属中学校</t>
  </si>
  <si>
    <t>群馬県樹徳中学校</t>
  </si>
  <si>
    <t>群馬県新島学園中学校</t>
  </si>
  <si>
    <t>群馬県白根開善学校中等部</t>
  </si>
  <si>
    <t>群馬県ぐんま国際アカデミー中等部</t>
  </si>
  <si>
    <t>埼玉県浦和実業学園中学校</t>
  </si>
  <si>
    <t>埼玉県青山学院大学系属浦和ルーテル学院中学校</t>
  </si>
  <si>
    <t>埼玉県大宮開成中学校</t>
  </si>
  <si>
    <t>埼玉県東京成徳大学深谷中学校</t>
  </si>
  <si>
    <t>埼玉県武南中学校</t>
  </si>
  <si>
    <t>埼玉県聖望学園中学校</t>
  </si>
  <si>
    <t>埼玉県本庄第一中学校</t>
  </si>
  <si>
    <t>埼玉県本庄東高等学校附属中学校</t>
  </si>
  <si>
    <t>埼玉県淑徳与野中学校</t>
  </si>
  <si>
    <t>埼玉県狭山ヶ丘高等学校付属中学校</t>
  </si>
  <si>
    <t>埼玉県細田学園中学校</t>
  </si>
  <si>
    <t>埼玉県立教新座中学校</t>
  </si>
  <si>
    <t>埼玉県星野学園中学校</t>
  </si>
  <si>
    <t>埼玉県浦和明の星女子中学校</t>
  </si>
  <si>
    <t>埼玉県大妻嵐山中学校</t>
  </si>
  <si>
    <t>埼玉県城西川越中学校</t>
  </si>
  <si>
    <t>埼玉県埼玉栄中学校</t>
  </si>
  <si>
    <t>埼玉県栄東中学校</t>
  </si>
  <si>
    <t>埼玉県秀明中学校</t>
  </si>
  <si>
    <t>埼玉県昌平中学校</t>
  </si>
  <si>
    <t>埼玉県獨協埼玉中学校</t>
  </si>
  <si>
    <t>埼玉県春日部共栄中学校</t>
  </si>
  <si>
    <t>埼玉県城北埼玉中学校</t>
  </si>
  <si>
    <t>埼玉県西武台新座中学校</t>
  </si>
  <si>
    <t>埼玉県西武学園文理中学校</t>
  </si>
  <si>
    <t>埼玉県開智中学校</t>
  </si>
  <si>
    <t>埼玉県埼玉平成中学校</t>
  </si>
  <si>
    <t>埼玉県東京農業大学第三高等学校附属中学校</t>
  </si>
  <si>
    <t>埼玉県自由の森学園中学校</t>
  </si>
  <si>
    <t>埼玉県国際学院中学校</t>
  </si>
  <si>
    <t>埼玉県開智未来中学校</t>
  </si>
  <si>
    <t>千葉県千葉明徳中学校</t>
  </si>
  <si>
    <t>千葉県市川中学校</t>
  </si>
  <si>
    <t>千葉県国府台女子学院中学部</t>
  </si>
  <si>
    <t>千葉県昭和学院中学校</t>
  </si>
  <si>
    <t>千葉県日出学園中学校</t>
  </si>
  <si>
    <t>千葉県和洋国府台女子中学校</t>
  </si>
  <si>
    <t>千葉県麗澤中学校</t>
  </si>
  <si>
    <t>千葉県専修大学松戸中学校</t>
  </si>
  <si>
    <t>千葉県東邦大学付属東邦中学校</t>
  </si>
  <si>
    <t>千葉県成田高等学校付属中学校</t>
  </si>
  <si>
    <t>千葉県千葉日本大学第一中学校</t>
  </si>
  <si>
    <t>千葉県二松学舎大学附属柏中学校</t>
  </si>
  <si>
    <t>千葉県八千代松陰中学校</t>
  </si>
  <si>
    <t>千葉県東海大学付属浦安高等学校中等部</t>
  </si>
  <si>
    <t>千葉県暁星国際中学校</t>
  </si>
  <si>
    <t>千葉県芝浦工業大学柏中学校</t>
  </si>
  <si>
    <t>千葉県秀明大学学校教師学部附属秀明八千代中学校</t>
  </si>
  <si>
    <t>千葉県昭和学院秀英中学校</t>
  </si>
  <si>
    <t>千葉県渋谷教育学園幕張中学校</t>
  </si>
  <si>
    <t>千葉県光英VERITAS中学校</t>
  </si>
  <si>
    <t>千葉県志学館中等部</t>
  </si>
  <si>
    <t>千葉県西武台千葉中学校</t>
  </si>
  <si>
    <t>千葉県翔凜中学校</t>
  </si>
  <si>
    <t>神奈川県フェリス女学院中学校</t>
  </si>
  <si>
    <t>神奈川県横浜雙葉中学校</t>
  </si>
  <si>
    <t>神奈川県横浜共立学園中学校</t>
  </si>
  <si>
    <t>神奈川県横浜女学院中学校</t>
  </si>
  <si>
    <t>神奈川県中央大学附属横浜中学校</t>
  </si>
  <si>
    <t>神奈川県聖光学院中学校</t>
  </si>
  <si>
    <t>神奈川県関東学院中学校</t>
  </si>
  <si>
    <t>神奈川県青山学院横浜英和中学校</t>
  </si>
  <si>
    <t>神奈川県浅野中学校</t>
  </si>
  <si>
    <t>神奈川県神奈川学園中学校</t>
  </si>
  <si>
    <t>神奈川県横浜創英中学校</t>
  </si>
  <si>
    <t>神奈川県捜真女学校中学部</t>
  </si>
  <si>
    <t>神奈川県橘学苑中学校</t>
  </si>
  <si>
    <t>神奈川県鶴見大学附属中学校</t>
  </si>
  <si>
    <t>神奈川県聖ヨゼフ学園中学校</t>
  </si>
  <si>
    <t>神奈川県慶應義塾普通部</t>
  </si>
  <si>
    <t>神奈川県日本大学中学校</t>
  </si>
  <si>
    <t>神奈川県武相中学校</t>
  </si>
  <si>
    <t>神奈川県関東学院六浦中学校</t>
  </si>
  <si>
    <t>神奈川県横浜中学校</t>
  </si>
  <si>
    <t>神奈川県山手学院中学校</t>
  </si>
  <si>
    <t>神奈川県緑ヶ丘女子中学校</t>
  </si>
  <si>
    <t>神奈川県横須賀学院中学校</t>
  </si>
  <si>
    <t>神奈川県大西学園中学校</t>
  </si>
  <si>
    <t>神奈川県カリタス女子中学校</t>
  </si>
  <si>
    <t>神奈川県洗足学園中学校</t>
  </si>
  <si>
    <t>神奈川県サレジオ学院中学校</t>
  </si>
  <si>
    <t>神奈川県法政大学第二中学校</t>
  </si>
  <si>
    <t>神奈川県日本女子大学附属中学校</t>
  </si>
  <si>
    <t>神奈川県栄光学園中学校</t>
  </si>
  <si>
    <t>神奈川県鎌倉学園中学校</t>
  </si>
  <si>
    <t>神奈川県鎌倉女学院中学校</t>
  </si>
  <si>
    <t>神奈川県北鎌倉女子学園中学校</t>
  </si>
  <si>
    <t>神奈川県鎌倉女子大学中等部</t>
  </si>
  <si>
    <t>神奈川県清泉女学院中学校</t>
  </si>
  <si>
    <t>神奈川県湘南学園中学校</t>
  </si>
  <si>
    <t>神奈川県湘南白百合学園中学校</t>
  </si>
  <si>
    <t>神奈川県日本大学藤沢中学校</t>
  </si>
  <si>
    <t>神奈川県藤嶺学園藤沢中学校</t>
  </si>
  <si>
    <t>神奈川県聖園女学院中学校</t>
  </si>
  <si>
    <t>神奈川県相洋中学校</t>
  </si>
  <si>
    <t>神奈川県アレセイア湘南中学校</t>
  </si>
  <si>
    <t>神奈川県聖和学院中学校</t>
  </si>
  <si>
    <t>神奈川県逗子開成中学校</t>
  </si>
  <si>
    <t>神奈川県相模女子大学中学部</t>
  </si>
  <si>
    <t>神奈川県東海大学付属相模高等学校中等部</t>
  </si>
  <si>
    <t>神奈川県聖セシリア女子中学校</t>
  </si>
  <si>
    <t>神奈川県函嶺白百合学園中学校</t>
  </si>
  <si>
    <t>神奈川県横浜隼人中学校</t>
  </si>
  <si>
    <t>神奈川県森村学園中等部</t>
  </si>
  <si>
    <t>神奈川県桐光学園中学校</t>
  </si>
  <si>
    <t>神奈川県神奈川大学附属中学校</t>
  </si>
  <si>
    <t>神奈川県横浜翠陵中学校</t>
  </si>
  <si>
    <t>神奈川県慶應義塾湘南藤沢中等部</t>
  </si>
  <si>
    <t>神奈川県公文国際学園中等部</t>
  </si>
  <si>
    <t>神奈川県聖ステパノ学園中学校</t>
  </si>
  <si>
    <t>神奈川県星槎中学校</t>
  </si>
  <si>
    <t>神奈川県横浜富士見丘学園中学校</t>
  </si>
  <si>
    <t>神奈川県シュタイナー学園中等部</t>
  </si>
  <si>
    <t>東京都大妻中学校</t>
  </si>
  <si>
    <t>東京都神田女学園中学校</t>
  </si>
  <si>
    <t>東京都共立女子中学校</t>
  </si>
  <si>
    <t>東京都暁星中学校</t>
  </si>
  <si>
    <t>東京都麴町学園女子中学校</t>
  </si>
  <si>
    <t>東京都女子学院中学校</t>
  </si>
  <si>
    <t>東京都白百合学園中学校</t>
  </si>
  <si>
    <t>東京都千代田国際中学校</t>
  </si>
  <si>
    <t>東京都東京家政学院中学校</t>
  </si>
  <si>
    <t>東京都雙葉中学校</t>
  </si>
  <si>
    <t>東京都三輪田学園中学校</t>
  </si>
  <si>
    <t>東京都和洋九段女子中学校</t>
  </si>
  <si>
    <t>東京都開智日本橋学園中学校</t>
  </si>
  <si>
    <t>東京都麻布中学校</t>
  </si>
  <si>
    <t>東京都慶應義塾中等部</t>
  </si>
  <si>
    <t>東京都芝中学校</t>
  </si>
  <si>
    <t>東京都広尾学園中学校</t>
  </si>
  <si>
    <t>東京都頌栄女子学院中学校</t>
  </si>
  <si>
    <t>東京都聖心女子学院中等科</t>
  </si>
  <si>
    <t>東京都高輪中学校</t>
  </si>
  <si>
    <t>東京都東海大学付属高輪台高等学校中等部</t>
  </si>
  <si>
    <t>東京都芝国際中学校</t>
  </si>
  <si>
    <t>東京都東洋英和女学院中学部</t>
  </si>
  <si>
    <t>東京都普連土学園中学校</t>
  </si>
  <si>
    <t>東京都山脇学園中学校</t>
  </si>
  <si>
    <t>東京都海城中学校</t>
  </si>
  <si>
    <t>東京都学習院女子中等科</t>
  </si>
  <si>
    <t>東京都成女学園中学校</t>
  </si>
  <si>
    <t>東京都成城中学校</t>
  </si>
  <si>
    <t>東京都目白研心中学校</t>
  </si>
  <si>
    <t>東京都早稲田中学校</t>
  </si>
  <si>
    <t>東京都青山学院中等部</t>
  </si>
  <si>
    <t>東京都実践女子学園中学校</t>
  </si>
  <si>
    <t>東京都渋谷教育学園渋谷中学校</t>
  </si>
  <si>
    <t>東京都東京女学館中学校</t>
  </si>
  <si>
    <t>東京都富士見丘中学校</t>
  </si>
  <si>
    <t>東京都晃華学園中学校</t>
  </si>
  <si>
    <t>東京都桐朋女子中学校</t>
  </si>
  <si>
    <t>東京都学習院中等科</t>
  </si>
  <si>
    <t>東京都早稲田大学高等学院中学部</t>
  </si>
  <si>
    <t>東京都跡見学園中学校</t>
  </si>
  <si>
    <t>東京都郁文館中学校</t>
  </si>
  <si>
    <t>東京都桜蔭中学校</t>
  </si>
  <si>
    <t>東京都京華中学校</t>
  </si>
  <si>
    <t>東京都京華女子中学校</t>
  </si>
  <si>
    <t>東京都東洋大学京北中学校</t>
  </si>
  <si>
    <t>東京都駒込中学校</t>
  </si>
  <si>
    <t>東京都貞静学園中学校</t>
  </si>
  <si>
    <t>東京都東邦音楽大学附属東邦中学校</t>
  </si>
  <si>
    <t>東京都獨協中学校</t>
  </si>
  <si>
    <t>東京都日本大学豊山中学校</t>
  </si>
  <si>
    <t>東京都文京学院大学女子中学校</t>
  </si>
  <si>
    <t>東京都広尾学園小石川中学校</t>
  </si>
  <si>
    <t>東京都上野学園中学校</t>
  </si>
  <si>
    <t>東京都桜丘中学校</t>
  </si>
  <si>
    <t>東京都順天中学校</t>
  </si>
  <si>
    <t>東京都女子聖学院中学校</t>
  </si>
  <si>
    <t>東京都駿台学園中学校</t>
  </si>
  <si>
    <t>東京都聖学院中学校</t>
  </si>
  <si>
    <t>東京都サレジアン国際学園中学校</t>
  </si>
  <si>
    <t>東京都成立学園中学校</t>
  </si>
  <si>
    <t>東京都瀧野川女子学園中学校</t>
  </si>
  <si>
    <t>東京都東京成徳大学中学校</t>
  </si>
  <si>
    <t>東京都武蔵野中学校</t>
  </si>
  <si>
    <t>東京都開成中学校</t>
  </si>
  <si>
    <t>東京都北豊島中学校</t>
  </si>
  <si>
    <t>東京都日本大学第一中学校</t>
  </si>
  <si>
    <t>東京都安田学園中学校</t>
  </si>
  <si>
    <t>東京都中村中学校</t>
  </si>
  <si>
    <t>東京都足立学園中学校</t>
  </si>
  <si>
    <t>東京都共栄学園中学校</t>
  </si>
  <si>
    <t>東京都修徳中学校</t>
  </si>
  <si>
    <t>東京都愛国中学校</t>
  </si>
  <si>
    <t>東京都江戸川女子中学校</t>
  </si>
  <si>
    <t>東京都かえつ有明中学校</t>
  </si>
  <si>
    <t>東京都東京シューレ葛飾中学校</t>
  </si>
  <si>
    <t>東京都芝浦工業大学附属中学校</t>
  </si>
  <si>
    <t>東京都品川翔英中学校</t>
  </si>
  <si>
    <t>東京都攻玉社中学校</t>
  </si>
  <si>
    <t>東京都香蘭女学校中等科</t>
  </si>
  <si>
    <t>東京都品川女子学院中等部</t>
  </si>
  <si>
    <t>東京都青稜中学校</t>
  </si>
  <si>
    <t>東京都立正大学付属立正中学校</t>
  </si>
  <si>
    <t>東京都文教大学付属中学校</t>
  </si>
  <si>
    <t>東京都トキワ松学園中学校</t>
  </si>
  <si>
    <t>東京都目黒日本大学中学校</t>
  </si>
  <si>
    <t>東京都目黒学院中学校</t>
  </si>
  <si>
    <t>東京都多摩大学目黒中学校</t>
  </si>
  <si>
    <t>東京都八雲学園中学校</t>
  </si>
  <si>
    <t>東京都清明学園中学校</t>
  </si>
  <si>
    <t>東京都田園調布学園中等部</t>
  </si>
  <si>
    <t>東京都鷗友学園女子中学校</t>
  </si>
  <si>
    <t>東京都国本女子中学校</t>
  </si>
  <si>
    <t>東京都恵泉女学園中学校</t>
  </si>
  <si>
    <t>東京都佼成学園女子中学校</t>
  </si>
  <si>
    <t>東京都国士舘中学校</t>
  </si>
  <si>
    <t>東京都駒場東邦中学校</t>
  </si>
  <si>
    <t>東京都昭和女子大学附属昭和中学校</t>
  </si>
  <si>
    <t>東京都成城学園中学校</t>
  </si>
  <si>
    <t>東京都聖ドミニコ学園中学校</t>
  </si>
  <si>
    <t>東京都世田谷学園中学校</t>
  </si>
  <si>
    <t>東京都玉川聖学院中等部</t>
  </si>
  <si>
    <t>東京都田園調布雙葉中学校</t>
  </si>
  <si>
    <t>東京都東京農業大学第一高等学校中等部</t>
  </si>
  <si>
    <t>東京都東京都市大学等々力中学校</t>
  </si>
  <si>
    <t>東京都日本学園中学校</t>
  </si>
  <si>
    <t>東京都日本大学第三中学校</t>
  </si>
  <si>
    <t>東京都東京都市大学付属中学校</t>
  </si>
  <si>
    <t>東京都サレジアン国際学園世田谷中学校</t>
  </si>
  <si>
    <t>東京都和光中学校</t>
  </si>
  <si>
    <t>東京都日本工業大学駒場中学校</t>
  </si>
  <si>
    <t>東京都玉川学園中学部</t>
  </si>
  <si>
    <t>東京都三田国際学園中学校</t>
  </si>
  <si>
    <t>東京都実践学園中学校</t>
  </si>
  <si>
    <t>東京都新渡戸文化中学校</t>
  </si>
  <si>
    <t>東京都大妻中野中学校</t>
  </si>
  <si>
    <t>東京都宝仙学園中学校</t>
  </si>
  <si>
    <t>東京都明治大学付属中野中学校</t>
  </si>
  <si>
    <t>東京都光塩女子学院中等科</t>
  </si>
  <si>
    <t>東京都佼成学園中学校</t>
  </si>
  <si>
    <t>東京都國學院大學久我山中学校</t>
  </si>
  <si>
    <t>東京都文化学園大学杉並中学校</t>
  </si>
  <si>
    <t>東京都女子美術大学付属中学校</t>
  </si>
  <si>
    <t>東京都東京立正中学校</t>
  </si>
  <si>
    <t>東京都日本大学第二中学校</t>
  </si>
  <si>
    <t>東京都立教女学院中学校</t>
  </si>
  <si>
    <t>東京都川村中学校</t>
  </si>
  <si>
    <t>東京都十文字中学校</t>
  </si>
  <si>
    <t>東京都城西大学附属城西中学校</t>
  </si>
  <si>
    <t>東京都巣鴨中学校</t>
  </si>
  <si>
    <t>東京都淑徳巣鴨中学校</t>
  </si>
  <si>
    <t>東京都豊島岡女子学園中学校</t>
  </si>
  <si>
    <t>東京都本郷中学校</t>
  </si>
  <si>
    <t>東京都立教池袋中学校</t>
  </si>
  <si>
    <t>東京都淑徳中学校</t>
  </si>
  <si>
    <t>東京都城北中学校</t>
  </si>
  <si>
    <t>東京都帝京中学校</t>
  </si>
  <si>
    <t>東京都東京家政大学附属女子中学校</t>
  </si>
  <si>
    <t>東京都日本大学豊山女子中学校</t>
  </si>
  <si>
    <t>東京都東京女子学院中学校</t>
  </si>
  <si>
    <t>東京都富士見中学校</t>
  </si>
  <si>
    <t>東京都武蔵中学校</t>
  </si>
  <si>
    <t>東京都東星学園中学校</t>
  </si>
  <si>
    <t>東京都共立女子第二中学校</t>
  </si>
  <si>
    <t>東京都工学院大学附属中学校</t>
  </si>
  <si>
    <t>東京都帝京大学中学校</t>
  </si>
  <si>
    <t>東京都東京純心女子中学校</t>
  </si>
  <si>
    <t>東京都八王子学園八王子中学校</t>
  </si>
  <si>
    <t>東京都八王子実践中学校</t>
  </si>
  <si>
    <t>東京都明星中学校</t>
  </si>
  <si>
    <t>東京都啓明学園中学校</t>
  </si>
  <si>
    <t>東京都桜美林中学校</t>
  </si>
  <si>
    <t>東京都サレジオ中学校</t>
  </si>
  <si>
    <t>東京都白梅学園清修中学校</t>
  </si>
  <si>
    <t>東京都創価中学校</t>
  </si>
  <si>
    <t>東京都日本体育大学桜華中学校</t>
  </si>
  <si>
    <t>東京都明治学院中学校</t>
  </si>
  <si>
    <t>東京都明法中学校</t>
  </si>
  <si>
    <t>東京都国立音楽大学附属中学校</t>
  </si>
  <si>
    <t>東京都桐朋中学校</t>
  </si>
  <si>
    <t>東京都帝京八王子中学校</t>
  </si>
  <si>
    <t>東京都東海大学菅生高等学校中等部</t>
  </si>
  <si>
    <t>東京都穎明館中学校</t>
  </si>
  <si>
    <t>東京都多摩大学附属聖ヶ丘中学校</t>
  </si>
  <si>
    <t>東京都大妻多摩中学校</t>
  </si>
  <si>
    <t>東京都駒沢学園女子中学校</t>
  </si>
  <si>
    <t>東京都聖徳学園中学校</t>
  </si>
  <si>
    <t>東京都吉祥女子中学校</t>
  </si>
  <si>
    <t>東京都成蹊中学校</t>
  </si>
  <si>
    <t>東京都藤村女子中学校</t>
  </si>
  <si>
    <t>東京都法政大学中学校</t>
  </si>
  <si>
    <t>東京都明星学園中学校</t>
  </si>
  <si>
    <t>東京都中央大学附属中学校</t>
  </si>
  <si>
    <t>東京都武蔵野大学中学校</t>
  </si>
  <si>
    <t>東京都武蔵野東中学校</t>
  </si>
  <si>
    <t>東京都東京電機大学中学校</t>
  </si>
  <si>
    <t>東京都早稲田大学系属早稲田実業学校中等部</t>
  </si>
  <si>
    <t>東京都明治大学付属明治中学校</t>
  </si>
  <si>
    <t>東京都ドルトン東京学園中等部</t>
  </si>
  <si>
    <t>富山県片山学園中学校</t>
  </si>
  <si>
    <t>石川県金沢学院大学附属中学校</t>
  </si>
  <si>
    <t>石川県北陸学院中学校</t>
  </si>
  <si>
    <t>石川県星稜中学校</t>
  </si>
  <si>
    <t>福井県北陸中学校</t>
  </si>
  <si>
    <t>福井県福井工業大学附属福井中学校</t>
  </si>
  <si>
    <t>福井県敦賀気比高等学校付属中学校</t>
  </si>
  <si>
    <t>福井県かつやま子どもの村中学校</t>
  </si>
  <si>
    <t>山梨県山梨英和中学校</t>
  </si>
  <si>
    <t>山梨県山梨学院中学校</t>
  </si>
  <si>
    <t>山梨県駿台甲府中学校</t>
  </si>
  <si>
    <t>山梨県日本航空高等学校附属中学校</t>
  </si>
  <si>
    <t>山梨県富士学苑中学校</t>
  </si>
  <si>
    <t>山梨県南アルプス子どもの村中学校</t>
  </si>
  <si>
    <t>山梨県素和美中学校</t>
  </si>
  <si>
    <t>長野県長野清泉女学院中学校</t>
  </si>
  <si>
    <t>長野県長野日本大学中学校</t>
  </si>
  <si>
    <t>長野県文化学園長野中学校</t>
  </si>
  <si>
    <t>長野県松本国際中学校</t>
  </si>
  <si>
    <t>長野県佐久長聖中学校</t>
  </si>
  <si>
    <t>長野県グリーン・ヒルズ中学校</t>
  </si>
  <si>
    <t>長野県大日向中学校</t>
  </si>
  <si>
    <t>長野県才教学園中学校</t>
  </si>
  <si>
    <t>長野県どんぐり向方中学校</t>
  </si>
  <si>
    <t>岐阜県鶯谷中学校</t>
  </si>
  <si>
    <t>岐阜県岐阜東中学校</t>
  </si>
  <si>
    <t>岐阜県聖マリア女学院中学校</t>
  </si>
  <si>
    <t>岐阜県岐阜聖徳学園大学附属中学校</t>
  </si>
  <si>
    <t>岐阜県多治見西高等学校附属中学校</t>
  </si>
  <si>
    <t>岐阜県麗澤瑞浪中学校</t>
  </si>
  <si>
    <t>岐阜県美濃加茂中学校</t>
  </si>
  <si>
    <t>岐阜県帝京大学可児中学校</t>
  </si>
  <si>
    <t>岐阜県西濃学園中学校</t>
  </si>
  <si>
    <t>静岡県不二聖心女子学院中学校</t>
  </si>
  <si>
    <t>静岡県日本大学三島中学校</t>
  </si>
  <si>
    <t>静岡県星陵中学校</t>
  </si>
  <si>
    <t>静岡県静岡県富士見中学校</t>
  </si>
  <si>
    <t>静岡県静岡サレジオ中学校</t>
  </si>
  <si>
    <t>静岡県東海大学付属静岡翔洋高等学校中等部</t>
  </si>
  <si>
    <t>静岡県静岡大成中学校</t>
  </si>
  <si>
    <t>静岡県静岡英和女学院中学校</t>
  </si>
  <si>
    <t>静岡県城南静岡中学校</t>
  </si>
  <si>
    <t>静岡県静岡雙葉中学校</t>
  </si>
  <si>
    <t>静岡県常葉大学附属常葉中学校</t>
  </si>
  <si>
    <t>静岡県常葉大学附属橘中学校</t>
  </si>
  <si>
    <t>静岡県静岡北中学校</t>
  </si>
  <si>
    <t>静岡県静岡学園中学校</t>
  </si>
  <si>
    <t>静岡県静岡聖光学院中学校</t>
  </si>
  <si>
    <t>静岡県藤枝順心中学校</t>
  </si>
  <si>
    <t>静岡県常葉大学附属菊川中学校</t>
  </si>
  <si>
    <t>静岡県磐田東中学校</t>
  </si>
  <si>
    <t>静岡県浜松学院中学校</t>
  </si>
  <si>
    <t>静岡県浜松修学舎中学校</t>
  </si>
  <si>
    <t>静岡県浜松開誠館中学校</t>
  </si>
  <si>
    <t>静岡県浜松学芸中学校</t>
  </si>
  <si>
    <t>静岡県静岡県西遠女子学園中学校</t>
  </si>
  <si>
    <t>静岡県浜松日体中学校</t>
  </si>
  <si>
    <t>静岡県聖隷クリストファー中学校</t>
  </si>
  <si>
    <t>静岡県加藤学園暁秀中学校</t>
  </si>
  <si>
    <t>静岡県藤枝明誠中学校</t>
  </si>
  <si>
    <t>愛知県愛知中学校</t>
  </si>
  <si>
    <t>愛知県愛知淑徳中学校</t>
  </si>
  <si>
    <t>愛知県名古屋経済大学市邨中学校</t>
  </si>
  <si>
    <t>愛知県名古屋経済大学高蔵中学校</t>
  </si>
  <si>
    <t>愛知県金城学院中学校</t>
  </si>
  <si>
    <t>愛知県椙山女学園中学校</t>
  </si>
  <si>
    <t>愛知県東海中学校</t>
  </si>
  <si>
    <t>愛知県名古屋中学校</t>
  </si>
  <si>
    <t>愛知県名古屋国際中学校</t>
  </si>
  <si>
    <t>愛知県名古屋女子大学中学校</t>
  </si>
  <si>
    <t>愛知県愛知工業大学名電中学校</t>
  </si>
  <si>
    <t>愛知県南山中学校</t>
  </si>
  <si>
    <t>愛知県星城中学校</t>
  </si>
  <si>
    <t>愛知県聖霊中学校</t>
  </si>
  <si>
    <t>愛知県滝中学校</t>
  </si>
  <si>
    <t>愛知県中部大学春日丘中学校</t>
  </si>
  <si>
    <t>愛知県桜丘中学校</t>
  </si>
  <si>
    <t>愛知県大成中学校</t>
  </si>
  <si>
    <t>愛知県星槎名古屋中学校</t>
  </si>
  <si>
    <t>三重県暁中学校</t>
  </si>
  <si>
    <t>三重県海星中学校</t>
  </si>
  <si>
    <t>三重県四日市メリノール学院中学校</t>
  </si>
  <si>
    <t>三重県高田中学校</t>
  </si>
  <si>
    <t>三重県セントヨゼフ女子学園中学校</t>
  </si>
  <si>
    <t>三重県三重中学校</t>
  </si>
  <si>
    <t>三重県皇學館中学校</t>
  </si>
  <si>
    <t>三重県桜丘中学校</t>
  </si>
  <si>
    <t>三重県津田学園中学校</t>
  </si>
  <si>
    <t>滋賀県近江兄弟社中学校</t>
  </si>
  <si>
    <t>滋賀県比叡山中学校</t>
  </si>
  <si>
    <t>滋賀県光泉カトリック中学校</t>
  </si>
  <si>
    <t>滋賀県立命館守山中学校</t>
  </si>
  <si>
    <t>滋賀県幸福の科学学園関西中学校</t>
  </si>
  <si>
    <t>京都府大谷中学校</t>
  </si>
  <si>
    <t>京都府京都先端科学大学附属中学校</t>
  </si>
  <si>
    <t>京都府同志社中学校</t>
  </si>
  <si>
    <t>京都府花園中学校</t>
  </si>
  <si>
    <t>京都府東山中学校</t>
  </si>
  <si>
    <t>京都府龍谷大学付属平安中学校</t>
  </si>
  <si>
    <t>京都府洛星中学校</t>
  </si>
  <si>
    <t>京都府洛南高等学校附属中学校</t>
  </si>
  <si>
    <t>京都府立命館中学校</t>
  </si>
  <si>
    <t>京都府京都文教中学校</t>
  </si>
  <si>
    <t>京都府京都女子中学校</t>
  </si>
  <si>
    <t>京都府京都橘中学校</t>
  </si>
  <si>
    <t>京都府京都光華中学校</t>
  </si>
  <si>
    <t>京都府京都産業大学附属中学校</t>
  </si>
  <si>
    <t>京都府京都精華学園中学校</t>
  </si>
  <si>
    <t>京都府京都聖母学院中学校</t>
  </si>
  <si>
    <t>京都府同志社女子中学校</t>
  </si>
  <si>
    <t>京都府ノートルダム女学院中学校</t>
  </si>
  <si>
    <t>京都府平安女学院中学校</t>
  </si>
  <si>
    <t>京都府京都共栄学園中学校</t>
  </si>
  <si>
    <t>京都府立命館宇治中学校</t>
  </si>
  <si>
    <t>京都府同志社国際中学校</t>
  </si>
  <si>
    <t>京都府一燈園中学校</t>
  </si>
  <si>
    <t>京都府京都国際中学校</t>
  </si>
  <si>
    <t>大阪府追手門学院中学校</t>
  </si>
  <si>
    <t>大阪府大阪女学院中学校</t>
  </si>
  <si>
    <t>大阪府相愛中学校</t>
  </si>
  <si>
    <t>大阪府上宮学園中学校</t>
  </si>
  <si>
    <t>大阪府大阪星光学院中学校</t>
  </si>
  <si>
    <t>大阪府四天王寺中学校</t>
  </si>
  <si>
    <t>大阪府清風中学校</t>
  </si>
  <si>
    <t>大阪府明星中学校</t>
  </si>
  <si>
    <t>大阪府履正社中学校</t>
  </si>
  <si>
    <t>大阪府関西大学北陽中学校</t>
  </si>
  <si>
    <t>大阪府大阪信愛学院中学校</t>
  </si>
  <si>
    <t>大阪府開明中学校</t>
  </si>
  <si>
    <t>大阪府金蘭会中学校</t>
  </si>
  <si>
    <t>大阪府大阪学芸高等学校附属中学校</t>
  </si>
  <si>
    <t>大阪府帝塚山学院中学校</t>
  </si>
  <si>
    <t>大阪府浪速中学校</t>
  </si>
  <si>
    <t>大阪府大谷中学校</t>
  </si>
  <si>
    <t>大阪府桃山学院中学校</t>
  </si>
  <si>
    <t>大阪府プール学院中学校</t>
  </si>
  <si>
    <t>大阪府城南学園中学校</t>
  </si>
  <si>
    <t>大阪府常翔学園中学校</t>
  </si>
  <si>
    <t>大阪府昇陽中学校</t>
  </si>
  <si>
    <t>大阪府堺リベラル中学校</t>
  </si>
  <si>
    <t>大阪府初芝立命館中学校</t>
  </si>
  <si>
    <t>大阪府近畿大学附属中学校</t>
  </si>
  <si>
    <t>大阪府樟蔭中学校</t>
  </si>
  <si>
    <t>大阪府香里ヌヴェール学院中学校</t>
  </si>
  <si>
    <t>大阪府同志社香里中学校</t>
  </si>
  <si>
    <t>大阪府ＰＬ学園中学校</t>
  </si>
  <si>
    <t>大阪府アサンプション国際中学校</t>
  </si>
  <si>
    <t>大阪府四條畷学園中学校</t>
  </si>
  <si>
    <t>大阪府関西大学第一中学校</t>
  </si>
  <si>
    <t>大阪府高槻中学校</t>
  </si>
  <si>
    <t>大阪府梅花中学校</t>
  </si>
  <si>
    <t>大阪府箕面自由学園中学校</t>
  </si>
  <si>
    <t>大阪府関西大倉中学校</t>
  </si>
  <si>
    <t>大阪府大阪体育大学浪商中学校</t>
  </si>
  <si>
    <t>大阪府清教学園中学校</t>
  </si>
  <si>
    <t>大阪府常翔啓光学園中学校</t>
  </si>
  <si>
    <t>大阪府大阪薫英女学院中学校</t>
  </si>
  <si>
    <t>大阪府羽衣学園中学校</t>
  </si>
  <si>
    <t>大阪府清風南海中学校</t>
  </si>
  <si>
    <t>大阪府金蘭千里中学校</t>
  </si>
  <si>
    <t>大阪府賢明学院中学校</t>
  </si>
  <si>
    <t>大阪府関西創価中学校</t>
  </si>
  <si>
    <t>大阪府大阪国際中学校</t>
  </si>
  <si>
    <t>大阪府追手門学院大手前中学校</t>
  </si>
  <si>
    <t>大阪府金光大阪中学校</t>
  </si>
  <si>
    <t>大阪府東海大学付属大阪仰星高等学校中等部</t>
  </si>
  <si>
    <t>大阪府帝塚山学院泉ヶ丘中学校</t>
  </si>
  <si>
    <t>大阪府大阪青凌中学校</t>
  </si>
  <si>
    <t>大阪府初芝富田林中学校</t>
  </si>
  <si>
    <t>大阪府金光八尾中学校</t>
  </si>
  <si>
    <t>大阪府大阪金剛インターナショナル中学校</t>
  </si>
  <si>
    <t>大阪府建国中学校</t>
  </si>
  <si>
    <t>大阪府大阪桐蔭中学校</t>
  </si>
  <si>
    <t>大阪府関西学院千里国際中等部</t>
  </si>
  <si>
    <t>大阪府関西大学中等部</t>
  </si>
  <si>
    <t>大阪府四天王寺東中学校</t>
  </si>
  <si>
    <t>兵庫県雲雀丘学園中学校</t>
  </si>
  <si>
    <t>兵庫県小林聖心女子学院中学校</t>
  </si>
  <si>
    <t>兵庫県園田学園中学校</t>
  </si>
  <si>
    <t>兵庫県百合学院中学校</t>
  </si>
  <si>
    <t>兵庫県報徳学園中学校</t>
  </si>
  <si>
    <t>兵庫県関西学院中学部</t>
  </si>
  <si>
    <t>兵庫県神戸女学院中学部</t>
  </si>
  <si>
    <t>兵庫県武庫川女子大学附属中学校</t>
  </si>
  <si>
    <t>兵庫県甲子園学院中学校</t>
  </si>
  <si>
    <t>兵庫県甲陽学院中学校</t>
  </si>
  <si>
    <t>兵庫県夙川中学校</t>
  </si>
  <si>
    <t>兵庫県仁川学院中学校</t>
  </si>
  <si>
    <t>兵庫県芦屋学園中学校</t>
  </si>
  <si>
    <t>兵庫県甲南中学校</t>
  </si>
  <si>
    <t>兵庫県甲南女子中学校</t>
  </si>
  <si>
    <t>兵庫県灘中学校</t>
  </si>
  <si>
    <t>兵庫県六甲学院中学校</t>
  </si>
  <si>
    <t>兵庫県神戸海星女子学院中学校</t>
  </si>
  <si>
    <t>兵庫県松蔭中学校</t>
  </si>
  <si>
    <t>兵庫県神戸龍谷中学校</t>
  </si>
  <si>
    <t>兵庫県啓明学院中学校</t>
  </si>
  <si>
    <t>兵庫県神戸山手女子中学校</t>
  </si>
  <si>
    <t>兵庫県親和中学校</t>
  </si>
  <si>
    <t>兵庫県神戸学院大学附属中学校</t>
  </si>
  <si>
    <t>兵庫県須磨学園中学校</t>
  </si>
  <si>
    <t>兵庫県滝川中学校</t>
  </si>
  <si>
    <t>兵庫県愛徳学園中学校</t>
  </si>
  <si>
    <t>兵庫県賢明女子学院中学校</t>
  </si>
  <si>
    <t>兵庫県淳心学院中学校</t>
  </si>
  <si>
    <t>兵庫県姫路女学院中学校</t>
  </si>
  <si>
    <t>兵庫県東洋大学附属姫路中学校</t>
  </si>
  <si>
    <t>兵庫県白陵中学校</t>
  </si>
  <si>
    <t>兵庫県三田学園中学校</t>
  </si>
  <si>
    <t>兵庫県蒼開中学校</t>
  </si>
  <si>
    <t>兵庫県近畿大学附属豊岡中学校</t>
  </si>
  <si>
    <t>兵庫県滝川第二中学校</t>
  </si>
  <si>
    <t>兵庫県生野学園中学校</t>
  </si>
  <si>
    <t>兵庫県神戸国際中学校</t>
  </si>
  <si>
    <t>奈良県帝塚山中学校</t>
  </si>
  <si>
    <t>奈良県東大寺学園中学校</t>
  </si>
  <si>
    <t>奈良県奈良育英中学校</t>
  </si>
  <si>
    <t>奈良県天理中学校</t>
  </si>
  <si>
    <t>奈良県智辯学園中学校</t>
  </si>
  <si>
    <t>奈良県奈良学園中学校</t>
  </si>
  <si>
    <t>奈良県育英西中学校</t>
  </si>
  <si>
    <t>奈良県西大和学園中学校</t>
  </si>
  <si>
    <t>奈良県智辯学園奈良カレッジ中学部</t>
  </si>
  <si>
    <t>奈良県奈良学園登美ヶ丘中学校</t>
  </si>
  <si>
    <t>和歌山県開智中学校</t>
  </si>
  <si>
    <t>和歌山県和歌山信愛中学校</t>
  </si>
  <si>
    <t>和歌山県近畿大学附属新宮中学校</t>
  </si>
  <si>
    <t>和歌山県智辯学園和歌山中学校</t>
  </si>
  <si>
    <t>和歌山県近畿大学附属和歌山中学校</t>
  </si>
  <si>
    <t>和歌山県初芝橋本中学校</t>
  </si>
  <si>
    <t>和歌山県きのくに子どもの村中学校</t>
  </si>
  <si>
    <t>鳥取県米子北斗中学校</t>
  </si>
  <si>
    <t>鳥取県湯梨浜学園中学校</t>
  </si>
  <si>
    <t>鳥取県青翔開智中学校</t>
  </si>
  <si>
    <t>島根県松徳学院中学校</t>
  </si>
  <si>
    <t>島根県開星中学校</t>
  </si>
  <si>
    <t>島根県出雲北陵中学校</t>
  </si>
  <si>
    <t>岡山県山陽学園中学校</t>
  </si>
  <si>
    <t>岡山県清心中学校</t>
  </si>
  <si>
    <t>岡山県就実中学校</t>
  </si>
  <si>
    <t>岡山県岡山理科大学附属中学校</t>
  </si>
  <si>
    <t>岡山県岡山学芸館清秀中学校</t>
  </si>
  <si>
    <t>岡山県金光学園中学校</t>
  </si>
  <si>
    <t>岡山県蒼明学院中等部</t>
  </si>
  <si>
    <t>岡山県岡山白陵中学校</t>
  </si>
  <si>
    <t>岡山県岡山中学校</t>
  </si>
  <si>
    <t>岡山県吉備高原希望中学校</t>
  </si>
  <si>
    <t>広島県広島学院中学校</t>
  </si>
  <si>
    <t>広島県広島女学院中学校</t>
  </si>
  <si>
    <t>広島県広島城北中学校</t>
  </si>
  <si>
    <t>広島県修道中学校</t>
  </si>
  <si>
    <t>広島県崇徳中学校</t>
  </si>
  <si>
    <t>広島県広島修道大学ひろしま協創中学校</t>
  </si>
  <si>
    <t>広島県ノートルダム清心中学校</t>
  </si>
  <si>
    <t>広島県比治山女子中学校</t>
  </si>
  <si>
    <t>広島県安田女子中学校</t>
  </si>
  <si>
    <t>広島県盈進中学校</t>
  </si>
  <si>
    <t>広島県福山暁の星女子中学校</t>
  </si>
  <si>
    <t>広島県近畿大学附属広島中学校福山校</t>
  </si>
  <si>
    <t>広島県尾道中学校</t>
  </si>
  <si>
    <t>広島県如水館中学校</t>
  </si>
  <si>
    <t>広島県広島新庄中学校</t>
  </si>
  <si>
    <t>広島県ＡＩＣＪ中学校</t>
  </si>
  <si>
    <t>広島県広島国際学院中学校</t>
  </si>
  <si>
    <t>広島県山陽女学園中等部</t>
  </si>
  <si>
    <t>広島県広島なぎさ中学校</t>
  </si>
  <si>
    <t>広島県武田中学校</t>
  </si>
  <si>
    <t>広島県広島三育学院中学校</t>
  </si>
  <si>
    <t>広島県銀河学院中学校</t>
  </si>
  <si>
    <t>広島県英数学館中学校</t>
  </si>
  <si>
    <t>広島県近畿大学附属広島中学校東広島校</t>
  </si>
  <si>
    <t>広島県呉青山中学校</t>
  </si>
  <si>
    <t>山口県高水高等学校付属中学校</t>
  </si>
  <si>
    <t>山口県晃英館中学校</t>
  </si>
  <si>
    <t>山口県高川学園中学校</t>
  </si>
  <si>
    <t>山口県野田学園中学校</t>
  </si>
  <si>
    <t>山口県慶進中学校</t>
  </si>
  <si>
    <t>山口県宇部フロンティア大学付属中学校</t>
  </si>
  <si>
    <t>山口県梅光学院中学校</t>
  </si>
  <si>
    <t>山口県萩光塩学院中学校</t>
  </si>
  <si>
    <t>徳島県徳島文理中学校</t>
  </si>
  <si>
    <t>徳島県生光学園中学校</t>
  </si>
  <si>
    <t>香川県大手前高松中学校</t>
  </si>
  <si>
    <t>香川県大手前丸亀中学校</t>
  </si>
  <si>
    <t>香川県香川県藤井中学校</t>
  </si>
  <si>
    <t>香川県香川誠陵中学校</t>
  </si>
  <si>
    <t>愛媛県愛光中学校</t>
  </si>
  <si>
    <t>愛媛県松山東雲中学校</t>
  </si>
  <si>
    <t>愛媛県今治明徳中学校</t>
  </si>
  <si>
    <t>高知県高知学芸中学校</t>
  </si>
  <si>
    <t>高知県高知中学校</t>
  </si>
  <si>
    <t>高知県清和女子中学校</t>
  </si>
  <si>
    <t>高知県土佐中学校</t>
  </si>
  <si>
    <t>高知県土佐女子中学校</t>
  </si>
  <si>
    <t>高知県明徳義塾中学校</t>
  </si>
  <si>
    <t>高知県土佐塾中学校</t>
  </si>
  <si>
    <t>福岡県西南学院中学校</t>
  </si>
  <si>
    <t>福岡県上智福岡中学校</t>
  </si>
  <si>
    <t>福岡県筑紫女学園中学校</t>
  </si>
  <si>
    <t>福岡県中村学園女子中学校</t>
  </si>
  <si>
    <t>福岡県博多女子中学校</t>
  </si>
  <si>
    <t>福岡県沖学園中学校</t>
  </si>
  <si>
    <t>福岡県東福岡自彊館中学校</t>
  </si>
  <si>
    <t>福岡県福岡女学院中学校</t>
  </si>
  <si>
    <t>福岡県福岡大学附属大濠中学校</t>
  </si>
  <si>
    <t>福岡県福岡雙葉中学校</t>
  </si>
  <si>
    <t>福岡県福岡舞鶴誠和中学校</t>
  </si>
  <si>
    <t>福岡県折尾愛真中学校</t>
  </si>
  <si>
    <t>福岡県九州国際大学付属中学校</t>
  </si>
  <si>
    <t>福岡県西南女学院中学校</t>
  </si>
  <si>
    <t>福岡県照曜館中学校</t>
  </si>
  <si>
    <t>福岡県大牟田中学校</t>
  </si>
  <si>
    <t>福岡県明光学園中学校</t>
  </si>
  <si>
    <t>福岡県敬愛中学校</t>
  </si>
  <si>
    <t>福岡県久留米大学附設中学校</t>
  </si>
  <si>
    <t>福岡県久留米信愛中学校</t>
  </si>
  <si>
    <t>福岡県明治学園中学校</t>
  </si>
  <si>
    <t>福岡県飯塚日新館中学校</t>
  </si>
  <si>
    <t>福岡県八女学院中学校</t>
  </si>
  <si>
    <t>福岡県筑陽学園中学校</t>
  </si>
  <si>
    <t>福岡県小倉日新館中学校</t>
  </si>
  <si>
    <t>福岡県中村学園三陽中学校</t>
  </si>
  <si>
    <t>福岡県北九州子どもの村中学校</t>
  </si>
  <si>
    <t>佐賀県龍谷中学校</t>
  </si>
  <si>
    <t>佐賀県佐賀清和中学校</t>
  </si>
  <si>
    <t>佐賀県成穎中学校</t>
  </si>
  <si>
    <t>佐賀県弘学館中学校</t>
  </si>
  <si>
    <t>佐賀県東明館中学校</t>
  </si>
  <si>
    <t>佐賀県早稲田佐賀中学校</t>
  </si>
  <si>
    <t>長崎県海星中学校</t>
  </si>
  <si>
    <t>長崎県活水中学校</t>
  </si>
  <si>
    <t>長崎県純心中学校</t>
  </si>
  <si>
    <t>長崎県長崎玉成高等学校附属中学部</t>
  </si>
  <si>
    <t>長崎県長崎南山中学校</t>
  </si>
  <si>
    <t>長崎県九州文化学園中学校</t>
  </si>
  <si>
    <t>長崎県聖和女子学院中学校</t>
  </si>
  <si>
    <t>長崎県長崎日本大学中学校</t>
  </si>
  <si>
    <t>長崎県青雲中学校</t>
  </si>
  <si>
    <t>長崎県精道三川台中学校</t>
  </si>
  <si>
    <t>長崎県長崎精道中学校</t>
  </si>
  <si>
    <t>長崎県ながさき東そのぎ子どもの村中学校</t>
  </si>
  <si>
    <t>熊本県真和中学校</t>
  </si>
  <si>
    <t>熊本県尚絅中学校</t>
  </si>
  <si>
    <t>熊本県九州学院中学校</t>
  </si>
  <si>
    <t>熊本県ルーテル学院中学校</t>
  </si>
  <si>
    <t>熊本県熊本信愛女学院中学校</t>
  </si>
  <si>
    <t>熊本県熊本学園大学付属中学校</t>
  </si>
  <si>
    <t>熊本県熊本マリスト学園中学校</t>
  </si>
  <si>
    <t>熊本県文徳中学校</t>
  </si>
  <si>
    <t>大分県岩田中学校</t>
  </si>
  <si>
    <t>大分県向陽中学校</t>
  </si>
  <si>
    <t>大分県大分中学校</t>
  </si>
  <si>
    <t>大分県明豊中学校</t>
  </si>
  <si>
    <t>宮崎県日向学院中学校</t>
  </si>
  <si>
    <t>宮崎県宮崎学園中学校</t>
  </si>
  <si>
    <t>宮崎県聖心ウルスラ学園聡明中学校</t>
  </si>
  <si>
    <t>宮崎県宮崎日本大学中学校</t>
  </si>
  <si>
    <t>宮崎県鵬翔中学校</t>
  </si>
  <si>
    <t>宮崎県日章学園中学校</t>
  </si>
  <si>
    <t>宮崎県宮崎第一中学校</t>
  </si>
  <si>
    <t>宮崎県尚学館中学校</t>
  </si>
  <si>
    <t>宮崎県日南学園中学校</t>
  </si>
  <si>
    <t>鹿児島県鹿児島純心女子中学校</t>
  </si>
  <si>
    <t>鹿児島県ラ・サール中学校</t>
  </si>
  <si>
    <t>鹿児島県大口明光学園中学校</t>
  </si>
  <si>
    <t>鹿児島県鹿児島修学館中学校</t>
  </si>
  <si>
    <t>鹿児島県神村学園中等部</t>
  </si>
  <si>
    <t>鹿児島県れいめい中学校</t>
  </si>
  <si>
    <t>鹿児島県鹿児島第一中学校</t>
  </si>
  <si>
    <t>鹿児島県池田中学校</t>
  </si>
  <si>
    <t>鹿児島県志學館中等部</t>
  </si>
  <si>
    <t>鹿児島県鹿児島育英館中学校</t>
  </si>
  <si>
    <t>沖縄県沖縄尚学高等学校附属中学校</t>
  </si>
  <si>
    <t>沖縄県興南中学校</t>
  </si>
  <si>
    <t>沖縄県昭和薬科大学附属中学校</t>
  </si>
  <si>
    <t>沖縄県沖縄三育中学校</t>
  </si>
  <si>
    <t>沖縄県沖縄カトリック中学校</t>
  </si>
  <si>
    <t>沖縄県沖縄アミークスインターナショナル中学校</t>
  </si>
  <si>
    <t>左記計のうち通信制高校への転編入者数</t>
    <rPh sb="0" eb="2">
      <t>サキ</t>
    </rPh>
    <rPh sb="2" eb="3">
      <t>ケイ</t>
    </rPh>
    <rPh sb="6" eb="9">
      <t>ツウシンセイ</t>
    </rPh>
    <rPh sb="9" eb="11">
      <t>コウコウ</t>
    </rPh>
    <rPh sb="13" eb="14">
      <t>テン</t>
    </rPh>
    <rPh sb="14" eb="16">
      <t>ヘンニュウ</t>
    </rPh>
    <rPh sb="16" eb="17">
      <t>シャ</t>
    </rPh>
    <rPh sb="17" eb="18">
      <t>スウ</t>
    </rPh>
    <phoneticPr fontId="2"/>
  </si>
  <si>
    <t>令和５年
４月１日現在
在籍生徒数
（1～3年生）　　　　　　　　　　　</t>
    <rPh sb="6" eb="7">
      <t>ガツ</t>
    </rPh>
    <rPh sb="12" eb="14">
      <t>ザイセキ</t>
    </rPh>
    <phoneticPr fontId="4"/>
  </si>
  <si>
    <t>令和5年
4月1日現在
在籍生徒数
（1～6年生）　　　　　　　　　　　</t>
    <rPh sb="6" eb="7">
      <t>ガツ</t>
    </rPh>
    <rPh sb="12" eb="14">
      <t>ザイセキ</t>
    </rPh>
    <rPh sb="22" eb="24">
      <t>ネンセイ</t>
    </rPh>
    <phoneticPr fontId="4"/>
  </si>
  <si>
    <t>デジタル教科書の価格が高い（前期課程分の英語と数学以外）</t>
    <rPh sb="8" eb="10">
      <t>カカク</t>
    </rPh>
    <rPh sb="11" eb="12">
      <t>タカ</t>
    </rPh>
    <rPh sb="14" eb="18">
      <t>ゼンキカテイ</t>
    </rPh>
    <rPh sb="18" eb="19">
      <t>ブン</t>
    </rPh>
    <rPh sb="20" eb="22">
      <t>エイゴ</t>
    </rPh>
    <rPh sb="23" eb="25">
      <t>スウガク</t>
    </rPh>
    <rPh sb="25" eb="27">
      <t>イガイ</t>
    </rPh>
    <phoneticPr fontId="14"/>
  </si>
  <si>
    <t>中高共用建物については、
こちらの高等学校シートでご回答ください。</t>
    <rPh sb="0" eb="4">
      <t>チュウコウキョウヨウ</t>
    </rPh>
    <rPh sb="4" eb="6">
      <t>タテモノ</t>
    </rPh>
    <rPh sb="17" eb="21">
      <t>コウトウガッコウ</t>
    </rPh>
    <rPh sb="26" eb="28">
      <t>カイトウ</t>
    </rPh>
    <phoneticPr fontId="14"/>
  </si>
  <si>
    <t>募集定員</t>
    <rPh sb="0" eb="2">
      <t>ボシュウ</t>
    </rPh>
    <rPh sb="2" eb="4">
      <t>テイイン</t>
    </rPh>
    <phoneticPr fontId="2"/>
  </si>
  <si>
    <t>内部入学者がある場合は、「募集定員」「入学志願者数」「合格者数」「入学者数」に内部入学者数を含めてください。</t>
    <rPh sb="13" eb="15">
      <t>ボシュウ</t>
    </rPh>
    <phoneticPr fontId="14"/>
  </si>
  <si>
    <t>募　集
定　員</t>
    <rPh sb="0" eb="1">
      <t>ボ</t>
    </rPh>
    <rPh sb="2" eb="3">
      <t>シュウ</t>
    </rPh>
    <rPh sb="4" eb="5">
      <t>サダム</t>
    </rPh>
    <rPh sb="6" eb="7">
      <t>イン</t>
    </rPh>
    <phoneticPr fontId="2"/>
  </si>
  <si>
    <t>内部入学者がある場合は、「募集定員」「入学志願者数」「合格者数」「入学者数」に内部入学者数を含めてください。</t>
    <rPh sb="13" eb="15">
      <t>ボシュウ</t>
    </rPh>
    <phoneticPr fontId="2"/>
  </si>
  <si>
    <t>代表校コード</t>
    <rPh sb="0" eb="3">
      <t>ダイヒョウコウ</t>
    </rPh>
    <phoneticPr fontId="14"/>
  </si>
  <si>
    <t>愛知県海陽中等教育学校</t>
  </si>
  <si>
    <t>愛媛県済美平成中等教育学校</t>
  </si>
  <si>
    <t>愛媛県新田青雲中等教育学校</t>
  </si>
  <si>
    <t>茨城県開智望中等教育学校</t>
  </si>
  <si>
    <t>茨城県土浦日本大学中等教育学校</t>
  </si>
  <si>
    <t>岡山県朝日塾中等教育学校</t>
  </si>
  <si>
    <t>三重県鈴鹿中等教育学校</t>
  </si>
  <si>
    <t>滋賀県MIHO美学院中等教育学校</t>
  </si>
  <si>
    <t>神奈川県自修館中等教育学校</t>
  </si>
  <si>
    <t>神奈川県桐蔭学園中等教育学校</t>
  </si>
  <si>
    <t>三育学院中等教育学校</t>
    <rPh sb="0" eb="4">
      <t>サンイクガクイン</t>
    </rPh>
    <rPh sb="4" eb="10">
      <t>チュウトウキョウイクガッコウ</t>
    </rPh>
    <phoneticPr fontId="4"/>
  </si>
  <si>
    <t>千葉県三育学院中等教育学校</t>
  </si>
  <si>
    <t>千葉県時任学園中等教育学校</t>
  </si>
  <si>
    <t>長野県松本秀峰中等教育学校</t>
  </si>
  <si>
    <t>栃木県佐野日本大学中等教育学校</t>
  </si>
  <si>
    <t>奈良県聖心学園中等教育学校</t>
  </si>
  <si>
    <t>リンデンホールスクール中高学部</t>
    <phoneticPr fontId="4"/>
  </si>
  <si>
    <t>智学館中等教育学校</t>
    <phoneticPr fontId="4"/>
  </si>
  <si>
    <t>開智所沢中等教育学校</t>
    <phoneticPr fontId="4"/>
  </si>
  <si>
    <t>大阪学芸中等教育学校</t>
    <phoneticPr fontId="4"/>
  </si>
  <si>
    <t>サミットアカデミーセカンダリースクール長野</t>
    <phoneticPr fontId="4"/>
  </si>
  <si>
    <t>茨城県智学館中等教育学校</t>
  </si>
  <si>
    <t>埼玉県開智所沢中等教育学校</t>
  </si>
  <si>
    <t>長野県サミットアカデミーセカンダリースクール長野</t>
  </si>
  <si>
    <t>大阪府大阪学芸中等教育学校</t>
  </si>
  <si>
    <t>福岡県リンデンホールスクール中高学部</t>
  </si>
  <si>
    <t>中等教育学校名</t>
    <rPh sb="0" eb="2">
      <t>チュウトウ</t>
    </rPh>
    <rPh sb="2" eb="4">
      <t>キョウイク</t>
    </rPh>
    <rPh sb="4" eb="6">
      <t>ガッコウ</t>
    </rPh>
    <rPh sb="6" eb="7">
      <t>メイ</t>
    </rPh>
    <phoneticPr fontId="4"/>
  </si>
  <si>
    <t xml:space="preserve">コード番号
</t>
    <rPh sb="3" eb="5">
      <t>バンゴウ</t>
    </rPh>
    <phoneticPr fontId="4"/>
  </si>
  <si>
    <t>大臣所轄</t>
    <rPh sb="0" eb="2">
      <t>ダイジン</t>
    </rPh>
    <rPh sb="2" eb="4">
      <t>ショカツ</t>
    </rPh>
    <phoneticPr fontId="4"/>
  </si>
  <si>
    <t>知事所轄</t>
    <phoneticPr fontId="4"/>
  </si>
  <si>
    <t>回答</t>
    <rPh sb="0" eb="2">
      <t>カイトウ</t>
    </rPh>
    <phoneticPr fontId="14"/>
  </si>
  <si>
    <t>　</t>
  </si>
  <si>
    <t>都道府県</t>
    <rPh sb="0" eb="4">
      <t>トドウフケン</t>
    </rPh>
    <phoneticPr fontId="14"/>
  </si>
  <si>
    <t>中学コード</t>
    <rPh sb="0" eb="2">
      <t>チュウガク</t>
    </rPh>
    <phoneticPr fontId="14"/>
  </si>
  <si>
    <t>東京農業大学第二高等学校中等部</t>
    <rPh sb="0" eb="2">
      <t>トウキョウ</t>
    </rPh>
    <rPh sb="2" eb="6">
      <t>ノウギョウダイガク</t>
    </rPh>
    <rPh sb="6" eb="8">
      <t>ダイニ</t>
    </rPh>
    <rPh sb="8" eb="12">
      <t>コウトウガッコウ</t>
    </rPh>
    <rPh sb="12" eb="15">
      <t>チュウトウブ</t>
    </rPh>
    <phoneticPr fontId="4"/>
  </si>
  <si>
    <t>流通経済大学付属柏中学校</t>
    <rPh sb="0" eb="2">
      <t>リュウツウ</t>
    </rPh>
    <rPh sb="2" eb="6">
      <t>ケイザイダイガク</t>
    </rPh>
    <rPh sb="6" eb="8">
      <t>フゾク</t>
    </rPh>
    <rPh sb="8" eb="9">
      <t>カシワ</t>
    </rPh>
    <rPh sb="9" eb="12">
      <t>チュウガッコウ</t>
    </rPh>
    <phoneticPr fontId="4"/>
  </si>
  <si>
    <t>小石川淑徳学園中学校</t>
    <rPh sb="0" eb="3">
      <t>コイシカワ</t>
    </rPh>
    <rPh sb="3" eb="5">
      <t>シュクトク</t>
    </rPh>
    <rPh sb="5" eb="7">
      <t>ガクエン</t>
    </rPh>
    <rPh sb="7" eb="10">
      <t>チュウガッコウ</t>
    </rPh>
    <phoneticPr fontId="4"/>
  </si>
  <si>
    <t>自由学園中等部</t>
    <rPh sb="4" eb="7">
      <t>チュウトウブ</t>
    </rPh>
    <phoneticPr fontId="4"/>
  </si>
  <si>
    <t>明治大学付属八王子中学校</t>
    <phoneticPr fontId="4"/>
  </si>
  <si>
    <t>金沢龍谷高等学校中等部</t>
    <rPh sb="0" eb="2">
      <t>カナザワ</t>
    </rPh>
    <rPh sb="2" eb="4">
      <t>リュウコク</t>
    </rPh>
    <rPh sb="4" eb="8">
      <t>コウトウガッコウ</t>
    </rPh>
    <rPh sb="8" eb="11">
      <t>チュウトウブ</t>
    </rPh>
    <phoneticPr fontId="4"/>
  </si>
  <si>
    <t>群馬県東京農業大学第二高等学校中等部</t>
  </si>
  <si>
    <t>千葉県流通経済大学付属柏中学校</t>
  </si>
  <si>
    <t>東京都小石川淑徳学園中学校</t>
  </si>
  <si>
    <t>東京都自由学園中等部</t>
  </si>
  <si>
    <t>東京都明治大学付属八王子中学校</t>
  </si>
  <si>
    <t>石川県金沢龍谷高等学校中等部</t>
  </si>
  <si>
    <t>学校法人項目回答不要</t>
  </si>
  <si>
    <t>回答必要</t>
  </si>
  <si>
    <t>聖坂支援学校中学部</t>
    <rPh sb="2" eb="4">
      <t>シエン</t>
    </rPh>
    <phoneticPr fontId="4"/>
  </si>
  <si>
    <t>明晴学園中学部</t>
    <phoneticPr fontId="4"/>
  </si>
  <si>
    <t>特別支援学校光の村土佐自然学園中等部</t>
    <rPh sb="0" eb="2">
      <t>トクベツ</t>
    </rPh>
    <rPh sb="2" eb="4">
      <t>シエン</t>
    </rPh>
    <rPh sb="4" eb="6">
      <t>ガッコウ</t>
    </rPh>
    <rPh sb="15" eb="16">
      <t>チュウ</t>
    </rPh>
    <phoneticPr fontId="4"/>
  </si>
  <si>
    <t>札幌聖心女子学院中学校</t>
    <phoneticPr fontId="4"/>
  </si>
  <si>
    <t>武修館中学校</t>
    <phoneticPr fontId="4"/>
  </si>
  <si>
    <t>霞ヶ浦高等学校附属中学校</t>
    <rPh sb="0" eb="3">
      <t>カスミガウラ</t>
    </rPh>
    <rPh sb="3" eb="5">
      <t>コウトウ</t>
    </rPh>
    <rPh sb="5" eb="7">
      <t>ガッコウ</t>
    </rPh>
    <rPh sb="7" eb="9">
      <t>フゾク</t>
    </rPh>
    <phoneticPr fontId="4"/>
  </si>
  <si>
    <t>滋賀学園中学校</t>
    <phoneticPr fontId="4"/>
  </si>
  <si>
    <t>初芝橋本中学校</t>
    <phoneticPr fontId="4"/>
  </si>
  <si>
    <t>海星学院中学校</t>
    <phoneticPr fontId="4"/>
  </si>
  <si>
    <t>双葉中学校</t>
    <phoneticPr fontId="4"/>
  </si>
  <si>
    <t>聖霊学園中学校</t>
    <rPh sb="2" eb="4">
      <t>ガクエン</t>
    </rPh>
    <phoneticPr fontId="4"/>
  </si>
  <si>
    <t>青葉台中等学部</t>
    <rPh sb="0" eb="3">
      <t>アオバダイ</t>
    </rPh>
    <rPh sb="3" eb="5">
      <t>チュウトウ</t>
    </rPh>
    <rPh sb="5" eb="7">
      <t>ガクブ</t>
    </rPh>
    <phoneticPr fontId="4"/>
  </si>
  <si>
    <t>聖徳大学附属取手聖徳女子中学校</t>
    <phoneticPr fontId="4"/>
  </si>
  <si>
    <t>湘南ライナス学園中等部</t>
    <rPh sb="0" eb="2">
      <t>ショウナン</t>
    </rPh>
    <rPh sb="6" eb="8">
      <t>ガクエン</t>
    </rPh>
    <rPh sb="8" eb="11">
      <t>チュウトウブ</t>
    </rPh>
    <phoneticPr fontId="4"/>
  </si>
  <si>
    <t>橘学苑中学校</t>
    <phoneticPr fontId="4"/>
  </si>
  <si>
    <t>平塚学園中学校</t>
    <phoneticPr fontId="4"/>
  </si>
  <si>
    <t>横浜学園中学校</t>
    <phoneticPr fontId="4"/>
  </si>
  <si>
    <t>横浜清風中学校</t>
    <phoneticPr fontId="4"/>
  </si>
  <si>
    <t>松蔭大学附属松蔭中学校</t>
    <rPh sb="0" eb="2">
      <t>ショウイン</t>
    </rPh>
    <rPh sb="2" eb="4">
      <t>ダイガク</t>
    </rPh>
    <rPh sb="4" eb="6">
      <t>フゾク</t>
    </rPh>
    <rPh sb="8" eb="11">
      <t>チュウガッコウ</t>
    </rPh>
    <phoneticPr fontId="4"/>
  </si>
  <si>
    <t>文華女子中学校</t>
    <phoneticPr fontId="4"/>
  </si>
  <si>
    <t>人間環境大学附属岡崎中学校</t>
    <rPh sb="0" eb="4">
      <t>ニンゲンカンキョウ</t>
    </rPh>
    <rPh sb="4" eb="6">
      <t>ダイガク</t>
    </rPh>
    <rPh sb="6" eb="8">
      <t>フゾク</t>
    </rPh>
    <rPh sb="10" eb="13">
      <t>チュウガッコウ</t>
    </rPh>
    <phoneticPr fontId="4"/>
  </si>
  <si>
    <t>華頂女子中学校</t>
    <phoneticPr fontId="4"/>
  </si>
  <si>
    <t>聖マリア学院中学校</t>
    <phoneticPr fontId="4"/>
  </si>
  <si>
    <t>星の杜中学校</t>
    <phoneticPr fontId="4"/>
  </si>
  <si>
    <t>東京みらい中学校</t>
    <phoneticPr fontId="4"/>
  </si>
  <si>
    <t>清林館中学校</t>
    <phoneticPr fontId="4"/>
  </si>
  <si>
    <t>三育学院中学校</t>
    <rPh sb="0" eb="1">
      <t>3</t>
    </rPh>
    <rPh sb="1" eb="2">
      <t>イク</t>
    </rPh>
    <rPh sb="2" eb="4">
      <t>ガクイン</t>
    </rPh>
    <rPh sb="4" eb="7">
      <t>チュウガッコウ</t>
    </rPh>
    <phoneticPr fontId="4"/>
  </si>
  <si>
    <t>旭出学園中学部</t>
    <phoneticPr fontId="14"/>
  </si>
  <si>
    <t>珊瑚舎スコーレ東表中学校</t>
    <phoneticPr fontId="4"/>
  </si>
  <si>
    <t>軽井沢風越義務教育学校</t>
    <rPh sb="0" eb="3">
      <t>カルイザワ</t>
    </rPh>
    <rPh sb="3" eb="5">
      <t>カザコシ</t>
    </rPh>
    <rPh sb="5" eb="7">
      <t>ギム</t>
    </rPh>
    <rPh sb="7" eb="9">
      <t>キョウイク</t>
    </rPh>
    <rPh sb="9" eb="11">
      <t>ガツコウ</t>
    </rPh>
    <phoneticPr fontId="4"/>
  </si>
  <si>
    <t>北海道海星学院中学校</t>
  </si>
  <si>
    <t>北海道札幌聖心女子学院中学校</t>
  </si>
  <si>
    <t>北海道武修館中学校</t>
  </si>
  <si>
    <t>北海道双葉中学校</t>
  </si>
  <si>
    <t>秋田県聖霊学園中学校</t>
  </si>
  <si>
    <t>新潟県帝京長岡中学校</t>
  </si>
  <si>
    <t>茨城県青葉台中等学部</t>
  </si>
  <si>
    <t>茨城県霞ヶ浦高等学校附属中学校</t>
  </si>
  <si>
    <t>茨城県聖徳大学附属取手聖徳女子中学校</t>
  </si>
  <si>
    <t>栃木県星の杜中学校</t>
  </si>
  <si>
    <t>埼玉県特別支援学校光の村秩父自然学園中学部</t>
  </si>
  <si>
    <t>千葉県三育学院中学校</t>
  </si>
  <si>
    <t>神奈川県湘南ライナス学園中等部</t>
  </si>
  <si>
    <t>神奈川県聖坂支援学校中学部</t>
  </si>
  <si>
    <t>神奈川県平塚学園中学校</t>
  </si>
  <si>
    <t>神奈川県横浜学園中学校</t>
  </si>
  <si>
    <t>神奈川県横浜訓盲学院中学部</t>
  </si>
  <si>
    <t>神奈川県横浜清風中学校</t>
  </si>
  <si>
    <t>東京都旭出学園中学部</t>
  </si>
  <si>
    <t>東京都国華中学校</t>
  </si>
  <si>
    <t>東京都下北沢成徳中学校</t>
  </si>
  <si>
    <t>東京都松蔭大学附属松蔭中学校</t>
  </si>
  <si>
    <t>東京都東京みらい中学校</t>
  </si>
  <si>
    <t>東京都日本聾話学校中学部</t>
  </si>
  <si>
    <t>東京都文華女子中学校</t>
  </si>
  <si>
    <t>東京都明晴学園中学部</t>
  </si>
  <si>
    <t>石川県叡明館中学校</t>
  </si>
  <si>
    <t>山梨県甲府湯田中学校</t>
  </si>
  <si>
    <t>長野県軽井沢風越義務教育学校</t>
  </si>
  <si>
    <t>静岡県清水国際中学校</t>
  </si>
  <si>
    <t>静岡県特別支援学校ねむの木中学部</t>
  </si>
  <si>
    <t>愛知県清林館中学校</t>
  </si>
  <si>
    <t>愛知県人間環境大学附属岡崎中学校</t>
  </si>
  <si>
    <t>三重県特別支援学校聖母の家学園中学部</t>
  </si>
  <si>
    <t>滋賀県滋賀学園中学校</t>
  </si>
  <si>
    <t>京都府華頂女子中学校</t>
  </si>
  <si>
    <t>京都府両洋中学校</t>
  </si>
  <si>
    <t>兵庫県育英中学校</t>
  </si>
  <si>
    <t>兵庫県神戸星城中学校</t>
  </si>
  <si>
    <t>兵庫県神戸野田中学校</t>
  </si>
  <si>
    <t>兵庫県神港中学校</t>
  </si>
  <si>
    <t>兵庫県日ノ本学園中学校</t>
  </si>
  <si>
    <t>奈良県奈良女子中学校</t>
  </si>
  <si>
    <t>広島県広陵中学校</t>
  </si>
  <si>
    <t>広島県山陽中学校</t>
  </si>
  <si>
    <t>広島県進徳女子中学校</t>
  </si>
  <si>
    <t>広島県広島翔洋中学校</t>
  </si>
  <si>
    <t>香川県香川県明善中学校</t>
  </si>
  <si>
    <t>高知県高知中央中学校</t>
  </si>
  <si>
    <t>高知県特別支援学校光の村土佐自然学園中等部</t>
  </si>
  <si>
    <t>長崎県聖母の騎士中学校</t>
  </si>
  <si>
    <t>長崎県聖マリア学院中学校</t>
  </si>
  <si>
    <t>長崎県創成館中学校</t>
  </si>
  <si>
    <t>長崎県長崎女子商業中学校</t>
  </si>
  <si>
    <t>沖縄県珊瑚舎スコーレ東表中学校</t>
  </si>
  <si>
    <r>
      <t xml:space="preserve">大臣所轄
</t>
    </r>
    <r>
      <rPr>
        <sz val="7"/>
        <rFont val="BIZ UDPゴシック"/>
        <family val="3"/>
        <charset val="128"/>
      </rPr>
      <t>（自動表示）</t>
    </r>
    <rPh sb="0" eb="2">
      <t>ダイジン</t>
    </rPh>
    <rPh sb="2" eb="4">
      <t>ショカツ</t>
    </rPh>
    <phoneticPr fontId="4"/>
  </si>
  <si>
    <r>
      <t xml:space="preserve">知事所轄
</t>
    </r>
    <r>
      <rPr>
        <sz val="7"/>
        <rFont val="BIZ UDPゴシック"/>
        <family val="3"/>
        <charset val="128"/>
      </rPr>
      <t>（大臣所轄以外）</t>
    </r>
    <r>
      <rPr>
        <b/>
        <sz val="7"/>
        <rFont val="BIZ UDPゴシック"/>
        <family val="3"/>
        <charset val="128"/>
      </rPr>
      <t xml:space="preserve">
</t>
    </r>
    <r>
      <rPr>
        <sz val="7"/>
        <rFont val="BIZ UDPゴシック"/>
        <family val="3"/>
        <charset val="128"/>
      </rPr>
      <t>（自動表示）</t>
    </r>
    <phoneticPr fontId="4"/>
  </si>
  <si>
    <t>手入力、訂正</t>
    <rPh sb="0" eb="3">
      <t>テニュウリョク</t>
    </rPh>
    <rPh sb="4" eb="6">
      <t>テイセイ</t>
    </rPh>
    <phoneticPr fontId="14"/>
  </si>
  <si>
    <t>高校コード</t>
    <rPh sb="0" eb="2">
      <t>コウコウ</t>
    </rPh>
    <phoneticPr fontId="14"/>
  </si>
  <si>
    <t>札幌聖心女子学院高等学校</t>
    <phoneticPr fontId="4"/>
  </si>
  <si>
    <t>日本航空高等学校北海道</t>
    <phoneticPr fontId="4"/>
  </si>
  <si>
    <t>日本体育大学附属高等支援学校</t>
    <rPh sb="0" eb="2">
      <t>ニホン</t>
    </rPh>
    <rPh sb="2" eb="4">
      <t>タイイク</t>
    </rPh>
    <rPh sb="4" eb="6">
      <t>ダイガク</t>
    </rPh>
    <rPh sb="6" eb="8">
      <t>フゾク</t>
    </rPh>
    <rPh sb="8" eb="10">
      <t>コウトウ</t>
    </rPh>
    <rPh sb="10" eb="12">
      <t>シエン</t>
    </rPh>
    <rPh sb="12" eb="14">
      <t>ガッコウ</t>
    </rPh>
    <phoneticPr fontId="4"/>
  </si>
  <si>
    <t>下山学園高等学校</t>
    <rPh sb="0" eb="2">
      <t>シモヤマ</t>
    </rPh>
    <rPh sb="2" eb="4">
      <t>ガクエン</t>
    </rPh>
    <rPh sb="4" eb="8">
      <t>コウトウガッコウ</t>
    </rPh>
    <phoneticPr fontId="4"/>
  </si>
  <si>
    <t>三愛学舎</t>
    <phoneticPr fontId="4"/>
  </si>
  <si>
    <t>いずみ高等支援学校</t>
    <rPh sb="5" eb="7">
      <t>シエン</t>
    </rPh>
    <rPh sb="7" eb="9">
      <t>ガッコウ</t>
    </rPh>
    <phoneticPr fontId="4"/>
  </si>
  <si>
    <t>支援学校仙台みらい高等学園</t>
    <rPh sb="0" eb="2">
      <t>シエン</t>
    </rPh>
    <rPh sb="2" eb="4">
      <t>ガッコウ</t>
    </rPh>
    <rPh sb="4" eb="6">
      <t>センダイ</t>
    </rPh>
    <rPh sb="9" eb="11">
      <t>コウトウ</t>
    </rPh>
    <rPh sb="11" eb="13">
      <t>ガクエン</t>
    </rPh>
    <phoneticPr fontId="4"/>
  </si>
  <si>
    <t>聖霊学園高等学校</t>
    <phoneticPr fontId="4"/>
  </si>
  <si>
    <t>福島南高等学校</t>
  </si>
  <si>
    <t>支援学校若葉高等学園</t>
    <phoneticPr fontId="4"/>
  </si>
  <si>
    <t>特別支援学校光の村秩父自然学園高等部</t>
    <rPh sb="0" eb="2">
      <t>トクベツ</t>
    </rPh>
    <rPh sb="2" eb="4">
      <t>シエン</t>
    </rPh>
    <rPh sb="4" eb="6">
      <t>ガッコウ</t>
    </rPh>
    <rPh sb="6" eb="7">
      <t>ヒカリ</t>
    </rPh>
    <rPh sb="8" eb="9">
      <t>ムラ</t>
    </rPh>
    <phoneticPr fontId="4"/>
  </si>
  <si>
    <t>横浜訓盲学院高等部</t>
    <phoneticPr fontId="4"/>
  </si>
  <si>
    <t>聖坂支援学校高等部</t>
    <rPh sb="2" eb="4">
      <t>シエン</t>
    </rPh>
    <phoneticPr fontId="4"/>
  </si>
  <si>
    <t>湘南ライナス学園高等部</t>
    <rPh sb="0" eb="2">
      <t>ショウナン</t>
    </rPh>
    <rPh sb="6" eb="8">
      <t>ガクエン</t>
    </rPh>
    <rPh sb="8" eb="10">
      <t>コウトウ</t>
    </rPh>
    <rPh sb="10" eb="11">
      <t>ブ</t>
    </rPh>
    <phoneticPr fontId="4"/>
  </si>
  <si>
    <t>小石川淑徳学園高等学校</t>
    <rPh sb="0" eb="3">
      <t>コイシカワ</t>
    </rPh>
    <rPh sb="5" eb="7">
      <t>ガクエン</t>
    </rPh>
    <rPh sb="9" eb="11">
      <t>ガッコウ</t>
    </rPh>
    <phoneticPr fontId="4"/>
  </si>
  <si>
    <t>京北学園白山高等学校</t>
    <phoneticPr fontId="4"/>
  </si>
  <si>
    <t>羽田国際高等学校</t>
    <rPh sb="0" eb="4">
      <t>ハネダコクサイ</t>
    </rPh>
    <rPh sb="4" eb="8">
      <t>コウトウガッコウ</t>
    </rPh>
    <phoneticPr fontId="4"/>
  </si>
  <si>
    <t>旭出学園（特別支援学校）高等部</t>
  </si>
  <si>
    <t>自由学園高等部</t>
    <rPh sb="6" eb="7">
      <t>ブ</t>
    </rPh>
    <phoneticPr fontId="4"/>
  </si>
  <si>
    <t>明治大学付属八王子高等学校</t>
    <phoneticPr fontId="4"/>
  </si>
  <si>
    <t>敦賀国際令和高等学校</t>
    <rPh sb="0" eb="2">
      <t>ツルガ</t>
    </rPh>
    <rPh sb="2" eb="4">
      <t>コクサイ</t>
    </rPh>
    <rPh sb="4" eb="6">
      <t>レイワ</t>
    </rPh>
    <phoneticPr fontId="4"/>
  </si>
  <si>
    <t>長野女子高等学校</t>
    <phoneticPr fontId="4"/>
  </si>
  <si>
    <t>特別支援学校ねむの木高等部</t>
    <rPh sb="0" eb="2">
      <t>トクベツ</t>
    </rPh>
    <rPh sb="2" eb="4">
      <t>シエン</t>
    </rPh>
    <rPh sb="4" eb="6">
      <t>ガッコウ</t>
    </rPh>
    <phoneticPr fontId="4"/>
  </si>
  <si>
    <t>菊川南陵高等学校</t>
    <phoneticPr fontId="4"/>
  </si>
  <si>
    <t>名古屋たちばな高等学校</t>
    <rPh sb="0" eb="3">
      <t>ナゴヤ</t>
    </rPh>
    <rPh sb="7" eb="11">
      <t>コウトウガッコウ</t>
    </rPh>
    <phoneticPr fontId="4"/>
  </si>
  <si>
    <t>自由ヶ丘高等学校</t>
    <rPh sb="0" eb="4">
      <t>ジユウガオカ</t>
    </rPh>
    <phoneticPr fontId="4"/>
  </si>
  <si>
    <t>関西中央高等学校</t>
    <phoneticPr fontId="4"/>
  </si>
  <si>
    <t>和歌山南陵高等学校</t>
    <rPh sb="0" eb="3">
      <t>ワカヤマ</t>
    </rPh>
    <rPh sb="3" eb="5">
      <t>ナンリョウ</t>
    </rPh>
    <rPh sb="5" eb="7">
      <t>コウトウ</t>
    </rPh>
    <rPh sb="7" eb="9">
      <t>ガッコウ</t>
    </rPh>
    <phoneticPr fontId="4"/>
  </si>
  <si>
    <t>FC今治高等学校明徳校</t>
    <rPh sb="10" eb="11">
      <t>コウ</t>
    </rPh>
    <phoneticPr fontId="4"/>
  </si>
  <si>
    <t>FC今治高等学校里山校</t>
    <rPh sb="8" eb="10">
      <t>サトヤマ</t>
    </rPh>
    <rPh sb="10" eb="11">
      <t>コウ</t>
    </rPh>
    <phoneticPr fontId="4"/>
  </si>
  <si>
    <t>特別支援学校光の村土佐自然学園高等部</t>
    <rPh sb="0" eb="2">
      <t>トクベツ</t>
    </rPh>
    <rPh sb="2" eb="4">
      <t>シエン</t>
    </rPh>
    <rPh sb="4" eb="6">
      <t>ガッコウ</t>
    </rPh>
    <phoneticPr fontId="4"/>
  </si>
  <si>
    <t>仙台育英学園沖縄高等学校</t>
    <rPh sb="0" eb="2">
      <t>センダイ</t>
    </rPh>
    <rPh sb="2" eb="4">
      <t>イクエイ</t>
    </rPh>
    <rPh sb="4" eb="6">
      <t>ガクエン</t>
    </rPh>
    <rPh sb="6" eb="8">
      <t>オキナワ</t>
    </rPh>
    <rPh sb="8" eb="12">
      <t>コウトウガッコウ</t>
    </rPh>
    <phoneticPr fontId="4"/>
  </si>
  <si>
    <t>エナジックスポーツ高等学院</t>
    <phoneticPr fontId="4"/>
  </si>
  <si>
    <t>高等学校名</t>
    <rPh sb="0" eb="4">
      <t>コウトウガッコウ</t>
    </rPh>
    <rPh sb="4" eb="5">
      <t>メイ</t>
    </rPh>
    <phoneticPr fontId="4"/>
  </si>
  <si>
    <t>北海道旭川実業高等学校</t>
  </si>
  <si>
    <t>北海道旭川志峯高等学校</t>
  </si>
  <si>
    <t>北海道旭川藤星高等学校</t>
  </si>
  <si>
    <t>北海道旭川明成高等学校</t>
  </si>
  <si>
    <t>北海道旭川龍谷高等学校</t>
  </si>
  <si>
    <t>北海道遺愛女子高等学校</t>
  </si>
  <si>
    <t>北海道小樽双葉高等学校</t>
  </si>
  <si>
    <t>北海道小樽明峰高等学校</t>
  </si>
  <si>
    <t>北海道帯広大谷高等学校</t>
  </si>
  <si>
    <t>北海道帯広北高等学校</t>
  </si>
  <si>
    <t>北海道海星学院高等学校</t>
  </si>
  <si>
    <t>北海道北見藤高等学校</t>
  </si>
  <si>
    <t>北海道駒澤大学附属苫小牧高等学校</t>
  </si>
  <si>
    <t>北海道札幌大谷高等学校</t>
  </si>
  <si>
    <t>北海道札幌光星高等学校</t>
  </si>
  <si>
    <t>北海道札幌新陽高等学校</t>
  </si>
  <si>
    <t>北海道札幌静修高等学校</t>
  </si>
  <si>
    <t>北海道札幌聖心女子学院高等学校</t>
  </si>
  <si>
    <t>北海道札幌創成高等学校</t>
  </si>
  <si>
    <t>北海道札幌第一高等学校</t>
  </si>
  <si>
    <t>北海道札幌日本大学高等学校</t>
  </si>
  <si>
    <t>北海道札幌北斗高等学校</t>
  </si>
  <si>
    <t>北海道札幌山の手高等学校</t>
  </si>
  <si>
    <t>北海道札幌龍谷学園高等学校</t>
  </si>
  <si>
    <t>北海道白樺学園高等学校</t>
  </si>
  <si>
    <t>北海道清尚学院高等学校</t>
  </si>
  <si>
    <t>北海道東海大学付属札幌高等学校</t>
  </si>
  <si>
    <t>北海道苫小牧中央高等学校</t>
  </si>
  <si>
    <t>北海道日本体育大学附属高等支援学校</t>
  </si>
  <si>
    <t>北海道日本航空高等学校北海道</t>
  </si>
  <si>
    <t>北海道函館大谷高等学校</t>
  </si>
  <si>
    <t>北海道函館大妻高等学校</t>
  </si>
  <si>
    <t>北海道函館白百合学園高等学校</t>
  </si>
  <si>
    <t>北海道函館大学付属柏稜高等学校</t>
  </si>
  <si>
    <t>北海道函館大学付属有斗高等学校</t>
  </si>
  <si>
    <t>北海道函館ラ・サール高等学校</t>
  </si>
  <si>
    <t>北海道藤女子高等学校</t>
  </si>
  <si>
    <t>北海道武修館高等学校</t>
  </si>
  <si>
    <t>北海道北照高等学校</t>
  </si>
  <si>
    <t>北海道北星学園女子高等学校</t>
  </si>
  <si>
    <t>北海道北星学園大学附属高等学校</t>
  </si>
  <si>
    <t>北海道北星学園余市高等学校</t>
  </si>
  <si>
    <t>北海道北嶺高等学校</t>
  </si>
  <si>
    <t>北海道北海高等学校</t>
  </si>
  <si>
    <t>北海道北海学園札幌高等学校</t>
  </si>
  <si>
    <t>北海道北海道大谷室蘭高等学校</t>
  </si>
  <si>
    <t>北海道北海道科学大学高等学校</t>
  </si>
  <si>
    <t>北海道北海道栄高等学校</t>
  </si>
  <si>
    <t>北海道北海道文教大学附属高等学校</t>
  </si>
  <si>
    <t>北海道酪農学園大学附属とわの森三愛高等学校</t>
  </si>
  <si>
    <t>北海道立命館慶祥高等学校</t>
  </si>
  <si>
    <t>北海道稚内大谷高等学校</t>
  </si>
  <si>
    <t>青森県青森明の星高等学校</t>
  </si>
  <si>
    <t>青森県青森山田高等学校</t>
  </si>
  <si>
    <t>青森県向陵高等学校</t>
  </si>
  <si>
    <t>青森県五所川原第一高等学校</t>
  </si>
  <si>
    <t>青森県柴田学園大学附属柴田学園高等学校</t>
  </si>
  <si>
    <t>青森県下山学園高等学校</t>
  </si>
  <si>
    <t>青森県松風塾高等学校</t>
  </si>
  <si>
    <t>青森県千葉学園高等学校</t>
  </si>
  <si>
    <t>青森県東奥学園高等学校</t>
  </si>
  <si>
    <t>青森県東奥義塾高等学校</t>
  </si>
  <si>
    <t>青森県八戸学院光星高等学校</t>
  </si>
  <si>
    <t>青森県八戸学院野辺地西高等学校</t>
  </si>
  <si>
    <t>青森県八戸工業大学第一高等学校</t>
  </si>
  <si>
    <t>青森県八戸工業大学第二高等学校</t>
  </si>
  <si>
    <t>青森県八戸聖ウルスラ学院高等学校</t>
  </si>
  <si>
    <t>青森県弘前学院聖愛高等学校</t>
  </si>
  <si>
    <t>青森県弘前東高等学校</t>
  </si>
  <si>
    <t>岩手県一関学院高等学校</t>
  </si>
  <si>
    <t>岩手県一関修紅高等学校</t>
  </si>
  <si>
    <t>岩手県岩手高等学校</t>
  </si>
  <si>
    <t>岩手県岩手女子高等学校</t>
  </si>
  <si>
    <t>岩手県江南義塾盛岡高等学校</t>
  </si>
  <si>
    <t>岩手県三愛学舎</t>
  </si>
  <si>
    <t>岩手県専修大学北上高等学校</t>
  </si>
  <si>
    <t>岩手県花巻東高等学校</t>
  </si>
  <si>
    <t>岩手県水沢第一高等学校</t>
  </si>
  <si>
    <t>岩手県盛岡白百合学園高等学校</t>
  </si>
  <si>
    <t>岩手県盛岡スコーレ高等学校</t>
  </si>
  <si>
    <t>岩手県盛岡誠桜高等学校</t>
  </si>
  <si>
    <t>岩手県盛岡大学附属高等学校</t>
  </si>
  <si>
    <t>岩手県盛岡中央高等学校</t>
  </si>
  <si>
    <t>宮城県いずみ高等支援学校</t>
  </si>
  <si>
    <t>宮城県大崎中央高等学校</t>
  </si>
  <si>
    <t>宮城県支援学校仙台みらい高等学園</t>
  </si>
  <si>
    <t>宮城県尚絅学院高等学校</t>
  </si>
  <si>
    <t>宮城県聖ウルスラ学院英智高等学校</t>
  </si>
  <si>
    <t>宮城県聖ドミニコ学院高等学校</t>
  </si>
  <si>
    <t>宮城県聖和学園高等学校</t>
  </si>
  <si>
    <t>宮城県仙台育英学園高等学校</t>
  </si>
  <si>
    <t>宮城県仙台城南高等学校</t>
  </si>
  <si>
    <t>宮城県仙台白百合学園高等学校</t>
  </si>
  <si>
    <t>宮城県仙台大学附属明成高等学校</t>
  </si>
  <si>
    <t>宮城県東北高等学校</t>
  </si>
  <si>
    <t>宮城県東北学院高等学校</t>
  </si>
  <si>
    <t>宮城県東北学院榴ケ岡高等学校</t>
  </si>
  <si>
    <t>宮城県東北生活文化大学高等学校</t>
  </si>
  <si>
    <t>宮城県東陵高等学校</t>
  </si>
  <si>
    <t>宮城県常盤木学園高等学校</t>
  </si>
  <si>
    <t>宮城県西山学院高等学校</t>
  </si>
  <si>
    <t>宮城県日本ウェルネス宮城高等学校</t>
  </si>
  <si>
    <t>宮城県古川学園高等学校</t>
  </si>
  <si>
    <t>宮城県宮城学院高等学校</t>
  </si>
  <si>
    <t>秋田県秋田修英高等学校</t>
  </si>
  <si>
    <t>秋田県秋田令和高等学校</t>
  </si>
  <si>
    <t>秋田県国学館高等学校</t>
  </si>
  <si>
    <t>秋田県聖霊学園高等学校</t>
  </si>
  <si>
    <t>秋田県ノースアジア大学明桜高等学校</t>
  </si>
  <si>
    <t>山形県基督教独立学園高等学校</t>
  </si>
  <si>
    <t>山形県九里学園高等学校</t>
  </si>
  <si>
    <t>山形県酒田南高等学校</t>
  </si>
  <si>
    <t>山形県新庄東高等学校</t>
  </si>
  <si>
    <t>山形県惺山高等学校</t>
  </si>
  <si>
    <t>山形県創学館高等学校</t>
  </si>
  <si>
    <t>山形県鶴岡東高等学校</t>
  </si>
  <si>
    <t>山形県東海大学山形高等学校</t>
  </si>
  <si>
    <t>山形県東北文教大学山形城北高等学校</t>
  </si>
  <si>
    <t>山形県日本大学山形高等学校</t>
  </si>
  <si>
    <t>山形県羽黒高等学校</t>
  </si>
  <si>
    <t>山形県山形学院高等学校</t>
  </si>
  <si>
    <t>山形県山形明正高等学校</t>
  </si>
  <si>
    <t>山形県米沢中央高等学校</t>
  </si>
  <si>
    <t>福島県会津北嶺高等学校</t>
  </si>
  <si>
    <t>福島県会津若松ザベリオ学園高等学校</t>
  </si>
  <si>
    <t>福島県いわき秀英高等学校</t>
  </si>
  <si>
    <t>福島県磐城緑蔭高等学校</t>
  </si>
  <si>
    <t>福島県学校法人石川高等学校</t>
  </si>
  <si>
    <t>福島県郡山女子大学附属高等学校</t>
  </si>
  <si>
    <t>福島県桜の聖母学院高等学校</t>
  </si>
  <si>
    <t>福島県尚志高等学校</t>
  </si>
  <si>
    <t>福島県仁愛高等学校</t>
  </si>
  <si>
    <t>福島県聖光学院高等学校</t>
  </si>
  <si>
    <t>福島県帝京安積高等学校</t>
  </si>
  <si>
    <t>福島県日本大学東北高等学校</t>
  </si>
  <si>
    <t>福島県東日本国際大学附属昌平高等学校</t>
  </si>
  <si>
    <t>福島県福島高等学校</t>
  </si>
  <si>
    <t>福島県福島県磐城第一高等学校</t>
  </si>
  <si>
    <t>福島県福島成蹊高等学校</t>
  </si>
  <si>
    <t>福島県福島東稜高等学校</t>
  </si>
  <si>
    <t>福島県福島南高等学校</t>
  </si>
  <si>
    <t>新潟県開志国際高等学校</t>
  </si>
  <si>
    <t>新潟県加茂暁星高等学校</t>
  </si>
  <si>
    <t>新潟県敬和学園高等学校</t>
  </si>
  <si>
    <t>新潟県新発田中央高等学校</t>
  </si>
  <si>
    <t>新潟県上越高等学校</t>
  </si>
  <si>
    <t>新潟県関根学園高等学校</t>
  </si>
  <si>
    <t>新潟県中越高等学校</t>
  </si>
  <si>
    <t>新潟県帝京長岡高等学校</t>
  </si>
  <si>
    <t>新潟県東京学館新潟高等学校</t>
  </si>
  <si>
    <t>新潟県新潟産業大学附属高等学校</t>
  </si>
  <si>
    <t>新潟県新潟清心女子高等学校</t>
  </si>
  <si>
    <t>新潟県新潟青陵高等学校</t>
  </si>
  <si>
    <t>新潟県新潟第一高等学校</t>
  </si>
  <si>
    <t>新潟県新潟明訓高等学校</t>
  </si>
  <si>
    <t>新潟県日本文理高等学校</t>
  </si>
  <si>
    <t>新潟県北越高等学校</t>
  </si>
  <si>
    <t>茨城県愛国学園大学附属龍ケ崎高等学校</t>
  </si>
  <si>
    <t>茨城県茨城高等学校</t>
  </si>
  <si>
    <t>茨城県茨城キリスト教学園高等学校</t>
  </si>
  <si>
    <t>茨城県岩瀬日本大学高等学校</t>
  </si>
  <si>
    <t>茨城県江戸川学園取手高等学校</t>
  </si>
  <si>
    <t>茨城県鹿島学園高等学校</t>
  </si>
  <si>
    <t>茨城県霞ヶ浦高等学校</t>
  </si>
  <si>
    <t>茨城県常総学院高等学校</t>
  </si>
  <si>
    <t>茨城県水城高等学校</t>
  </si>
  <si>
    <t>茨城県青丘学院つくば高等学校</t>
  </si>
  <si>
    <t>茨城県清真学園高等学校</t>
  </si>
  <si>
    <t>茨城県聖徳大学附属取手聖徳女子高等学校</t>
  </si>
  <si>
    <t>茨城県大成女子高等学校</t>
  </si>
  <si>
    <t>茨城県つくば国際大学高等学校</t>
  </si>
  <si>
    <t>茨城県つくば国際大学東風高等学校</t>
  </si>
  <si>
    <t>茨城県つくば秀英高等学校</t>
  </si>
  <si>
    <t>茨城県土浦日本大学高等学校</t>
  </si>
  <si>
    <t>茨城県東洋大学附属牛久高等学校</t>
  </si>
  <si>
    <t>茨城県常磐大学高等学校</t>
  </si>
  <si>
    <t>茨城県水戸葵陵高等学校</t>
  </si>
  <si>
    <t>茨城県水戸啓明高等学校</t>
  </si>
  <si>
    <t>茨城県水戸女子高等学校</t>
  </si>
  <si>
    <t>茨城県茗溪学園高等学校</t>
  </si>
  <si>
    <t>茨城県明秀学園日立高等学校</t>
  </si>
  <si>
    <t>栃木県足利大学附属高等学校</t>
  </si>
  <si>
    <t>栃木県足利短期大学附属高等学校</t>
  </si>
  <si>
    <t>栃木県宇都宮短期大学附属高等学校</t>
  </si>
  <si>
    <t>栃木県宇都宮文星女子高等学校</t>
  </si>
  <si>
    <t>栃木県幸福の科学学園高等学校</t>
  </si>
  <si>
    <t>栃木県國學院大學栃木高等学校</t>
  </si>
  <si>
    <t>栃木県作新学院高等学校</t>
  </si>
  <si>
    <t>栃木県佐野清澄高等学校</t>
  </si>
  <si>
    <t>栃木県佐野日本大学高等学校</t>
  </si>
  <si>
    <t>栃木県青藍泰斗高等学校</t>
  </si>
  <si>
    <t>栃木県白鷗大学足利高等学校</t>
  </si>
  <si>
    <t>栃木県文星芸術大学附属高等学校</t>
  </si>
  <si>
    <t>栃木県星の杜高等学校</t>
  </si>
  <si>
    <t>栃木県矢板中央高等学校</t>
  </si>
  <si>
    <t>群馬県関東学園大学附属高等学校</t>
  </si>
  <si>
    <t>群馬県共愛学園高等学校</t>
  </si>
  <si>
    <t>群馬県桐生第一高等学校</t>
  </si>
  <si>
    <t>群馬県ぐんま国際アカデミー高等部</t>
  </si>
  <si>
    <t>群馬県支援学校若葉高等学園</t>
  </si>
  <si>
    <t>群馬県樹徳高等学校</t>
  </si>
  <si>
    <t>群馬県白根開善学校高等部</t>
  </si>
  <si>
    <t>群馬県高崎健康福祉大学高崎高等学校</t>
  </si>
  <si>
    <t>群馬県高崎商科大学附属高等学校</t>
  </si>
  <si>
    <t>群馬県東京農業大学第二高等学校</t>
  </si>
  <si>
    <t>群馬県常磐高等学校</t>
  </si>
  <si>
    <t>群馬県新島学園高等学校</t>
  </si>
  <si>
    <t>群馬県前橋育英高等学校</t>
  </si>
  <si>
    <t>群馬県明和県央高等学校</t>
  </si>
  <si>
    <t>埼玉県青山学院大学系属浦和ルーテル学院高等学校</t>
  </si>
  <si>
    <t>埼玉県秋草学園高等学校</t>
  </si>
  <si>
    <t>埼玉県浦和明の星女子高等学校</t>
  </si>
  <si>
    <t>埼玉県浦和学院高等学校</t>
  </si>
  <si>
    <t>埼玉県浦和実業学園高等学校</t>
  </si>
  <si>
    <t>埼玉県浦和麗明高等学校</t>
  </si>
  <si>
    <t>埼玉県叡明高等学校</t>
  </si>
  <si>
    <t>埼玉県大妻嵐山高等学校</t>
  </si>
  <si>
    <t>埼玉県大宮開成高等学校</t>
  </si>
  <si>
    <t>埼玉県開智高等学校</t>
  </si>
  <si>
    <t>埼玉県開智未来高等学校</t>
  </si>
  <si>
    <t>埼玉県春日部共栄高等学校</t>
  </si>
  <si>
    <t>埼玉県川越東高等学校</t>
  </si>
  <si>
    <t>埼玉県慶應義塾志木高等学校</t>
  </si>
  <si>
    <t>埼玉県国際学院高等学校</t>
  </si>
  <si>
    <t>埼玉県埼玉栄高等学校</t>
  </si>
  <si>
    <t>埼玉県埼玉平成高等学校</t>
  </si>
  <si>
    <t>埼玉県栄北高等学校</t>
  </si>
  <si>
    <t>埼玉県栄東高等学校</t>
  </si>
  <si>
    <t>埼玉県狭山ヶ丘高等学校</t>
  </si>
  <si>
    <t>埼玉県自由の森学園高等学校</t>
  </si>
  <si>
    <t>埼玉県秀明高等学校</t>
  </si>
  <si>
    <t>埼玉県秀明英光高等学校</t>
  </si>
  <si>
    <t>埼玉県淑徳与野高等学校</t>
  </si>
  <si>
    <t>埼玉県城西大学付属川越高等学校</t>
  </si>
  <si>
    <t>埼玉県正智深谷高等学校</t>
  </si>
  <si>
    <t>埼玉県昌平高等学校</t>
  </si>
  <si>
    <t>埼玉県城北埼玉高等学校</t>
  </si>
  <si>
    <t>埼玉県西武学園文理高等学校</t>
  </si>
  <si>
    <t>埼玉県西武台高等学校</t>
  </si>
  <si>
    <t>埼玉県聖望学園高等学校</t>
  </si>
  <si>
    <t>埼玉県東京成徳大学深谷高等学校</t>
  </si>
  <si>
    <t>埼玉県東京農業大学第三高等学校</t>
  </si>
  <si>
    <t>埼玉県東邦音楽大学附属東邦第二高等学校</t>
  </si>
  <si>
    <t>埼玉県獨協埼玉高等学校</t>
  </si>
  <si>
    <t>埼玉県花咲徳栄高等学校</t>
  </si>
  <si>
    <t>埼玉県東野高等学校</t>
  </si>
  <si>
    <t>埼玉県特別支援学校光の村秩父自然学園高等部</t>
  </si>
  <si>
    <t>埼玉県武南高等学校</t>
  </si>
  <si>
    <t>埼玉県星野高等学校</t>
  </si>
  <si>
    <t>埼玉県細田学園高等学校</t>
  </si>
  <si>
    <t>埼玉県本庄第一高等学校</t>
  </si>
  <si>
    <t>埼玉県本庄東高等学校</t>
  </si>
  <si>
    <t>埼玉県武蔵越生高等学校</t>
  </si>
  <si>
    <t>埼玉県武蔵野音楽大学附属高等学校</t>
  </si>
  <si>
    <t>埼玉県山村学園高等学校</t>
  </si>
  <si>
    <t>埼玉県山村国際高等学校</t>
  </si>
  <si>
    <t>埼玉県立教新座高等学校</t>
  </si>
  <si>
    <t>埼玉県早稲田大学本庄高等学院</t>
  </si>
  <si>
    <t>千葉県愛国学園大学附属四街道高等学校</t>
  </si>
  <si>
    <t>千葉県我孫子二階堂高等学校</t>
  </si>
  <si>
    <t>千葉県市川高等学校</t>
  </si>
  <si>
    <t>千葉県市原中央高等学校</t>
  </si>
  <si>
    <t>千葉県植草学園大学附属高等学校</t>
  </si>
  <si>
    <t>千葉県桜林高等学校</t>
  </si>
  <si>
    <t>千葉県鴨川令徳高等学校</t>
  </si>
  <si>
    <t>千葉県木更津総合高等学校</t>
  </si>
  <si>
    <t>千葉県暁星国際高等学校</t>
  </si>
  <si>
    <t>千葉県敬愛学園高等学校</t>
  </si>
  <si>
    <t>千葉県敬愛大学八日市場高等学校</t>
  </si>
  <si>
    <t>千葉県光英VERITAS高等学校</t>
  </si>
  <si>
    <t>千葉県国府台女子学院高等部</t>
  </si>
  <si>
    <t>千葉県志学館高等部</t>
  </si>
  <si>
    <t>千葉県芝浦工業大学柏高等学校</t>
  </si>
  <si>
    <t>千葉県渋谷教育学園幕張高等学校</t>
  </si>
  <si>
    <t>千葉県秀明大学学校教師学部附属秀明八千代高等学校</t>
  </si>
  <si>
    <t>千葉県翔凜高等学校</t>
  </si>
  <si>
    <t>千葉県昭和学院高等学校</t>
  </si>
  <si>
    <t>千葉県昭和学院秀英高等学校</t>
  </si>
  <si>
    <t>千葉県西武台千葉高等学校</t>
  </si>
  <si>
    <t>千葉県専修大学松戸高等学校</t>
  </si>
  <si>
    <t>千葉県拓殖大学紅陵高等学校</t>
  </si>
  <si>
    <t>千葉県千葉英和高等学校</t>
  </si>
  <si>
    <t>千葉県千葉学芸高等学校</t>
  </si>
  <si>
    <t>千葉県千葉敬愛高等学校</t>
  </si>
  <si>
    <t>千葉県千葉経済大学附属高等学校</t>
  </si>
  <si>
    <t>千葉県千葉県安房西高等学校</t>
  </si>
  <si>
    <t>千葉県千葉商科大学付属高等学校</t>
  </si>
  <si>
    <t>千葉県千葉聖心高等学校</t>
  </si>
  <si>
    <t>千葉県千葉日本大学第一高等学校</t>
  </si>
  <si>
    <t>千葉県千葉萌陽高等学校</t>
  </si>
  <si>
    <t>千葉県千葉明徳高等学校</t>
  </si>
  <si>
    <t>千葉県千葉黎明高等学校</t>
  </si>
  <si>
    <t>千葉県中央学院高等学校</t>
  </si>
  <si>
    <t>千葉県東海大学付属市原望洋高等学校</t>
  </si>
  <si>
    <t>千葉県東海大学付属浦安高等学校</t>
  </si>
  <si>
    <t>千葉県東京学館高等学校</t>
  </si>
  <si>
    <t>千葉県東京学館浦安高等学校</t>
  </si>
  <si>
    <t>千葉県東京学館船橋高等学校</t>
  </si>
  <si>
    <t>千葉県東邦大学付属東邦高等学校</t>
  </si>
  <si>
    <t>千葉県東葉高等学校</t>
  </si>
  <si>
    <t>千葉県成田高等学校</t>
  </si>
  <si>
    <t>千葉県二松学舎大学附属柏高等学校</t>
  </si>
  <si>
    <t>千葉県日本体育大学柏高等学校</t>
  </si>
  <si>
    <t>千葉県日本大学習志野高等学校</t>
  </si>
  <si>
    <t>千葉県日出学園高等学校</t>
  </si>
  <si>
    <t>千葉県不二女子高等学校</t>
  </si>
  <si>
    <t>千葉県茂原北陵高等学校</t>
  </si>
  <si>
    <t>千葉県八千代松陰高等学校</t>
  </si>
  <si>
    <t>千葉県横芝敬愛高等学校</t>
  </si>
  <si>
    <t>千葉県流通経済大学付属柏高等学校</t>
  </si>
  <si>
    <t>千葉県麗澤高等学校</t>
  </si>
  <si>
    <t>千葉県和洋国府台女子高等学校</t>
  </si>
  <si>
    <t>神奈川県横浜富士見丘学園高等学校</t>
  </si>
  <si>
    <t>神奈川県青山学院横浜英和高等学校</t>
  </si>
  <si>
    <t>神奈川県浅野高等学校</t>
  </si>
  <si>
    <t>神奈川県旭丘高等学校</t>
  </si>
  <si>
    <t>神奈川県麻布大学附属高等学校</t>
  </si>
  <si>
    <t>神奈川県アレセイア湘南高等学校</t>
  </si>
  <si>
    <t>神奈川県栄光学園高等学校</t>
  </si>
  <si>
    <t>神奈川県英理女子学院高等学校</t>
  </si>
  <si>
    <t>神奈川県大西学園高等学校</t>
  </si>
  <si>
    <t>神奈川県柏木学園高等学校</t>
  </si>
  <si>
    <t>神奈川県神奈川学園高等学校</t>
  </si>
  <si>
    <t>神奈川県神奈川大学附属高等学校</t>
  </si>
  <si>
    <t>神奈川県鎌倉学園高等学校</t>
  </si>
  <si>
    <t>神奈川県鎌倉女学院高等学校</t>
  </si>
  <si>
    <t>神奈川県鎌倉女子大学高等部</t>
  </si>
  <si>
    <t>神奈川県カリタス女子高等学校</t>
  </si>
  <si>
    <t>神奈川県関東学院高等学校</t>
  </si>
  <si>
    <t>神奈川県関東学院六浦高等学校</t>
  </si>
  <si>
    <t>神奈川県函嶺白百合学園高等学校</t>
  </si>
  <si>
    <t>神奈川県北鎌倉女子学園高等学校</t>
  </si>
  <si>
    <t>神奈川県鵠沼高等学校</t>
  </si>
  <si>
    <t>神奈川県公文国際学園高等部</t>
  </si>
  <si>
    <t>神奈川県慶應義塾高等学校</t>
  </si>
  <si>
    <t>神奈川県慶應義塾湘南藤沢高等部</t>
  </si>
  <si>
    <t>神奈川県向上高等学校</t>
  </si>
  <si>
    <t>神奈川県光明学園相模原高等学校</t>
  </si>
  <si>
    <t>神奈川県相模女子大学高等部</t>
  </si>
  <si>
    <t>神奈川県サレジオ学院高等学校</t>
  </si>
  <si>
    <t>神奈川県シュタイナー学園高等部</t>
  </si>
  <si>
    <t>神奈川県湘南学院高等学校</t>
  </si>
  <si>
    <t>神奈川県湘南学園高等学校</t>
  </si>
  <si>
    <t>神奈川県湘南工科大学附属高等学校</t>
  </si>
  <si>
    <t>神奈川県湘南白百合学園高等学校</t>
  </si>
  <si>
    <t>神奈川県湘南ライナス学園高等部</t>
  </si>
  <si>
    <t>神奈川県逗子開成高等学校</t>
  </si>
  <si>
    <t>神奈川県聖光学院高等学校</t>
  </si>
  <si>
    <t>神奈川県星槎高等学校</t>
  </si>
  <si>
    <t>神奈川県聖セシリア女子高等学校</t>
  </si>
  <si>
    <t>神奈川県清泉女学院高等学校</t>
  </si>
  <si>
    <t>神奈川県聖ヨゼフ学園高等学校</t>
  </si>
  <si>
    <t>神奈川県聖和学院高等学校</t>
  </si>
  <si>
    <t>神奈川県洗足学園高等学校</t>
  </si>
  <si>
    <t>神奈川県捜真女学校高等学部</t>
  </si>
  <si>
    <t>神奈川県相洋高等学校</t>
  </si>
  <si>
    <t>神奈川県橘学苑高等学校</t>
  </si>
  <si>
    <t>神奈川県立花学園高等学校</t>
  </si>
  <si>
    <t>神奈川県中央大学附属横浜高等学校</t>
  </si>
  <si>
    <t>神奈川県鶴見大学附属高等学校</t>
  </si>
  <si>
    <t>神奈川県桐蔭学園高等学校</t>
  </si>
  <si>
    <t>神奈川県東海大学付属相模高等学校</t>
  </si>
  <si>
    <t>神奈川県桐光学園高等学校</t>
  </si>
  <si>
    <t>神奈川県藤嶺学園藤沢高等学校</t>
  </si>
  <si>
    <t>神奈川県日本女子大学附属高等学校</t>
  </si>
  <si>
    <t>神奈川県日本大学高等学校</t>
  </si>
  <si>
    <t>神奈川県日本大学藤沢高等学校</t>
  </si>
  <si>
    <t>神奈川県白鵬女子高等学校</t>
  </si>
  <si>
    <t>神奈川県聖坂支援学校高等部</t>
  </si>
  <si>
    <t>神奈川県平塚学園高等学校</t>
  </si>
  <si>
    <t>神奈川県フェリス女学院高等学校</t>
  </si>
  <si>
    <t>神奈川県藤沢翔陵高等学校</t>
  </si>
  <si>
    <t>神奈川県武相高等学校</t>
  </si>
  <si>
    <t>神奈川県法政大学国際高等学校</t>
  </si>
  <si>
    <t>神奈川県法政大学第二高等学校</t>
  </si>
  <si>
    <t>神奈川県三浦学苑高等学校</t>
  </si>
  <si>
    <t>神奈川県聖園女学院高等学校</t>
  </si>
  <si>
    <t>神奈川県緑ヶ丘女子高等学校</t>
  </si>
  <si>
    <t>神奈川県森村学園高等部</t>
  </si>
  <si>
    <t>神奈川県山手学院高等学校</t>
  </si>
  <si>
    <t>神奈川県横須賀学院高等学校</t>
  </si>
  <si>
    <t>神奈川県横浜高等学校</t>
  </si>
  <si>
    <t>神奈川県横浜学園高等学校</t>
  </si>
  <si>
    <t>神奈川県横浜共立学園高等学校</t>
  </si>
  <si>
    <t>神奈川県横浜訓盲学院高等部</t>
  </si>
  <si>
    <t>神奈川県横浜商科大学高等学校</t>
  </si>
  <si>
    <t>神奈川県横浜女学院高等学校</t>
  </si>
  <si>
    <t>神奈川県横浜翠陵高等学校</t>
  </si>
  <si>
    <t>神奈川県横浜清風高等学校</t>
  </si>
  <si>
    <t>神奈川県横浜創英高等学校</t>
  </si>
  <si>
    <t>神奈川県横浜創学館高等学校</t>
  </si>
  <si>
    <t>神奈川県横浜隼人高等学校</t>
  </si>
  <si>
    <t>神奈川県横浜雙葉高等学校</t>
  </si>
  <si>
    <t>東京都愛国高等学校</t>
  </si>
  <si>
    <t>東京都青山学院高等部</t>
  </si>
  <si>
    <t>東京都旭出学園（特別支援学校）高等部</t>
  </si>
  <si>
    <t>東京都麻布高等学校</t>
  </si>
  <si>
    <t>東京都足立学園高等学校</t>
  </si>
  <si>
    <t>東京都跡見学園高等学校</t>
  </si>
  <si>
    <t>東京都安部学院高等学校</t>
  </si>
  <si>
    <t>東京都郁文館高等学校</t>
  </si>
  <si>
    <t>東京都郁文館グローバル高等学校</t>
  </si>
  <si>
    <t>東京都岩倉高等学校</t>
  </si>
  <si>
    <t>東京都上野学園高等学校</t>
  </si>
  <si>
    <t>東京都穎明館高等学校</t>
  </si>
  <si>
    <t>東京都江戸川女子高等学校</t>
  </si>
  <si>
    <t>東京都桜蔭高等学校</t>
  </si>
  <si>
    <t>東京都桜美林高等学校</t>
  </si>
  <si>
    <t>東京都鷗友学園女子高等学校</t>
  </si>
  <si>
    <t>東京都大妻高等学校</t>
  </si>
  <si>
    <t>東京都大妻多摩高等学校</t>
  </si>
  <si>
    <t>東京都大妻中野高等学校</t>
  </si>
  <si>
    <t>東京都大森学園高等学校</t>
  </si>
  <si>
    <t>東京都海城高等学校</t>
  </si>
  <si>
    <t>東京都開成高等学校</t>
  </si>
  <si>
    <t>東京都開智日本橋学園高等学校</t>
  </si>
  <si>
    <t>東京都かえつ有明高等学校</t>
  </si>
  <si>
    <t>東京都科学技術学園高等学校</t>
  </si>
  <si>
    <t>東京都学習院高等科</t>
  </si>
  <si>
    <t>東京都学習院女子高等科</t>
  </si>
  <si>
    <t>東京都川村高等学校</t>
  </si>
  <si>
    <t>東京都神田女学園高等学校</t>
  </si>
  <si>
    <t>東京都関東国際高等学校</t>
  </si>
  <si>
    <t>東京都関東第一高等学校</t>
  </si>
  <si>
    <t>東京都北豊島高等学校</t>
  </si>
  <si>
    <t>東京都吉祥女子高等学校</t>
  </si>
  <si>
    <t>東京都共栄学園高等学校</t>
  </si>
  <si>
    <t>東京都暁星高等学校</t>
  </si>
  <si>
    <t>東京都共立女子高等学校</t>
  </si>
  <si>
    <t>東京都共立女子第二高等学校</t>
  </si>
  <si>
    <t>東京都錦城高等学校</t>
  </si>
  <si>
    <t>東京都錦城学園高等学校</t>
  </si>
  <si>
    <t>東京都国立音楽大学附属高等学校</t>
  </si>
  <si>
    <t>東京都国本女子高等学校</t>
  </si>
  <si>
    <t>東京都慶應義塾女子高等学校</t>
  </si>
  <si>
    <t>東京都京華高等学校</t>
  </si>
  <si>
    <t>東京都京華商業高等学校</t>
  </si>
  <si>
    <t>東京都京華女子高等学校</t>
  </si>
  <si>
    <t>東京都恵泉女学園高等学校</t>
  </si>
  <si>
    <t>東京都京北学園白山高等学校</t>
  </si>
  <si>
    <t>東京都啓明学園高等学校</t>
  </si>
  <si>
    <t>東京都小石川淑徳学園高等学校</t>
  </si>
  <si>
    <t>東京都光塩女子学院高等科</t>
  </si>
  <si>
    <t>東京都晃華学園高等学校</t>
  </si>
  <si>
    <t>東京都工学院大学附属高等学校</t>
  </si>
  <si>
    <t>東京都攻玉社高等学校</t>
  </si>
  <si>
    <t>東京都麴町学園女子高等学校</t>
  </si>
  <si>
    <t>東京都佼成学園高等学校</t>
  </si>
  <si>
    <t>東京都佼成学園女子高等学校</t>
  </si>
  <si>
    <t>東京都香蘭女学校高等科</t>
  </si>
  <si>
    <t>東京都国学院高等学校</t>
  </si>
  <si>
    <t>東京都國學院大學久我山高等学校</t>
  </si>
  <si>
    <t>東京都国際基督教大学高等学校</t>
  </si>
  <si>
    <t>東京都国士舘高等学校</t>
  </si>
  <si>
    <t>東京都国華高等学校</t>
  </si>
  <si>
    <t>東京都駒込高等学校</t>
  </si>
  <si>
    <t>東京都駒沢学園女子高等学校</t>
  </si>
  <si>
    <t>東京都駒澤大学高等学校</t>
  </si>
  <si>
    <t>東京都駒場学園高等学校</t>
  </si>
  <si>
    <t>東京都駒場東邦高等学校</t>
  </si>
  <si>
    <t>東京都桜丘高等学校</t>
  </si>
  <si>
    <t>東京都サレジアン国際学園高等学校</t>
  </si>
  <si>
    <t>東京都サレジアン国際学園世田谷高等学校</t>
  </si>
  <si>
    <t>東京都実践学園高等学校</t>
  </si>
  <si>
    <t>東京都実践女子学園高等学校</t>
  </si>
  <si>
    <t>東京都品川エトワール女子高等学校</t>
  </si>
  <si>
    <t>東京都品川学藝高等学校</t>
  </si>
  <si>
    <t>東京都品川翔英高等学校</t>
  </si>
  <si>
    <t>東京都品川女子学院高等部</t>
  </si>
  <si>
    <t>東京都芝高等学校</t>
  </si>
  <si>
    <t>東京都芝浦工業大学附属高等学校</t>
  </si>
  <si>
    <t>東京都芝国際高等学校</t>
  </si>
  <si>
    <t>東京都渋谷教育学園渋谷高等学校</t>
  </si>
  <si>
    <t>東京都下北沢成徳高等学校</t>
  </si>
  <si>
    <t>東京都自由ヶ丘学園高等学校</t>
  </si>
  <si>
    <t>東京都自由学園高等部</t>
  </si>
  <si>
    <t>東京都修徳高等学校</t>
  </si>
  <si>
    <t>東京都十文字高等学校</t>
  </si>
  <si>
    <t>東京都淑徳高等学校</t>
  </si>
  <si>
    <t>東京都淑徳巣鴨高等学校</t>
  </si>
  <si>
    <t>東京都順天高等学校</t>
  </si>
  <si>
    <t>東京都潤徳女子高等学校</t>
  </si>
  <si>
    <t>東京都松蔭大学附属松蔭高等学校</t>
  </si>
  <si>
    <t>東京都頌栄女子学院高等学校</t>
  </si>
  <si>
    <t>東京都城西大学附属城西高等学校</t>
  </si>
  <si>
    <t>東京都聖徳学園高等学校</t>
  </si>
  <si>
    <t>東京都城北高等学校</t>
  </si>
  <si>
    <t>東京都昭和女子大学附属昭和高等学校</t>
  </si>
  <si>
    <t>東京都昭和第一高等学校</t>
  </si>
  <si>
    <t>東京都昭和第一学園高等学校</t>
  </si>
  <si>
    <t>東京都昭和鉄道高等学校</t>
  </si>
  <si>
    <t>東京都女子学院高等学校</t>
  </si>
  <si>
    <t>東京都女子聖学院高等学校</t>
  </si>
  <si>
    <t>東京都女子美術大学付属高等学校</t>
  </si>
  <si>
    <t>東京都白梅学園高等学校</t>
  </si>
  <si>
    <t>東京都白百合学園高等学校</t>
  </si>
  <si>
    <t>東京都巣鴨高等学校</t>
  </si>
  <si>
    <t>東京都巣鴨商業高等学校</t>
  </si>
  <si>
    <t>東京都杉並学院高等学校</t>
  </si>
  <si>
    <t>東京都駿台学園高等学校</t>
  </si>
  <si>
    <t>東京都聖学院高等学校</t>
  </si>
  <si>
    <t>東京都成蹊高等学校</t>
  </si>
  <si>
    <t>東京都成女高等学校</t>
  </si>
  <si>
    <t>東京都成城高等学校</t>
  </si>
  <si>
    <t>東京都成城学園高等学校</t>
  </si>
  <si>
    <t>東京都聖心女子学院高等科</t>
  </si>
  <si>
    <t>東京都正則高等学校</t>
  </si>
  <si>
    <t>東京都正則学園高等学校</t>
  </si>
  <si>
    <t>東京都聖ドミニコ学園高等学校</t>
  </si>
  <si>
    <t>東京都聖パウロ学園高等学校</t>
  </si>
  <si>
    <t>東京都成立学園高等学校</t>
  </si>
  <si>
    <t>東京都青稜高等学校</t>
  </si>
  <si>
    <t>東京都世田谷学園高等学校</t>
  </si>
  <si>
    <t>東京都専修大学附属高等学校</t>
  </si>
  <si>
    <t>東京都創価高等学校</t>
  </si>
  <si>
    <t>東京都大成高等学校</t>
  </si>
  <si>
    <t>東京都大東学園高等学校</t>
  </si>
  <si>
    <t>東京都大東文化大学第一高等学校</t>
  </si>
  <si>
    <t>東京都高輪高等学校</t>
  </si>
  <si>
    <t>東京都瀧野川女子学園高等学校</t>
  </si>
  <si>
    <t>東京都拓殖大学第一高等学校</t>
  </si>
  <si>
    <t>東京都立川女子高等学校</t>
  </si>
  <si>
    <t>東京都玉川学園高等部</t>
  </si>
  <si>
    <t>東京都玉川聖学院高等部</t>
  </si>
  <si>
    <t>東京都多摩大学附属聖ヶ丘高等学校</t>
  </si>
  <si>
    <t>東京都多摩大学目黒高等学校</t>
  </si>
  <si>
    <t>東京都中央学院大学中央高等学校</t>
  </si>
  <si>
    <t>東京都中央大学高等学校</t>
  </si>
  <si>
    <t>東京都中央大学杉並高等学校</t>
  </si>
  <si>
    <t>東京都中央大学附属高等学校</t>
  </si>
  <si>
    <t>東京都帝京高等学校</t>
  </si>
  <si>
    <t>東京都帝京大学高等学校</t>
  </si>
  <si>
    <t>東京都帝京八王子高等学校</t>
  </si>
  <si>
    <t>東京都貞静学園高等学校</t>
  </si>
  <si>
    <t>東京都田園調布学園高等部</t>
  </si>
  <si>
    <t>東京都田園調布雙葉高等学校</t>
  </si>
  <si>
    <t>東京都東亜学園高等学校</t>
  </si>
  <si>
    <t>東京都東海大学菅生高等学校</t>
  </si>
  <si>
    <t>東京都東海大学付属高輪台高等学校</t>
  </si>
  <si>
    <t>東京都東京高等学校</t>
  </si>
  <si>
    <t>東京都東京音楽大学付属高等学校</t>
  </si>
  <si>
    <t>東京都東京家政学院高等学校</t>
  </si>
  <si>
    <t>東京都東京家政大学附属女子高等学校</t>
  </si>
  <si>
    <t>東京都東京実業高等学校</t>
  </si>
  <si>
    <t>東京都東京純心女子高等学校</t>
  </si>
  <si>
    <t>東京都東京女学館高等学校</t>
  </si>
  <si>
    <t>東京都東京女子学院高等学校</t>
  </si>
  <si>
    <t>東京都東京成徳大学高等学校</t>
  </si>
  <si>
    <t>東京都東京電機大学高等学校</t>
  </si>
  <si>
    <t>東京都東京都市大学等々力高等学校</t>
  </si>
  <si>
    <t>東京都東京都市大学付属高等学校</t>
  </si>
  <si>
    <t>東京都東京農業大学第一高等学校</t>
  </si>
  <si>
    <t>東京都東京立正高等学校</t>
  </si>
  <si>
    <t>東京都東星学園高等学校</t>
  </si>
  <si>
    <t>東京都桐朋高等学校</t>
  </si>
  <si>
    <t>東京都東邦音楽大学附属東邦高等学校</t>
  </si>
  <si>
    <t>東京都桐朋女子高等学校</t>
  </si>
  <si>
    <t>東京都東洋高等学校</t>
  </si>
  <si>
    <t>東京都東洋英和女学院高等部</t>
  </si>
  <si>
    <t>東京都東洋女子高等学校</t>
  </si>
  <si>
    <t>東京都東洋大学京北高等学校</t>
  </si>
  <si>
    <t>東京都トキワ松学園高等学校</t>
  </si>
  <si>
    <t>東京都豊島岡女子学園高等学校</t>
  </si>
  <si>
    <t>東京都豊島学院高等学校</t>
  </si>
  <si>
    <t>東京都獨協高等学校</t>
  </si>
  <si>
    <t>東京都ドルトン東京学園高等部</t>
  </si>
  <si>
    <t>東京都中村高等学校</t>
  </si>
  <si>
    <t>東京都二松学舎大学附属高等学校</t>
  </si>
  <si>
    <t>東京都日本工業大学駒場高等学校</t>
  </si>
  <si>
    <t>東京都新渡戸文化高等学校</t>
  </si>
  <si>
    <t>東京都日本学園高等学校</t>
  </si>
  <si>
    <t>東京都日本女子体育大学附属二階堂高等学校</t>
  </si>
  <si>
    <t>東京都日本体育大学荏原高等学校</t>
  </si>
  <si>
    <t>東京都日本体育大学桜華高等学校</t>
  </si>
  <si>
    <t>東京都日本大学櫻丘高等学校</t>
  </si>
  <si>
    <t>東京都日本大学第一高等学校</t>
  </si>
  <si>
    <t>東京都日本大学第三高等学校</t>
  </si>
  <si>
    <t>東京都日本大学第二高等学校</t>
  </si>
  <si>
    <t>東京都日本大学鶴ヶ丘高等学校</t>
  </si>
  <si>
    <t>東京都日本大学豊山高等学校</t>
  </si>
  <si>
    <t>東京都日本大学豊山女子高等学校</t>
  </si>
  <si>
    <t>東京都八王子学園八王子高等学校</t>
  </si>
  <si>
    <t>東京都八王子実践高等学校</t>
  </si>
  <si>
    <t>東京都羽田国際高等学校</t>
  </si>
  <si>
    <t>東京都広尾学園高等学校</t>
  </si>
  <si>
    <t>東京都広尾学園小石川高等学校</t>
  </si>
  <si>
    <t>東京都フェリシア高等学校</t>
  </si>
  <si>
    <t>東京都富士見高等学校</t>
  </si>
  <si>
    <t>東京都富士見丘高等学校</t>
  </si>
  <si>
    <t>東京都藤村女子高等学校</t>
  </si>
  <si>
    <t>東京都雙葉高等学校</t>
  </si>
  <si>
    <t>東京都普連土学園高等学校</t>
  </si>
  <si>
    <t>東京都文化学園大学杉並高等学校</t>
  </si>
  <si>
    <t>東京都文華女子高等学校</t>
  </si>
  <si>
    <t>東京都文京学院大学女子高等学校</t>
  </si>
  <si>
    <t>東京都文教大学付属高等学校</t>
  </si>
  <si>
    <t>東京都法政大学高等学校</t>
  </si>
  <si>
    <t>東京都宝仙学園高等学校</t>
  </si>
  <si>
    <t>東京都豊南高等学校</t>
  </si>
  <si>
    <t>東京都朋優学院高等学校</t>
  </si>
  <si>
    <t>東京都保善高等学校</t>
  </si>
  <si>
    <t>東京都堀越高等学校</t>
  </si>
  <si>
    <t>東京都本郷高等学校</t>
  </si>
  <si>
    <t>東京都三田国際学園高等学校</t>
  </si>
  <si>
    <t>東京都明星学園高等学校</t>
  </si>
  <si>
    <t>東京都三輪田学園高等学校</t>
  </si>
  <si>
    <t>東京都武蔵高等学校</t>
  </si>
  <si>
    <t>東京都武蔵野高等学校</t>
  </si>
  <si>
    <t>東京都武蔵野大学高等学校</t>
  </si>
  <si>
    <t>東京都武蔵野大学附属千代田高等学院</t>
  </si>
  <si>
    <t>東京都明治学院高等学校</t>
  </si>
  <si>
    <t>東京都明治学院東村山高等学校</t>
  </si>
  <si>
    <t>東京都明治大学付属中野高等学校</t>
  </si>
  <si>
    <t>東京都明治大学付属八王子高等学校</t>
  </si>
  <si>
    <t>東京都明治大学付属明治高等学校</t>
  </si>
  <si>
    <t>東京都明星高等学校</t>
  </si>
  <si>
    <t>東京都明法高等学校</t>
  </si>
  <si>
    <t>東京都目黒学院高等学校</t>
  </si>
  <si>
    <t>東京都目黒日本大学高等学校</t>
  </si>
  <si>
    <t>東京都目白研心高等学校</t>
  </si>
  <si>
    <t>東京都八雲学園高等学校</t>
  </si>
  <si>
    <t>東京都安田学園高等学校</t>
  </si>
  <si>
    <t>東京都山脇学園高等学校</t>
  </si>
  <si>
    <t>東京都立教池袋高等学校</t>
  </si>
  <si>
    <t>東京都立教女学院高等学校</t>
  </si>
  <si>
    <t>東京都立正大学付属立正高等学校</t>
  </si>
  <si>
    <t>東京都和光高等学校</t>
  </si>
  <si>
    <t>東京都早稲田高等学校</t>
  </si>
  <si>
    <t>東京都早稲田大学高等学院</t>
  </si>
  <si>
    <t>東京都早稲田大学系属早稲田実業学校高等部</t>
  </si>
  <si>
    <t>東京都和洋九段女子高等学校</t>
  </si>
  <si>
    <t>富山県片山学園高等学校</t>
  </si>
  <si>
    <t>富山県高朋高等学校</t>
  </si>
  <si>
    <t>富山県高岡向陵高等学校</t>
  </si>
  <si>
    <t>富山県高岡第一高等学校</t>
  </si>
  <si>
    <t>富山県高岡龍谷高等学校</t>
  </si>
  <si>
    <t>富山県富山国際大学付属高等学校</t>
  </si>
  <si>
    <t>富山県富山第一高等学校</t>
  </si>
  <si>
    <t>富山県新川高等学校</t>
  </si>
  <si>
    <t>富山県不二越工業高等学校</t>
  </si>
  <si>
    <t>富山県龍谷富山高等学校</t>
  </si>
  <si>
    <t>石川県叡明館高等学校</t>
  </si>
  <si>
    <t>石川県鵬学園高等学校</t>
  </si>
  <si>
    <t>石川県金沢高等学校</t>
  </si>
  <si>
    <t>石川県金沢学院大学附属高等学校</t>
  </si>
  <si>
    <t>石川県金沢龍谷高等学校</t>
  </si>
  <si>
    <t>石川県小松大谷高等学校</t>
  </si>
  <si>
    <t>石川県星稜高等学校</t>
  </si>
  <si>
    <t>石川県日本航空高等学校石川</t>
  </si>
  <si>
    <t>石川県北陸学院高等学校</t>
  </si>
  <si>
    <t>石川県遊学館高等学校</t>
  </si>
  <si>
    <t>福井県啓新高等学校</t>
  </si>
  <si>
    <t>福井県仁愛女子高等学校</t>
  </si>
  <si>
    <t>福井県敦賀気比高等学校</t>
  </si>
  <si>
    <t>福井県敦賀国際令和高等学校</t>
  </si>
  <si>
    <t>福井県福井工業大学附属福井高等学校</t>
  </si>
  <si>
    <t>福井県福井南高等学校</t>
  </si>
  <si>
    <t>福井県北陸高等学校</t>
  </si>
  <si>
    <t>山梨県自然学園高等学校</t>
  </si>
  <si>
    <t>山梨県駿台甲府高等学校</t>
  </si>
  <si>
    <t>山梨県帝京第三高等学校</t>
  </si>
  <si>
    <t>山梨県東海大学付属甲府高等学校</t>
  </si>
  <si>
    <t>山梨県日本航空高等学校</t>
  </si>
  <si>
    <t>山梨県日本大学明誠高等学校</t>
  </si>
  <si>
    <t>山梨県富士学苑高等学校</t>
  </si>
  <si>
    <t>山梨県身延山高等学校</t>
  </si>
  <si>
    <t>山梨県山梨英和高等学校</t>
  </si>
  <si>
    <t>山梨県山梨学院高等学校</t>
  </si>
  <si>
    <t>長野県飯田女子高等学校</t>
  </si>
  <si>
    <t>長野県伊那西高等学校</t>
  </si>
  <si>
    <t>長野県上田西高等学校</t>
  </si>
  <si>
    <t>長野県エクセラン高等学校</t>
  </si>
  <si>
    <t>長野県佐久長聖高等学校</t>
  </si>
  <si>
    <t>長野県東海大学付属諏訪高等学校</t>
  </si>
  <si>
    <t>長野県東京都市大学塩尻高等学校</t>
  </si>
  <si>
    <t>長野県長野俊英高等学校</t>
  </si>
  <si>
    <t>長野県長野女子高等学校</t>
  </si>
  <si>
    <t>長野県長野清泉女学院高等学校</t>
  </si>
  <si>
    <t>長野県長野日本大学高等学校</t>
  </si>
  <si>
    <t>長野県日本ウェルネス長野高等学校</t>
  </si>
  <si>
    <t>長野県文化学園長野高等学校</t>
  </si>
  <si>
    <t>長野県松商学園高等学校</t>
  </si>
  <si>
    <t>長野県松本国際高等学校</t>
  </si>
  <si>
    <t>長野県松本第一高等学校</t>
  </si>
  <si>
    <t>長野県ユナイテッド・ワールド・カレッジISAKジャパン</t>
  </si>
  <si>
    <t>岐阜県鶯谷高等学校</t>
  </si>
  <si>
    <t>岐阜県大垣日本大学高等学校</t>
  </si>
  <si>
    <t>岐阜県岐阜聖徳学園高等学校</t>
  </si>
  <si>
    <t>岐阜県岐阜女子高等学校</t>
  </si>
  <si>
    <t>岐阜県岐阜第一高等学校</t>
  </si>
  <si>
    <t>岐阜県岐阜東高等学校</t>
  </si>
  <si>
    <t>岐阜県西濃学園高等学校</t>
  </si>
  <si>
    <t>岐阜県済美高等学校</t>
  </si>
  <si>
    <t>岐阜県聖マリア女学院高等学校</t>
  </si>
  <si>
    <t>岐阜県高山西高等学校</t>
  </si>
  <si>
    <t>岐阜県多治見西高等学校</t>
  </si>
  <si>
    <t>岐阜県中京高等学校</t>
  </si>
  <si>
    <t>岐阜県帝京大学可児高等学校</t>
  </si>
  <si>
    <t>岐阜県富田高等学校</t>
  </si>
  <si>
    <t>岐阜県美濃加茂高等学校</t>
  </si>
  <si>
    <t>岐阜県麗澤瑞浪高等学校</t>
  </si>
  <si>
    <t>静岡県磐田東高等学校</t>
  </si>
  <si>
    <t>静岡県オイスカ浜松国際高等学校</t>
  </si>
  <si>
    <t>静岡県加藤学園高等学校</t>
  </si>
  <si>
    <t>静岡県加藤学園暁秀高等学校</t>
  </si>
  <si>
    <t>静岡県菊川南陵高等学校</t>
  </si>
  <si>
    <t>静岡県御殿場西高等学校</t>
  </si>
  <si>
    <t>静岡県静岡英和女学院高等学校</t>
  </si>
  <si>
    <t>静岡県静岡学園高等学校</t>
  </si>
  <si>
    <t>静岡県静岡北高等学校</t>
  </si>
  <si>
    <t>静岡県静岡県西遠女子学園高等学校</t>
  </si>
  <si>
    <t>静岡県静岡県富士見高等学校</t>
  </si>
  <si>
    <t>静岡県静岡サレジオ高等学校</t>
  </si>
  <si>
    <t>静岡県静岡女子高等学校</t>
  </si>
  <si>
    <t>静岡県静岡聖光学院高等学校</t>
  </si>
  <si>
    <t>静岡県静岡大成高等学校</t>
  </si>
  <si>
    <t>静岡県静岡雙葉高等学校</t>
  </si>
  <si>
    <t>静岡県島田樟誠高等学校</t>
  </si>
  <si>
    <t>静岡県清水国際高等学校</t>
  </si>
  <si>
    <t>静岡県城南静岡高等学校</t>
  </si>
  <si>
    <t>静岡県誠恵高等学校</t>
  </si>
  <si>
    <t>静岡県静清高等学校</t>
  </si>
  <si>
    <t>静岡県星陵高等学校</t>
  </si>
  <si>
    <t>静岡県聖隷クリストファー高等学校</t>
  </si>
  <si>
    <t>静岡県知徳高等学校</t>
  </si>
  <si>
    <t>静岡県東海大学付属静岡翔洋高等学校</t>
  </si>
  <si>
    <t>静岡県桐陽高等学校</t>
  </si>
  <si>
    <t>静岡県特別支援学校ねむの木高等部</t>
  </si>
  <si>
    <t>静岡県常葉大学附属菊川高等学校</t>
  </si>
  <si>
    <t>静岡県常葉大学附属橘高等学校</t>
  </si>
  <si>
    <t>静岡県常葉大学附属常葉高等学校</t>
  </si>
  <si>
    <t>静岡県日本大学三島高等学校</t>
  </si>
  <si>
    <t>静岡県沼津中央高等学校</t>
  </si>
  <si>
    <t>静岡県浜松開誠館高等学校</t>
  </si>
  <si>
    <t>静岡県浜松学院高等学校</t>
  </si>
  <si>
    <t>静岡県浜松学芸高等学校</t>
  </si>
  <si>
    <t>静岡県浜松啓陽高等学校</t>
  </si>
  <si>
    <t>静岡県浜松修学舎高等学校</t>
  </si>
  <si>
    <t>静岡県浜松聖星高等学校</t>
  </si>
  <si>
    <t>静岡県浜松日体高等学校</t>
  </si>
  <si>
    <t>静岡県飛龍高等学校</t>
  </si>
  <si>
    <t>静岡県藤枝順心高等学校</t>
  </si>
  <si>
    <t>静岡県藤枝明誠高等学校</t>
  </si>
  <si>
    <t>静岡県不二聖心女子学院高等学校</t>
  </si>
  <si>
    <t>静岡県焼津高等学校</t>
  </si>
  <si>
    <t>愛知県愛知高等学校</t>
  </si>
  <si>
    <t>愛知県愛知啓成高等学校</t>
  </si>
  <si>
    <t>愛知県愛知工業大学名電高等学校</t>
  </si>
  <si>
    <t>愛知県愛知産業大学三河高等学校</t>
  </si>
  <si>
    <t>愛知県愛知淑徳高等学校</t>
  </si>
  <si>
    <t>愛知県愛知みずほ大学瑞穂高等学校</t>
  </si>
  <si>
    <t>愛知県愛知黎明高等学校</t>
  </si>
  <si>
    <t>愛知県安城学園高等学校</t>
  </si>
  <si>
    <t>愛知県栄徳高等学校</t>
  </si>
  <si>
    <t>愛知県桜花学園高等学校</t>
  </si>
  <si>
    <t>愛知県岡崎城西高等学校</t>
  </si>
  <si>
    <t>愛知県菊華高等学校</t>
  </si>
  <si>
    <t>愛知県享栄高等学校</t>
  </si>
  <si>
    <t>愛知県金城学院高等学校</t>
  </si>
  <si>
    <t>愛知県啓明学館高等学校</t>
  </si>
  <si>
    <t>愛知県国際高等学校</t>
  </si>
  <si>
    <t>愛知県桜丘高等学校</t>
  </si>
  <si>
    <t>愛知県至学館高等学校</t>
  </si>
  <si>
    <t>愛知県修文学院高等学校</t>
  </si>
  <si>
    <t>愛知県椙山女学園高等学校</t>
  </si>
  <si>
    <t>愛知県聖カピタニオ女子高等学校</t>
  </si>
  <si>
    <t>愛知県星城高等学校</t>
  </si>
  <si>
    <t>愛知県誠信高等学校</t>
  </si>
  <si>
    <t>愛知県清林館高等学校</t>
  </si>
  <si>
    <t>愛知県聖霊高等学校</t>
  </si>
  <si>
    <t>愛知県大成高等学校</t>
  </si>
  <si>
    <t>愛知県大同大学大同高等学校</t>
  </si>
  <si>
    <t>愛知県滝高等学校</t>
  </si>
  <si>
    <t>愛知県中京大学附属中京高等学校</t>
  </si>
  <si>
    <t>愛知県中部大学第一高等学校</t>
  </si>
  <si>
    <t>愛知県中部大学春日丘高等学校</t>
  </si>
  <si>
    <t>愛知県黄柳野高等学校</t>
  </si>
  <si>
    <t>愛知県東海高等学校</t>
  </si>
  <si>
    <t>愛知県東海学園高等学校</t>
  </si>
  <si>
    <t>愛知県東邦高等学校</t>
  </si>
  <si>
    <t>愛知県同朋高等学校</t>
  </si>
  <si>
    <t>愛知県杜若高等学校</t>
  </si>
  <si>
    <t>愛知県豊川高等学校</t>
  </si>
  <si>
    <t>愛知県豊田大谷高等学校</t>
  </si>
  <si>
    <t>愛知県豊橋中央高等学校</t>
  </si>
  <si>
    <t>愛知県名古屋高等学校</t>
  </si>
  <si>
    <t>愛知県名古屋大谷高等学校</t>
  </si>
  <si>
    <t>愛知県名古屋経済大学市邨高等学校</t>
  </si>
  <si>
    <t>愛知県名古屋経済大学高蔵高等学校</t>
  </si>
  <si>
    <t>愛知県名古屋工業高等学校</t>
  </si>
  <si>
    <t>愛知県名古屋国際高等学校</t>
  </si>
  <si>
    <t>愛知県名古屋女子大学高等学校</t>
  </si>
  <si>
    <t>愛知県名古屋たちばな高等学校</t>
  </si>
  <si>
    <t>愛知県南山高等学校</t>
  </si>
  <si>
    <t>愛知県日本福祉大学付属高等学校</t>
  </si>
  <si>
    <t>愛知県人間環境大学附属岡崎高等学校</t>
  </si>
  <si>
    <t>愛知県光ヶ丘女子高等学校</t>
  </si>
  <si>
    <t>愛知県藤ノ花女子高等学校</t>
  </si>
  <si>
    <t>愛知県誉高等学校</t>
  </si>
  <si>
    <t>愛知県名城大学附属高等学校</t>
  </si>
  <si>
    <t>三重県鈴鹿高等学校</t>
  </si>
  <si>
    <t>三重県愛農学園農業高等学校</t>
  </si>
  <si>
    <t>三重県青山高等学校</t>
  </si>
  <si>
    <t>三重県暁高等学校</t>
  </si>
  <si>
    <t>三重県伊勢学園高等学校</t>
  </si>
  <si>
    <t>三重県海星高等学校</t>
  </si>
  <si>
    <t>三重県皇學館高等学校</t>
  </si>
  <si>
    <t>三重県桜丘高等学校</t>
  </si>
  <si>
    <t>三重県セントヨゼフ女子学園高等学校</t>
  </si>
  <si>
    <t>三重県高田高等学校</t>
  </si>
  <si>
    <t>三重県津田学園高等学校</t>
  </si>
  <si>
    <t>三重県特別支援学校部聖母の家学園高等部</t>
  </si>
  <si>
    <t>三重県三重高等学校</t>
  </si>
  <si>
    <t>三重県四日市メリノール学院高等学校</t>
  </si>
  <si>
    <t>滋賀県綾羽高等学校</t>
  </si>
  <si>
    <t>滋賀県近江高等学校</t>
  </si>
  <si>
    <t>滋賀県近江兄弟社高等学校</t>
  </si>
  <si>
    <t>滋賀県光泉カトリック高等学校</t>
  </si>
  <si>
    <t>滋賀県幸福の科学学園関西高等学校</t>
  </si>
  <si>
    <t>滋賀県滋賀学園高等学校</t>
  </si>
  <si>
    <t>滋賀県滋賀短期大学附属高等学校</t>
  </si>
  <si>
    <t>滋賀県比叡山高等学校</t>
  </si>
  <si>
    <t>滋賀県彦根総合高等学校</t>
  </si>
  <si>
    <t>滋賀県立命館守山高等学校</t>
  </si>
  <si>
    <t>京都府一燈園高等学校</t>
  </si>
  <si>
    <t>京都府大谷高等学校</t>
  </si>
  <si>
    <t>京都府華頂女子高等学校</t>
  </si>
  <si>
    <t>京都府京都外大西高等学校</t>
  </si>
  <si>
    <t>京都府京都共栄学園高等学校</t>
  </si>
  <si>
    <t>京都府京都暁星高等学校</t>
  </si>
  <si>
    <t>京都府京都芸術高等学校</t>
  </si>
  <si>
    <t>京都府京都光華高等学校</t>
  </si>
  <si>
    <t>京都府京都廣学館高等学校</t>
  </si>
  <si>
    <t>京都府京都国際高等学校</t>
  </si>
  <si>
    <t>京都府京都産業大学附属高等学校</t>
  </si>
  <si>
    <t>京都府京都翔英高等学校</t>
  </si>
  <si>
    <t>京都府京都女子高等学校</t>
  </si>
  <si>
    <t>京都府京都精華学園高等学校</t>
  </si>
  <si>
    <t>京都府京都聖カタリナ高等学校</t>
  </si>
  <si>
    <t>京都府京都成章高等学校</t>
  </si>
  <si>
    <t>京都府京都聖母学院高等学校</t>
  </si>
  <si>
    <t>京都府京都先端科学大学附属高等学校</t>
  </si>
  <si>
    <t>京都府京都橘高等学校</t>
  </si>
  <si>
    <t>京都府京都西山高等学校</t>
  </si>
  <si>
    <t>京都府京都文教高等学校</t>
  </si>
  <si>
    <t>京都府京都美山高等学校</t>
  </si>
  <si>
    <t>京都府京都明徳高等学校</t>
  </si>
  <si>
    <t>京都府京都両洋高等学校</t>
  </si>
  <si>
    <t>京都府同志社高等学校</t>
  </si>
  <si>
    <t>京都府同志社国際高等学校</t>
  </si>
  <si>
    <t>京都府同志社女子高等学校</t>
  </si>
  <si>
    <t>京都府日星高等学校</t>
  </si>
  <si>
    <t>京都府ノートルダム女学院高等学校</t>
  </si>
  <si>
    <t>京都府花園高等学校</t>
  </si>
  <si>
    <t>京都府東山高等学校</t>
  </si>
  <si>
    <t>京都府福知山淑徳高等学校</t>
  </si>
  <si>
    <t>京都府福知山成美高等学校</t>
  </si>
  <si>
    <t>京都府平安女学院高等学校</t>
  </si>
  <si>
    <t>京都府洛星高等学校</t>
  </si>
  <si>
    <t>京都府洛南高等学校</t>
  </si>
  <si>
    <t>京都府洛陽総合高等学校</t>
  </si>
  <si>
    <t>京都府立命館高等学校</t>
  </si>
  <si>
    <t>京都府立命館宇治高等学校</t>
  </si>
  <si>
    <t>京都府龍谷大学付属平安高等学校</t>
  </si>
  <si>
    <t>大阪府アサンプション国際高等学校</t>
  </si>
  <si>
    <t>大阪府アナン学園高等学校</t>
  </si>
  <si>
    <t>大阪府あべの翔学高等学校</t>
  </si>
  <si>
    <t>大阪府上宮高等学校</t>
  </si>
  <si>
    <t>大阪府上宮太子高等学校</t>
  </si>
  <si>
    <t>大阪府ヴェリタス城星学園高等学校</t>
  </si>
  <si>
    <t>大阪府英真学園高等学校</t>
  </si>
  <si>
    <t>大阪府追手門学院高等学校</t>
  </si>
  <si>
    <t>大阪府追手門学院大手前高等学校</t>
  </si>
  <si>
    <t>大阪府大阪高等学校</t>
  </si>
  <si>
    <t>大阪府大阪偕星学園高等学校</t>
  </si>
  <si>
    <t>大阪府大阪学院大学高等学校</t>
  </si>
  <si>
    <t>大阪府大阪学芸高等学校</t>
  </si>
  <si>
    <t>大阪府大阪暁光高等学校</t>
  </si>
  <si>
    <t>大阪府大阪薫英女学院高等学校</t>
  </si>
  <si>
    <t>大阪府大阪国際高等学校</t>
  </si>
  <si>
    <t>大阪府大阪金剛インターナショナル高等学校</t>
  </si>
  <si>
    <t>大阪府大阪産業大学附属高等学校</t>
  </si>
  <si>
    <t>大阪府大阪商業大学高等学校</t>
  </si>
  <si>
    <t>大阪府大阪商業大学堺高等学校</t>
  </si>
  <si>
    <t>大阪府大阪女学院高等学校</t>
  </si>
  <si>
    <t>大阪府大阪信愛学院高等学校</t>
  </si>
  <si>
    <t>大阪府大阪成蹊女子高等学校</t>
  </si>
  <si>
    <t>大阪府大阪星光学院高等学校</t>
  </si>
  <si>
    <t>大阪府大阪青凌高等学校</t>
  </si>
  <si>
    <t>大阪府大阪体育大学浪商高等学校</t>
  </si>
  <si>
    <t>大阪府大阪電気通信大学高等学校</t>
  </si>
  <si>
    <t>大阪府大阪桐蔭高等学校</t>
  </si>
  <si>
    <t>大阪府大阪夕陽丘学園高等学校</t>
  </si>
  <si>
    <t>大阪府大阪緑涼高等学校</t>
  </si>
  <si>
    <t>大阪府大谷高等学校</t>
  </si>
  <si>
    <t>大阪府開明高等学校</t>
  </si>
  <si>
    <t>大阪府香ヶ丘リベルテ高等学校</t>
  </si>
  <si>
    <t>大阪府関西大倉高等学校</t>
  </si>
  <si>
    <t>大阪府関西創価高等学校</t>
  </si>
  <si>
    <t>大阪府関西大学高等部</t>
  </si>
  <si>
    <t>大阪府関西大学第一高等学校</t>
  </si>
  <si>
    <t>大阪府関西大学北陽高等学校</t>
  </si>
  <si>
    <t>大阪府関西福祉科学大学高等学校</t>
  </si>
  <si>
    <t>大阪府関西学院千里国際高等部</t>
  </si>
  <si>
    <t>大阪府近畿大学泉州高等学校</t>
  </si>
  <si>
    <t>大阪府近畿大学附属高等学校</t>
  </si>
  <si>
    <t>大阪府金蘭会高等学校</t>
  </si>
  <si>
    <t>大阪府金蘭千里高等学校</t>
  </si>
  <si>
    <t>大阪府建国高等学校</t>
  </si>
  <si>
    <t>大阪府賢明学院高等学校</t>
  </si>
  <si>
    <t>大阪府興國高等学校</t>
  </si>
  <si>
    <t>大阪府好文学園女子高等学校</t>
  </si>
  <si>
    <t>大阪府香里ヌヴェール学院高等学校</t>
  </si>
  <si>
    <t>大阪府金光大阪高等学校</t>
  </si>
  <si>
    <t>大阪府金光藤蔭高等学校</t>
  </si>
  <si>
    <t>大阪府金光八尾高等学校</t>
  </si>
  <si>
    <t>大阪府堺リベラル高等学校</t>
  </si>
  <si>
    <t>大阪府四條畷学園高等学校</t>
  </si>
  <si>
    <t>大阪府四天王寺高等学校</t>
  </si>
  <si>
    <t>大阪府四天王寺東高等学校</t>
  </si>
  <si>
    <t>大阪府樟蔭高等学校</t>
  </si>
  <si>
    <t>大阪府常翔学園高等学校</t>
  </si>
  <si>
    <t>大阪府常翔啓光学園高等学校</t>
  </si>
  <si>
    <t>大阪府城南学園高等学校</t>
  </si>
  <si>
    <t>大阪府昇陽高等学校</t>
  </si>
  <si>
    <t>大阪府精華高等学校</t>
  </si>
  <si>
    <t>大阪府清教学園高等学校</t>
  </si>
  <si>
    <t>大阪府星翔高等学校</t>
  </si>
  <si>
    <t>大阪府清風高等学校</t>
  </si>
  <si>
    <t>大阪府清風南海高等学校</t>
  </si>
  <si>
    <t>大阪府清明学院高等学校</t>
  </si>
  <si>
    <t>大阪府宣真高等学校</t>
  </si>
  <si>
    <t>大阪府相愛高等学校</t>
  </si>
  <si>
    <t>大阪府大商学園高等学校</t>
  </si>
  <si>
    <t>大阪府太成学院大学高等学校</t>
  </si>
  <si>
    <t>大阪府高槻高等学校</t>
  </si>
  <si>
    <t>大阪府帝塚山学院高等学校</t>
  </si>
  <si>
    <t>大阪府帝塚山学院泉ヶ丘高等学校</t>
  </si>
  <si>
    <t>大阪府東海大学付属大阪仰星高等学校</t>
  </si>
  <si>
    <t>大阪府同志社香里高等学校</t>
  </si>
  <si>
    <t>大阪府浪速高等学校</t>
  </si>
  <si>
    <t>大阪府梅花高等学校</t>
  </si>
  <si>
    <t>大阪府羽衣学園高等学校</t>
  </si>
  <si>
    <t>大阪府初芝富田林高等学校</t>
  </si>
  <si>
    <t>大阪府初芝立命館高等学校</t>
  </si>
  <si>
    <t>大阪府阪南大学高等学校</t>
  </si>
  <si>
    <t>大阪府ＰＬ学園高等学校</t>
  </si>
  <si>
    <t>大阪府東大阪大学柏原高等学校</t>
  </si>
  <si>
    <t>大阪府東大阪大学敬愛高等学校</t>
  </si>
  <si>
    <t>大阪府東大谷高等学校</t>
  </si>
  <si>
    <t>大阪府プール学院高等学校</t>
  </si>
  <si>
    <t>大阪府箕面学園高等学校</t>
  </si>
  <si>
    <t>大阪府箕面自由学園高等学校</t>
  </si>
  <si>
    <t>大阪府明浄学院高等学校</t>
  </si>
  <si>
    <t>大阪府明星高等学校</t>
  </si>
  <si>
    <t>大阪府桃山学院高等学校</t>
  </si>
  <si>
    <t>大阪府履正社高等学校</t>
  </si>
  <si>
    <t>大阪府早稲田摂陵高等学校</t>
  </si>
  <si>
    <t>兵庫県愛徳学園高等学校</t>
  </si>
  <si>
    <t>兵庫県芦屋学園高等学校</t>
  </si>
  <si>
    <t>兵庫県育英高等学校</t>
  </si>
  <si>
    <t>兵庫県生野学園高等学校</t>
  </si>
  <si>
    <t>兵庫県市川高等学校</t>
  </si>
  <si>
    <t>兵庫県小林聖心女子学院高等学校</t>
  </si>
  <si>
    <t>兵庫県関西学院高等部</t>
  </si>
  <si>
    <t>兵庫県近畿大学附属豊岡高等学校</t>
  </si>
  <si>
    <t>兵庫県啓明学院高等学校</t>
  </si>
  <si>
    <t>兵庫県賢明女子学院高等学校</t>
  </si>
  <si>
    <t>兵庫県甲子園学院高等学校</t>
  </si>
  <si>
    <t>兵庫県甲南高等学校</t>
  </si>
  <si>
    <t>兵庫県甲南女子高等学校</t>
  </si>
  <si>
    <t>兵庫県神戸海星女子学院高等学校</t>
  </si>
  <si>
    <t>兵庫県神戸学院大学附属高等学校</t>
  </si>
  <si>
    <t>兵庫県神戸弘陵学園高等学校</t>
  </si>
  <si>
    <t>兵庫県神戸国際高等学校</t>
  </si>
  <si>
    <t>兵庫県神戸国際大学附属高等学校</t>
  </si>
  <si>
    <t>兵庫県神戸女学院高等学部</t>
  </si>
  <si>
    <t>兵庫県神戸星城高等学校</t>
  </si>
  <si>
    <t>兵庫県神戸第一高等学校</t>
  </si>
  <si>
    <t>兵庫県神戸常盤女子高等学校</t>
  </si>
  <si>
    <t>兵庫県神戸野田高等学校</t>
  </si>
  <si>
    <t>兵庫県神戸山手女子高等学校</t>
  </si>
  <si>
    <t>兵庫県神戸龍谷高等学校</t>
  </si>
  <si>
    <t>兵庫県甲陽学院高等学校</t>
  </si>
  <si>
    <t>兵庫県彩星工科高等学校</t>
  </si>
  <si>
    <t>兵庫県三田学園高等学校</t>
  </si>
  <si>
    <t>兵庫県三田松聖高等学校</t>
  </si>
  <si>
    <t>兵庫県自由ヶ丘高等学校</t>
  </si>
  <si>
    <t>兵庫県夙川高等学校</t>
  </si>
  <si>
    <t>兵庫県淳心学院高等学校</t>
  </si>
  <si>
    <t>兵庫県松蔭高等学校</t>
  </si>
  <si>
    <t>兵庫県神港学園高等学校</t>
  </si>
  <si>
    <t>兵庫県親和女子高等学校</t>
  </si>
  <si>
    <t>兵庫県須磨学園高等学校</t>
  </si>
  <si>
    <t>兵庫県蒼開高等学校</t>
  </si>
  <si>
    <t>兵庫県園田学園高等学校</t>
  </si>
  <si>
    <t>兵庫県滝川高等学校</t>
  </si>
  <si>
    <t>兵庫県滝川第二高等学校</t>
  </si>
  <si>
    <t>兵庫県東洋大学附属姫路高等学校</t>
  </si>
  <si>
    <t>兵庫県灘高等学校</t>
  </si>
  <si>
    <t>兵庫県仁川学院高等学校</t>
  </si>
  <si>
    <t>兵庫県白陵高等学校</t>
  </si>
  <si>
    <t>兵庫県日ノ本学園高等学校</t>
  </si>
  <si>
    <t>兵庫県雲雀丘学園高等学校</t>
  </si>
  <si>
    <t>兵庫県姫路女学院高等学校</t>
  </si>
  <si>
    <t>兵庫県兵庫大学附属須磨ノ浦高等学校</t>
  </si>
  <si>
    <t>兵庫県報徳学園高等学校</t>
  </si>
  <si>
    <t>兵庫県武庫川女子大学附属高等学校</t>
  </si>
  <si>
    <t>兵庫県百合学院高等学校</t>
  </si>
  <si>
    <t>兵庫県六甲学院高等学校</t>
  </si>
  <si>
    <t>奈良県育英西高等学校</t>
  </si>
  <si>
    <t>奈良県橿原学院高等学校</t>
  </si>
  <si>
    <t>奈良県関西中央高等学校</t>
  </si>
  <si>
    <t>奈良県智辯学園高等学校</t>
  </si>
  <si>
    <t>奈良県智辯学園奈良カレッジ高等部</t>
  </si>
  <si>
    <t>奈良県帝塚山高等学校</t>
  </si>
  <si>
    <t>奈良県天理高等学校</t>
  </si>
  <si>
    <t>奈良県東大寺学園高等学校</t>
  </si>
  <si>
    <t>奈良県奈良育英高等学校</t>
  </si>
  <si>
    <t>奈良県奈良学園高等学校</t>
  </si>
  <si>
    <t>奈良県奈良学園登美ヶ丘高等学校</t>
  </si>
  <si>
    <t>奈良県奈良女子高等学校</t>
  </si>
  <si>
    <t>奈良県奈良大学附属高等学校</t>
  </si>
  <si>
    <t>奈良県奈良文化高等学校</t>
  </si>
  <si>
    <t>奈良県西大和学園高等学校</t>
  </si>
  <si>
    <t>和歌山県開智高等学校</t>
  </si>
  <si>
    <t>和歌山県近畿大学附属新宮高等学校</t>
  </si>
  <si>
    <t>和歌山県近畿大学附属和歌山高等学校</t>
  </si>
  <si>
    <t>和歌山県高野山高等学校</t>
  </si>
  <si>
    <t>和歌山県智辯学園和歌山高等学校</t>
  </si>
  <si>
    <t>和歌山県初芝橋本高等学校</t>
  </si>
  <si>
    <t>和歌山県りら創造芸術高等学校</t>
  </si>
  <si>
    <t>和歌山県和歌山信愛高等学校</t>
  </si>
  <si>
    <t>和歌山県和歌山南陵高等学校</t>
  </si>
  <si>
    <t>鳥取県倉吉北高等学校</t>
  </si>
  <si>
    <t>鳥取県青翔開智高等学校</t>
  </si>
  <si>
    <t>鳥取県鳥取敬愛高等学校</t>
  </si>
  <si>
    <t>鳥取県鳥取城北高等学校</t>
  </si>
  <si>
    <t>鳥取県湯梨浜学園高等学校</t>
  </si>
  <si>
    <t>鳥取県米子北高等学校</t>
  </si>
  <si>
    <t>鳥取県米子松蔭高等学校</t>
  </si>
  <si>
    <t>鳥取県米子北斗高等学校</t>
  </si>
  <si>
    <t>島根県出雲西高等学校</t>
  </si>
  <si>
    <t>島根県出雲北陵高等学校</t>
  </si>
  <si>
    <t>島根県石見智翠館高等学校</t>
  </si>
  <si>
    <t>島根県開星高等学校</t>
  </si>
  <si>
    <t>島根県キリスト教愛真高等学校</t>
  </si>
  <si>
    <t>島根県松徳学院高等学校</t>
  </si>
  <si>
    <t>島根県益田東高等学校</t>
  </si>
  <si>
    <t>島根県松江西高等学校</t>
  </si>
  <si>
    <t>島根県明誠高等学校</t>
  </si>
  <si>
    <t>島根県立正大学淞南高等学校</t>
  </si>
  <si>
    <t>岡山県岡山高等学校</t>
  </si>
  <si>
    <t>岡山県岡山学芸館高等学校</t>
  </si>
  <si>
    <t>岡山県岡山県共生高等学校</t>
  </si>
  <si>
    <t>岡山県岡山県美作高等学校</t>
  </si>
  <si>
    <t>岡山県おかやま山陽高等学校</t>
  </si>
  <si>
    <t>岡山県岡山商科大学附属高等学校</t>
  </si>
  <si>
    <t>岡山県岡山白陵高等学校</t>
  </si>
  <si>
    <t>岡山県岡山理科大学附属高等学校</t>
  </si>
  <si>
    <t>岡山県岡山龍谷高等学校</t>
  </si>
  <si>
    <t>岡山県川崎医科大学附属高等学校</t>
  </si>
  <si>
    <t>岡山県関西高等学校</t>
  </si>
  <si>
    <t>岡山県吉備高原学園高等学校</t>
  </si>
  <si>
    <t>岡山県倉敷高等学校</t>
  </si>
  <si>
    <t>岡山県倉敷翠松高等学校</t>
  </si>
  <si>
    <t>岡山県興譲館高等学校</t>
  </si>
  <si>
    <t>岡山県金光学園高等学校</t>
  </si>
  <si>
    <t>岡山県作陽学園高等学校</t>
  </si>
  <si>
    <t>岡山県山陽学園高等学校</t>
  </si>
  <si>
    <t>岡山県就実高等学校</t>
  </si>
  <si>
    <t>岡山県清心女子高等学校</t>
  </si>
  <si>
    <t>岡山県創志学園高等学校</t>
  </si>
  <si>
    <t>岡山県方谷學舎高等学校</t>
  </si>
  <si>
    <t>岡山県明誠学院高等学校</t>
  </si>
  <si>
    <t>広島県ＡＩＣＪ高等学校</t>
  </si>
  <si>
    <t>広島県盈進高等学校</t>
  </si>
  <si>
    <t>広島県英数学館高等学校</t>
  </si>
  <si>
    <t>広島県尾道高等学校</t>
  </si>
  <si>
    <t>広島県銀河学院高等学校</t>
  </si>
  <si>
    <t>広島県近畿大学附属広島高等学校東広島校</t>
  </si>
  <si>
    <t>広島県近畿大学附属広島高等学校福山校</t>
  </si>
  <si>
    <t>広島県呉青山高等学校</t>
  </si>
  <si>
    <t>広島県広陵高等学校</t>
  </si>
  <si>
    <t>広島県呉港高等学校</t>
  </si>
  <si>
    <t>広島県山陽高等学校</t>
  </si>
  <si>
    <t>広島県山陽女学園高等部</t>
  </si>
  <si>
    <t>広島県清水ヶ丘高等学校</t>
  </si>
  <si>
    <t>広島県修道高等学校</t>
  </si>
  <si>
    <t>広島県如水館高等学校</t>
  </si>
  <si>
    <t>広島県進徳女子高等学校</t>
  </si>
  <si>
    <t>広島県崇徳高等学校</t>
  </si>
  <si>
    <t>広島県武田高等学校</t>
  </si>
  <si>
    <t>広島県ノートルダム清心高等学校</t>
  </si>
  <si>
    <t>広島県比治山女子高等学校</t>
  </si>
  <si>
    <t>広島県広島学院高等学校</t>
  </si>
  <si>
    <t>広島県広島県瀬戸内高等学校</t>
  </si>
  <si>
    <t>広島県広島工業大学高等学校</t>
  </si>
  <si>
    <t>広島県広島国際学院高等学校</t>
  </si>
  <si>
    <t>広島県広島桜が丘高等学校</t>
  </si>
  <si>
    <t>広島県広島三育学院高等学校</t>
  </si>
  <si>
    <t>広島県広島修道大学ひろしま協創高等学校</t>
  </si>
  <si>
    <t>広島県広島城北高等学校</t>
  </si>
  <si>
    <t>広島県広島翔洋高等学校</t>
  </si>
  <si>
    <t>広島県広島女学院高等学校</t>
  </si>
  <si>
    <t>広島県広島新庄高等学校</t>
  </si>
  <si>
    <t>広島県広島なぎさ高等学校</t>
  </si>
  <si>
    <t>広島県広島文教大学附属高等学校</t>
  </si>
  <si>
    <t>広島県福山暁の星女子高等学校</t>
  </si>
  <si>
    <t>広島県安田女子高等学校</t>
  </si>
  <si>
    <t>山口県宇部鴻城高等学校</t>
  </si>
  <si>
    <t>山口県宇部フロンティア大学付属香川高等学校</t>
  </si>
  <si>
    <t>山口県慶進高等学校</t>
  </si>
  <si>
    <t>山口県サビエル高等学校</t>
  </si>
  <si>
    <t>山口県下関国際高等学校</t>
  </si>
  <si>
    <t>山口県下関短期大学付属高等学校</t>
  </si>
  <si>
    <t>山口県誠英高等学校</t>
  </si>
  <si>
    <t>山口県聖光高等学校</t>
  </si>
  <si>
    <t>山口県成進高等学校</t>
  </si>
  <si>
    <t>山口県高川学園高等学校</t>
  </si>
  <si>
    <t>山口県高水高等学校</t>
  </si>
  <si>
    <t>山口県長門高等学校</t>
  </si>
  <si>
    <t>山口県中村女子高等学校</t>
  </si>
  <si>
    <t>山口県野田学園高等学校</t>
  </si>
  <si>
    <t>山口県梅光学院高等学校</t>
  </si>
  <si>
    <t>山口県萩光塩学院高等学校</t>
  </si>
  <si>
    <t>山口県早鞆高等学校</t>
  </si>
  <si>
    <t>山口県柳井学園高等学校</t>
  </si>
  <si>
    <t>山口県山口県鴻城高等学校</t>
  </si>
  <si>
    <t>山口県山口県桜ケ丘高等学校</t>
  </si>
  <si>
    <t>徳島県香蘭高等学校</t>
  </si>
  <si>
    <t>徳島県生光学園高等学校</t>
  </si>
  <si>
    <t>徳島県徳島文理高等学校</t>
  </si>
  <si>
    <t>香川県英明高等学校</t>
  </si>
  <si>
    <t>香川県大手前高松高等学校</t>
  </si>
  <si>
    <t>香川県大手前丸亀高等学校</t>
  </si>
  <si>
    <t>香川県香川県藤井高等学校</t>
  </si>
  <si>
    <t>香川県香川誠陵高等学校</t>
  </si>
  <si>
    <t>香川県坂出第一高等学校</t>
  </si>
  <si>
    <t>香川県四国学院大学香川西高等学校</t>
  </si>
  <si>
    <t>香川県尽誠学園高等学校</t>
  </si>
  <si>
    <t>香川県高松中央高等学校</t>
  </si>
  <si>
    <t>香川県藤井学園寒川高等学校</t>
  </si>
  <si>
    <t>愛媛県愛光高等学校</t>
  </si>
  <si>
    <t>愛媛県今治精華高等学校</t>
  </si>
  <si>
    <t>愛媛県FC今治高等学校里山校</t>
  </si>
  <si>
    <t>愛媛県FC今治高等学校明徳校</t>
  </si>
  <si>
    <t>愛媛県済美高等学校</t>
  </si>
  <si>
    <t>愛媛県聖カタリナ学園高等学校</t>
  </si>
  <si>
    <t>愛媛県帝京第五高等学校</t>
  </si>
  <si>
    <t>愛媛県新田高等学校</t>
  </si>
  <si>
    <t>愛媛県松山学院高等学校</t>
  </si>
  <si>
    <t>愛媛県松山東雲高等学校</t>
  </si>
  <si>
    <t>愛媛県松山聖陵高等学校</t>
  </si>
  <si>
    <t>高知県高知高等学校</t>
  </si>
  <si>
    <t>高知県高知学芸高等学校</t>
  </si>
  <si>
    <t>高知県高知中央高等学校</t>
  </si>
  <si>
    <t>高知県清和女子高等学校</t>
  </si>
  <si>
    <t>高知県太平洋学園高等学校</t>
  </si>
  <si>
    <t>高知県特別支援学校光の村土佐自然学園高等部</t>
  </si>
  <si>
    <t>高知県土佐高等学校</t>
  </si>
  <si>
    <t>高知県土佐塾高等学校</t>
  </si>
  <si>
    <t>高知県土佐女子高等学校</t>
  </si>
  <si>
    <t>高知県明徳義塾高等学校</t>
  </si>
  <si>
    <t>福岡県飯塚高等学校</t>
  </si>
  <si>
    <t>福岡県大牟田高等学校</t>
  </si>
  <si>
    <t>福岡県沖学園高等学校</t>
  </si>
  <si>
    <t>福岡県折尾愛真高等学校</t>
  </si>
  <si>
    <t>福岡県希望が丘高等学校</t>
  </si>
  <si>
    <t>福岡県九州国際大学付属高等学校</t>
  </si>
  <si>
    <t>福岡県九州産業大学付属九州高等学校</t>
  </si>
  <si>
    <t>福岡県九州産業大学付属九州産業高等学校</t>
  </si>
  <si>
    <t>福岡県仰星学園高等学校</t>
  </si>
  <si>
    <t>福岡県近畿大学附属福岡高等学校</t>
  </si>
  <si>
    <t>福岡県久留米学園高等学校</t>
  </si>
  <si>
    <t>福岡県久留米信愛高等学校</t>
  </si>
  <si>
    <t>福岡県久留米大学附設高等学校</t>
  </si>
  <si>
    <t>福岡県敬愛高等学校</t>
  </si>
  <si>
    <t>福岡県慶成高等学校</t>
  </si>
  <si>
    <t>福岡県高稜高等学校</t>
  </si>
  <si>
    <t>福岡県自由ケ丘高等学校</t>
  </si>
  <si>
    <t>福岡県純真高等学校</t>
  </si>
  <si>
    <t>福岡県上智福岡高等学校</t>
  </si>
  <si>
    <t>福岡県真颯館高等学校</t>
  </si>
  <si>
    <t>福岡県杉森高等学校</t>
  </si>
  <si>
    <t>福岡県精華女子高等学校</t>
  </si>
  <si>
    <t>福岡県誠修高等学校</t>
  </si>
  <si>
    <t>福岡県西南学院高等学校</t>
  </si>
  <si>
    <t>福岡県西南女学院高等学校</t>
  </si>
  <si>
    <t>福岡県星琳高等学校</t>
  </si>
  <si>
    <t>福岡県第一薬科大学付属高等学校</t>
  </si>
  <si>
    <t>福岡県立花高等学校</t>
  </si>
  <si>
    <t>福岡県筑紫女学園高等学校</t>
  </si>
  <si>
    <t>福岡県筑紫台高等学校</t>
  </si>
  <si>
    <t>福岡県筑陽学園高等学校</t>
  </si>
  <si>
    <t>福岡県東海大学付属福岡高等学校</t>
  </si>
  <si>
    <t>福岡県常磐高等学校</t>
  </si>
  <si>
    <t>福岡県中村学園三陽高等学校</t>
  </si>
  <si>
    <t>福岡県中村学園女子高等学校</t>
  </si>
  <si>
    <t>福岡県西日本短期大学附属高等学校</t>
  </si>
  <si>
    <t>福岡県博多高等学校</t>
  </si>
  <si>
    <t>福岡県博多女子高等学校</t>
  </si>
  <si>
    <t>福岡県東筑紫学園高等学校</t>
  </si>
  <si>
    <t>福岡県東福岡高等学校</t>
  </si>
  <si>
    <t>福岡県福岡海星女子学院高等学校</t>
  </si>
  <si>
    <t>福岡県福岡工業大学附属城東高等学校</t>
  </si>
  <si>
    <t>福岡県福岡常葉高等学校</t>
  </si>
  <si>
    <t>福岡県福岡女学院高等学校</t>
  </si>
  <si>
    <t>福岡県福岡女子商業高等学校</t>
  </si>
  <si>
    <t>福岡県福岡第一高等学校</t>
  </si>
  <si>
    <t>福岡県福岡大学附属大濠高等学校</t>
  </si>
  <si>
    <t>福岡県福岡大学附属若葉高等学校</t>
  </si>
  <si>
    <t>福岡県福岡雙葉高等学校</t>
  </si>
  <si>
    <t>福岡県福岡舞鶴高等学校</t>
  </si>
  <si>
    <t>福岡県福智高等学校</t>
  </si>
  <si>
    <t>福岡県豊国学園高等学校</t>
  </si>
  <si>
    <t>福岡県美萩野女子高等学校</t>
  </si>
  <si>
    <t>福岡県明光学園高等学校</t>
  </si>
  <si>
    <t>福岡県明治学園高等学校</t>
  </si>
  <si>
    <t>福岡県柳川高等学校</t>
  </si>
  <si>
    <t>福岡県大和青藍高等学校</t>
  </si>
  <si>
    <t>福岡県八女学院高等学校</t>
  </si>
  <si>
    <t>福岡県祐誠高等学校</t>
  </si>
  <si>
    <t>佐賀県敬徳高等学校</t>
  </si>
  <si>
    <t>佐賀県弘学館高等学校</t>
  </si>
  <si>
    <t>佐賀県佐賀学園高等学校</t>
  </si>
  <si>
    <t>佐賀県佐賀女子短期大学付属佐賀女子高等学校</t>
  </si>
  <si>
    <t>佐賀県佐賀清和高等学校</t>
  </si>
  <si>
    <t>佐賀県東明館高等学校</t>
  </si>
  <si>
    <t>佐賀県北陵高等学校</t>
  </si>
  <si>
    <t>佐賀県龍谷高等学校</t>
  </si>
  <si>
    <t>佐賀県早稲田佐賀高等学校</t>
  </si>
  <si>
    <t>長崎県海星高等学校</t>
  </si>
  <si>
    <t>長崎県活水高等学校</t>
  </si>
  <si>
    <t>長崎県九州文化学園高等学校</t>
  </si>
  <si>
    <t>長崎県瓊浦高等学校</t>
  </si>
  <si>
    <t>長崎県向陽高等学校</t>
  </si>
  <si>
    <t>長崎県西海学園高等学校</t>
  </si>
  <si>
    <t>長崎県佐世保実業高等学校</t>
  </si>
  <si>
    <t>長崎県島原中央高等学校</t>
  </si>
  <si>
    <t>長崎県純心女子高等学校</t>
  </si>
  <si>
    <t>長崎県青雲高等学校</t>
  </si>
  <si>
    <t>長崎県精道三川台高等学校</t>
  </si>
  <si>
    <t>長崎県聖母の騎士高等学校</t>
  </si>
  <si>
    <t>長崎県聖和女子学院高等学校</t>
  </si>
  <si>
    <t>長崎県創成館高等学校</t>
  </si>
  <si>
    <t>長崎県鎮西学院高等学校</t>
  </si>
  <si>
    <t>長崎県長崎玉成高等学校</t>
  </si>
  <si>
    <t>長崎県長崎女子高等学校</t>
  </si>
  <si>
    <t>長崎県長崎女子商業高等学校</t>
  </si>
  <si>
    <t>長崎県長崎総合科学大学附属高等学校</t>
  </si>
  <si>
    <t>長崎県長崎南山高等学校</t>
  </si>
  <si>
    <t>長崎県長崎日本大学高等学校</t>
  </si>
  <si>
    <t>長崎県久田学園佐世保女子高等学校</t>
  </si>
  <si>
    <t>熊本県有明高等学校</t>
  </si>
  <si>
    <t>熊本県開新高等学校</t>
  </si>
  <si>
    <t>熊本県菊池女子高等学校</t>
  </si>
  <si>
    <t>熊本県九州学院高等学校</t>
  </si>
  <si>
    <t>熊本県熊本学園大学付属高等学校</t>
  </si>
  <si>
    <t>熊本県熊本国府高等学校</t>
  </si>
  <si>
    <t>熊本県熊本信愛女学院高等学校</t>
  </si>
  <si>
    <t>熊本県熊本中央高等学校</t>
  </si>
  <si>
    <t>熊本県熊本マリスト学園高等学校</t>
  </si>
  <si>
    <t>熊本県慶誠高等学校</t>
  </si>
  <si>
    <t>熊本県秀岳館高等学校</t>
  </si>
  <si>
    <t>熊本県尚絅高等学校</t>
  </si>
  <si>
    <t>熊本県城北高等学校</t>
  </si>
  <si>
    <t>熊本県真和高等学校</t>
  </si>
  <si>
    <t>熊本県専修大学熊本玉名高等学校</t>
  </si>
  <si>
    <t>熊本県玉名女子高等学校</t>
  </si>
  <si>
    <t>熊本県鎮西高等学校</t>
  </si>
  <si>
    <t>熊本県東海大学付属熊本星翔高等学校</t>
  </si>
  <si>
    <t>熊本県文徳高等学校</t>
  </si>
  <si>
    <t>熊本県八代白百合学園高等学校</t>
  </si>
  <si>
    <t>熊本県ルーテル学院高等学校</t>
  </si>
  <si>
    <t>大分県稲葉学園高等学校</t>
  </si>
  <si>
    <t>大分県岩田高等学校</t>
  </si>
  <si>
    <t>大分県大分高等学校</t>
  </si>
  <si>
    <t>大分県大分国際情報高等学校</t>
  </si>
  <si>
    <t>大分県大分東明高等学校</t>
  </si>
  <si>
    <t>大分県昭和学園高等学校</t>
  </si>
  <si>
    <t>大分県藤蔭高等学校</t>
  </si>
  <si>
    <t>大分県日本文理大学附属高等学校</t>
  </si>
  <si>
    <t>大分県東九州龍谷高等学校</t>
  </si>
  <si>
    <t>大分県福徳学院高等学校</t>
  </si>
  <si>
    <t>大分県別府溝部学園高等学校</t>
  </si>
  <si>
    <t>大分県明豊高等学校</t>
  </si>
  <si>
    <t>大分県柳ヶ浦高等学校</t>
  </si>
  <si>
    <t>大分県楊志館高等学校</t>
  </si>
  <si>
    <t>宮崎県小林西高等学校</t>
  </si>
  <si>
    <t>宮崎県聖心ウルスラ学園高等学校</t>
  </si>
  <si>
    <t>宮崎県日南学園高等学校</t>
  </si>
  <si>
    <t>宮崎県日章学園高等学校</t>
  </si>
  <si>
    <t>宮崎県日章学園九州国際高等学校</t>
  </si>
  <si>
    <t>宮崎県延岡学園高等学校</t>
  </si>
  <si>
    <t>宮崎県日向学院高等学校</t>
  </si>
  <si>
    <t>宮崎県鵬翔高等学校</t>
  </si>
  <si>
    <t>宮崎県都城高等学校</t>
  </si>
  <si>
    <t>宮崎県都城聖ドミニコ学園高等学校</t>
  </si>
  <si>
    <t>宮崎県都城東高等学校</t>
  </si>
  <si>
    <t>宮崎県宮崎学園高等学校</t>
  </si>
  <si>
    <t>宮崎県宮崎第一高等学校</t>
  </si>
  <si>
    <t>宮崎県宮崎日本大学高等学校</t>
  </si>
  <si>
    <t>鹿児島県池田高等学校</t>
  </si>
  <si>
    <t>鹿児島県出水中央高等学校</t>
  </si>
  <si>
    <t>鹿児島県大口明光学園高等学校</t>
  </si>
  <si>
    <t>鹿児島県鹿児島高等学校</t>
  </si>
  <si>
    <t>鹿児島県鹿児島育英館高等学校</t>
  </si>
  <si>
    <t>鹿児島県鹿児島実業高等学校</t>
  </si>
  <si>
    <t>鹿児島県鹿児島修学館高等学校</t>
  </si>
  <si>
    <t>鹿児島県鹿児島純心女子高等学校</t>
  </si>
  <si>
    <t>鹿児島県鹿児島城西高等学校</t>
  </si>
  <si>
    <t>鹿児島県鹿児島情報高等学校</t>
  </si>
  <si>
    <t>鹿児島県鹿児島第一高等学校</t>
  </si>
  <si>
    <t>鹿児島県鹿屋中央高等学校</t>
  </si>
  <si>
    <t>鹿児島県神村学園高等部</t>
  </si>
  <si>
    <t>鹿児島県志學館高等部</t>
  </si>
  <si>
    <t>鹿児島県尚志館高等学校</t>
  </si>
  <si>
    <t>鹿児島県樟南高等学校</t>
  </si>
  <si>
    <t>鹿児島県樟南第二高等学校</t>
  </si>
  <si>
    <t>鹿児島県鳳凰高等学校</t>
  </si>
  <si>
    <t>鹿児島県ラ・サール高等学校</t>
  </si>
  <si>
    <t>鹿児島県龍桜高等学校</t>
  </si>
  <si>
    <t>鹿児島県れいめい高等学校</t>
  </si>
  <si>
    <t>沖縄県エナジックスポーツ高等学院</t>
  </si>
  <si>
    <t>沖縄県沖縄カトリック高等学校</t>
  </si>
  <si>
    <t>沖縄県沖縄尚学高等学校</t>
  </si>
  <si>
    <t>沖縄県興南高等学校</t>
  </si>
  <si>
    <t>沖縄県昭和薬科大学附属高等学校</t>
  </si>
  <si>
    <t>沖縄県仙台育英学園沖縄高等学校</t>
  </si>
  <si>
    <t>甲斐清和高等学校</t>
    <phoneticPr fontId="4"/>
  </si>
  <si>
    <t>山梨県甲斐清和高等学校</t>
    <phoneticPr fontId="14"/>
  </si>
  <si>
    <t>宮崎県日南学園高等学校田野分校（宮崎穎学館）</t>
    <phoneticPr fontId="14"/>
  </si>
  <si>
    <t>「定年年齢」が複数設定されている場合には、適用対象者が最も多い年齢を記入してください。</t>
    <rPh sb="1" eb="5">
      <t>テイネンネンレイ</t>
    </rPh>
    <rPh sb="7" eb="11">
      <t>フクスウセッテイ</t>
    </rPh>
    <rPh sb="16" eb="18">
      <t>バアイ</t>
    </rPh>
    <rPh sb="21" eb="23">
      <t>テキヨウ</t>
    </rPh>
    <rPh sb="23" eb="25">
      <t>タイショウ</t>
    </rPh>
    <rPh sb="25" eb="26">
      <t>シャ</t>
    </rPh>
    <rPh sb="27" eb="28">
      <t>モット</t>
    </rPh>
    <rPh sb="34" eb="36">
      <t>キニュウ</t>
    </rPh>
    <phoneticPr fontId="14"/>
  </si>
  <si>
    <t>「定年年齢」は、有期雇用者を除いた設定状況を記入してください。</t>
    <rPh sb="8" eb="10">
      <t>ユウキ</t>
    </rPh>
    <rPh sb="10" eb="12">
      <t>コヨウ</t>
    </rPh>
    <rPh sb="12" eb="13">
      <t>シャ</t>
    </rPh>
    <rPh sb="14" eb="15">
      <t>ノゾ</t>
    </rPh>
    <rPh sb="17" eb="19">
      <t>セッテイ</t>
    </rPh>
    <rPh sb="19" eb="21">
      <t>ジョウキョウ</t>
    </rPh>
    <rPh sb="22" eb="24">
      <t>キニュウ</t>
    </rPh>
    <phoneticPr fontId="14"/>
  </si>
  <si>
    <r>
      <t>継続雇用制度</t>
    </r>
    <r>
      <rPr>
        <b/>
        <sz val="9"/>
        <rFont val="ＭＳ Ｐゴシック"/>
        <family val="3"/>
        <charset val="128"/>
      </rPr>
      <t xml:space="preserve"> *定年年齢の設定がある場合</t>
    </r>
    <rPh sb="0" eb="2">
      <t>ケイゾク</t>
    </rPh>
    <rPh sb="2" eb="6">
      <t>コヨウセイド</t>
    </rPh>
    <rPh sb="8" eb="12">
      <t>テイネンネンレイ</t>
    </rPh>
    <rPh sb="13" eb="15">
      <t>セッテイ</t>
    </rPh>
    <rPh sb="18" eb="20">
      <t>バアイ</t>
    </rPh>
    <phoneticPr fontId="14"/>
  </si>
  <si>
    <t>5. 課題はない</t>
    <rPh sb="3" eb="5">
      <t>カダイ</t>
    </rPh>
    <phoneticPr fontId="14"/>
  </si>
  <si>
    <t>.</t>
    <phoneticPr fontId="14"/>
  </si>
  <si>
    <r>
      <rPr>
        <b/>
        <sz val="11"/>
        <rFont val="ＭＳ Ｐゴシック"/>
        <family val="3"/>
        <charset val="128"/>
      </rPr>
      <t xml:space="preserve">(2)利用中の無線LAN環境についての課題
</t>
    </r>
    <r>
      <rPr>
        <sz val="9"/>
        <rFont val="ＭＳ Ｐゴシック"/>
        <family val="3"/>
        <charset val="128"/>
      </rPr>
      <t>利用中の無線LAN環境についての課題として、あてはまるものに「○」を付けてください。（5. 以外複数選択可）　「4.その他」の場合は、欄内に課題を記入ください。</t>
    </r>
    <rPh sb="22" eb="25">
      <t>リヨウチュウ</t>
    </rPh>
    <rPh sb="26" eb="28">
      <t>ムセン</t>
    </rPh>
    <rPh sb="31" eb="33">
      <t>カンキョウ</t>
    </rPh>
    <rPh sb="38" eb="40">
      <t>カダイ</t>
    </rPh>
    <rPh sb="56" eb="57">
      <t>ツ</t>
    </rPh>
    <rPh sb="68" eb="70">
      <t>イガイ</t>
    </rPh>
    <rPh sb="82" eb="83">
      <t>ホカ</t>
    </rPh>
    <rPh sb="85" eb="87">
      <t>バアイ</t>
    </rPh>
    <rPh sb="89" eb="91">
      <t>ランナイ</t>
    </rPh>
    <rPh sb="92" eb="94">
      <t>カダイ</t>
    </rPh>
    <rPh sb="95" eb="97">
      <t>キニュウ</t>
    </rPh>
    <phoneticPr fontId="14"/>
  </si>
  <si>
    <r>
      <rPr>
        <b/>
        <sz val="11"/>
        <rFont val="ＭＳ Ｐゴシック"/>
        <family val="3"/>
        <charset val="128"/>
      </rPr>
      <t xml:space="preserve">(2)利用中の無線LAN環境についての課題
</t>
    </r>
    <r>
      <rPr>
        <sz val="9"/>
        <rFont val="ＭＳ Ｐゴシック"/>
        <family val="3"/>
        <charset val="128"/>
      </rPr>
      <t>利用中の無線LAN環境についての課題として、あてはまるものに「○」を付けてください。（5. 以外複数選択可）　「4.その他」の場合は、欄内に課題を記入ください。</t>
    </r>
    <phoneticPr fontId="14"/>
  </si>
  <si>
    <t>５．令和６年度の学校建物耐震化等の状況について</t>
    <rPh sb="12" eb="15">
      <t>タイシンカ</t>
    </rPh>
    <rPh sb="15" eb="16">
      <t>トウ</t>
    </rPh>
    <rPh sb="17" eb="19">
      <t>ジョウキョウ</t>
    </rPh>
    <phoneticPr fontId="14"/>
  </si>
  <si>
    <t>６．教室等の施設環境整備状況</t>
    <rPh sb="2" eb="4">
      <t>キョウシツ</t>
    </rPh>
    <rPh sb="4" eb="5">
      <t>トウ</t>
    </rPh>
    <rPh sb="6" eb="8">
      <t>シセツ</t>
    </rPh>
    <rPh sb="8" eb="10">
      <t>カンキョウ</t>
    </rPh>
    <rPh sb="10" eb="12">
      <t>セイビ</t>
    </rPh>
    <rPh sb="12" eb="14">
      <t>ジョウキョウ</t>
    </rPh>
    <phoneticPr fontId="14"/>
  </si>
  <si>
    <t>７.私立学校のガバナンスについて</t>
    <rPh sb="2" eb="6">
      <t>シリツガッコウ</t>
    </rPh>
    <phoneticPr fontId="2"/>
  </si>
  <si>
    <t>　事務職員、実習助手、学校図書館事務員、技術職員、
　養護職員（看護師等）、用務員、警備員・その他</t>
    <rPh sb="1" eb="5">
      <t>ジムショクイン</t>
    </rPh>
    <rPh sb="6" eb="10">
      <t>ジッシュウジョシュ</t>
    </rPh>
    <rPh sb="11" eb="16">
      <t>ガッコウトショカン</t>
    </rPh>
    <rPh sb="16" eb="19">
      <t>ジムイン</t>
    </rPh>
    <rPh sb="20" eb="24">
      <t>ギジュツショクイン</t>
    </rPh>
    <rPh sb="27" eb="31">
      <t>ヨウゴショクイン</t>
    </rPh>
    <rPh sb="32" eb="35">
      <t>カンゴシ</t>
    </rPh>
    <rPh sb="35" eb="36">
      <t>トウ</t>
    </rPh>
    <rPh sb="38" eb="41">
      <t>ヨウムイン</t>
    </rPh>
    <rPh sb="42" eb="45">
      <t>ケイビイン</t>
    </rPh>
    <rPh sb="48" eb="49">
      <t>ホカ</t>
    </rPh>
    <phoneticPr fontId="14"/>
  </si>
  <si>
    <t>　事務職員、実習助手、学校図書館事務員、技術職員、
　養護職員（看護師等）、用務員、警備員・その他</t>
    <rPh sb="1" eb="3">
      <t>ジム</t>
    </rPh>
    <rPh sb="3" eb="5">
      <t>ショクイン</t>
    </rPh>
    <rPh sb="6" eb="8">
      <t>ジッシュウ</t>
    </rPh>
    <rPh sb="8" eb="10">
      <t>ジョシュ</t>
    </rPh>
    <rPh sb="11" eb="13">
      <t>ガッコウ</t>
    </rPh>
    <rPh sb="13" eb="16">
      <t>トショカン</t>
    </rPh>
    <rPh sb="16" eb="19">
      <t>ジムイン</t>
    </rPh>
    <rPh sb="20" eb="22">
      <t>ギジュツ</t>
    </rPh>
    <rPh sb="22" eb="24">
      <t>ショクイン</t>
    </rPh>
    <rPh sb="27" eb="29">
      <t>ヨウゴ</t>
    </rPh>
    <rPh sb="29" eb="31">
      <t>ショクイン</t>
    </rPh>
    <rPh sb="32" eb="35">
      <t>カンゴシ</t>
    </rPh>
    <rPh sb="35" eb="36">
      <t>トウ</t>
    </rPh>
    <rPh sb="38" eb="41">
      <t>ヨウムイン</t>
    </rPh>
    <rPh sb="42" eb="45">
      <t>ケイビイン</t>
    </rPh>
    <rPh sb="48" eb="49">
      <t>タ</t>
    </rPh>
    <phoneticPr fontId="14"/>
  </si>
  <si>
    <t>学校基本調査で本務者として未算入の、以下兼務職員数の計を記入してください。（ただし、休職、産休及び育休中の職員除く）</t>
    <rPh sb="0" eb="2">
      <t>ガッコウ</t>
    </rPh>
    <rPh sb="2" eb="4">
      <t>キホン</t>
    </rPh>
    <rPh sb="4" eb="6">
      <t>チョウサ</t>
    </rPh>
    <rPh sb="7" eb="9">
      <t>ホンム</t>
    </rPh>
    <rPh sb="9" eb="10">
      <t>シャ</t>
    </rPh>
    <rPh sb="13" eb="14">
      <t>ミ</t>
    </rPh>
    <rPh sb="14" eb="16">
      <t>サンニュウ</t>
    </rPh>
    <rPh sb="18" eb="20">
      <t>イカ</t>
    </rPh>
    <rPh sb="20" eb="22">
      <t>ケンム</t>
    </rPh>
    <rPh sb="22" eb="24">
      <t>ショクイン</t>
    </rPh>
    <rPh sb="24" eb="25">
      <t>スウ</t>
    </rPh>
    <rPh sb="26" eb="27">
      <t>ケイ</t>
    </rPh>
    <rPh sb="28" eb="30">
      <t>キニュウ</t>
    </rPh>
    <rPh sb="42" eb="44">
      <t>キュウショク</t>
    </rPh>
    <rPh sb="45" eb="47">
      <t>サンキュウ</t>
    </rPh>
    <rPh sb="47" eb="48">
      <t>オヨ</t>
    </rPh>
    <rPh sb="49" eb="51">
      <t>イクキュウ</t>
    </rPh>
    <rPh sb="51" eb="52">
      <t>チュウ</t>
    </rPh>
    <rPh sb="53" eb="55">
      <t>ショクイン</t>
    </rPh>
    <rPh sb="55" eb="56">
      <t>ノゾ</t>
    </rPh>
    <phoneticPr fontId="14"/>
  </si>
  <si>
    <t>学校基本調査で本務者として未算入の、以下兼務職員数の計を記入してください。（ただし、休職、産休及び育休中の職員除く）。</t>
    <rPh sb="0" eb="2">
      <t>ガッコウ</t>
    </rPh>
    <rPh sb="2" eb="4">
      <t>キホン</t>
    </rPh>
    <rPh sb="4" eb="6">
      <t>チョウサ</t>
    </rPh>
    <rPh sb="7" eb="9">
      <t>ホンム</t>
    </rPh>
    <rPh sb="9" eb="10">
      <t>シャ</t>
    </rPh>
    <rPh sb="13" eb="14">
      <t>ミ</t>
    </rPh>
    <rPh sb="14" eb="16">
      <t>サンニュウ</t>
    </rPh>
    <rPh sb="18" eb="20">
      <t>イカ</t>
    </rPh>
    <rPh sb="20" eb="22">
      <t>ケンム</t>
    </rPh>
    <rPh sb="22" eb="24">
      <t>ショクイン</t>
    </rPh>
    <rPh sb="24" eb="25">
      <t>スウ</t>
    </rPh>
    <rPh sb="26" eb="27">
      <t>ケイ</t>
    </rPh>
    <rPh sb="28" eb="30">
      <t>キニュウ</t>
    </rPh>
    <rPh sb="42" eb="44">
      <t>キュウショク</t>
    </rPh>
    <rPh sb="45" eb="47">
      <t>サンキュウ</t>
    </rPh>
    <rPh sb="47" eb="48">
      <t>オヨ</t>
    </rPh>
    <rPh sb="49" eb="51">
      <t>イクキュウ</t>
    </rPh>
    <rPh sb="51" eb="52">
      <t>チュウ</t>
    </rPh>
    <rPh sb="53" eb="55">
      <t>ショクイン</t>
    </rPh>
    <rPh sb="55" eb="56">
      <t>ノゾ</t>
    </rPh>
    <phoneticPr fontId="14"/>
  </si>
  <si>
    <t>左記計のうち通信制高校への転編入者数</t>
    <rPh sb="0" eb="2">
      <t>サキ</t>
    </rPh>
    <rPh sb="2" eb="3">
      <t>ケイ</t>
    </rPh>
    <phoneticPr fontId="2"/>
  </si>
  <si>
    <t>（併置校の場合）自校設置の通信制課程への転籍者数</t>
    <rPh sb="1" eb="3">
      <t>ヘイチ</t>
    </rPh>
    <rPh sb="3" eb="4">
      <t>コウ</t>
    </rPh>
    <rPh sb="5" eb="7">
      <t>バアイ</t>
    </rPh>
    <rPh sb="8" eb="10">
      <t>ジコウ</t>
    </rPh>
    <rPh sb="10" eb="12">
      <t>セッチ</t>
    </rPh>
    <rPh sb="13" eb="16">
      <t>ツウシンセイ</t>
    </rPh>
    <rPh sb="16" eb="18">
      <t>カテイ</t>
    </rPh>
    <rPh sb="20" eb="22">
      <t>テンセキ</t>
    </rPh>
    <rPh sb="22" eb="23">
      <t>シャ</t>
    </rPh>
    <rPh sb="23" eb="24">
      <t>スウ</t>
    </rPh>
    <phoneticPr fontId="14"/>
  </si>
  <si>
    <t xml:space="preserve">     2 「英語の外国人教員等」の「本務者/兼務者」の区分については、手引参照（p.10）</t>
    <rPh sb="8" eb="10">
      <t>エイゴ</t>
    </rPh>
    <rPh sb="11" eb="14">
      <t>ガイコクジン</t>
    </rPh>
    <rPh sb="14" eb="16">
      <t>キョウイン</t>
    </rPh>
    <rPh sb="16" eb="17">
      <t>トウ</t>
    </rPh>
    <rPh sb="20" eb="22">
      <t>ホンム</t>
    </rPh>
    <rPh sb="22" eb="23">
      <t>シャ</t>
    </rPh>
    <rPh sb="24" eb="27">
      <t>ケンムシャ</t>
    </rPh>
    <rPh sb="29" eb="31">
      <t>クブン</t>
    </rPh>
    <rPh sb="37" eb="39">
      <t>テビ</t>
    </rPh>
    <rPh sb="39" eb="41">
      <t>サンショウ</t>
    </rPh>
    <phoneticPr fontId="14"/>
  </si>
  <si>
    <r>
      <t>「定年年齢」が複数設定されている場合には、</t>
    </r>
    <r>
      <rPr>
        <u/>
        <sz val="9"/>
        <color theme="1"/>
        <rFont val="ＭＳ Ｐ明朝"/>
        <family val="1"/>
        <charset val="128"/>
      </rPr>
      <t>適用対象者が最も多い年齢</t>
    </r>
    <r>
      <rPr>
        <sz val="9"/>
        <color theme="1"/>
        <rFont val="ＭＳ Ｐ明朝"/>
        <family val="1"/>
        <charset val="128"/>
      </rPr>
      <t>を記入してください。</t>
    </r>
    <rPh sb="1" eb="5">
      <t>テイネンネンレイ</t>
    </rPh>
    <rPh sb="7" eb="11">
      <t>フクスウセッテイ</t>
    </rPh>
    <rPh sb="16" eb="18">
      <t>バアイ</t>
    </rPh>
    <rPh sb="21" eb="23">
      <t>テキヨウ</t>
    </rPh>
    <rPh sb="23" eb="25">
      <t>タイショウ</t>
    </rPh>
    <rPh sb="25" eb="26">
      <t>シャ</t>
    </rPh>
    <rPh sb="27" eb="28">
      <t>モット</t>
    </rPh>
    <rPh sb="34" eb="36">
      <t>キニュウ</t>
    </rPh>
    <phoneticPr fontId="14"/>
  </si>
  <si>
    <r>
      <t>65歳までの雇用確保（高年齢者雇用安定法第9条）と、70歳までの就業機会の確保(努力義務、高年齢者雇用安定法第10条の２)に対する</t>
    </r>
    <r>
      <rPr>
        <u/>
        <sz val="9"/>
        <color theme="1"/>
        <rFont val="ＭＳ Ｐ明朝"/>
        <family val="1"/>
        <charset val="128"/>
      </rPr>
      <t>経過措置の現状</t>
    </r>
    <r>
      <rPr>
        <sz val="9"/>
        <color theme="1"/>
        <rFont val="ＭＳ Ｐ明朝"/>
        <family val="1"/>
        <charset val="128"/>
      </rPr>
      <t>についてお答えください。</t>
    </r>
    <rPh sb="2" eb="3">
      <t>サイ</t>
    </rPh>
    <rPh sb="6" eb="10">
      <t>コヨウカクホ</t>
    </rPh>
    <rPh sb="28" eb="29">
      <t>サイ</t>
    </rPh>
    <rPh sb="32" eb="34">
      <t>シュウギョウ</t>
    </rPh>
    <rPh sb="34" eb="36">
      <t>キカイ</t>
    </rPh>
    <rPh sb="37" eb="39">
      <t>カクホ</t>
    </rPh>
    <rPh sb="40" eb="44">
      <t>ドリョクギム</t>
    </rPh>
    <rPh sb="62" eb="63">
      <t>タイ</t>
    </rPh>
    <rPh sb="65" eb="69">
      <t>ケイカソチ</t>
    </rPh>
    <rPh sb="70" eb="72">
      <t>ゲンジョウ</t>
    </rPh>
    <rPh sb="77" eb="78">
      <t>コタ</t>
    </rPh>
    <phoneticPr fontId="14"/>
  </si>
  <si>
    <t>Ⅲ．生徒１人当りの納付金【１年生・年額】</t>
    <rPh sb="14" eb="15">
      <t>ネン</t>
    </rPh>
    <rPh sb="15" eb="16">
      <t>セイ</t>
    </rPh>
    <phoneticPr fontId="2"/>
  </si>
  <si>
    <t>学科・コース等によって納付金に差がある場合は、生徒１人当りの納付金のうち入学後納付金の計が最も高い学科・コース等の金額を記入してください。</t>
    <rPh sb="0" eb="2">
      <t>ガッカ</t>
    </rPh>
    <rPh sb="6" eb="7">
      <t>トウ</t>
    </rPh>
    <rPh sb="11" eb="14">
      <t>ノウフキン</t>
    </rPh>
    <rPh sb="15" eb="16">
      <t>サ</t>
    </rPh>
    <rPh sb="19" eb="21">
      <t>バアイ</t>
    </rPh>
    <rPh sb="23" eb="25">
      <t>セイト</t>
    </rPh>
    <rPh sb="26" eb="27">
      <t>ニン</t>
    </rPh>
    <rPh sb="27" eb="28">
      <t>アタ</t>
    </rPh>
    <rPh sb="30" eb="33">
      <t>ノウフキン</t>
    </rPh>
    <rPh sb="36" eb="39">
      <t>ニュウガクゴ</t>
    </rPh>
    <rPh sb="39" eb="42">
      <t>ノウフキン</t>
    </rPh>
    <rPh sb="43" eb="44">
      <t>ケイ</t>
    </rPh>
    <rPh sb="45" eb="46">
      <t>モット</t>
    </rPh>
    <rPh sb="47" eb="48">
      <t>タカ</t>
    </rPh>
    <rPh sb="49" eb="51">
      <t>ガッカ</t>
    </rPh>
    <rPh sb="55" eb="56">
      <t>トウ</t>
    </rPh>
    <rPh sb="57" eb="59">
      <t>キンガク</t>
    </rPh>
    <rPh sb="60" eb="62">
      <t>キニュウ</t>
    </rPh>
    <phoneticPr fontId="2"/>
  </si>
  <si>
    <t>学科・コース等によって納付金に差がある場合は、生徒１人当りの納付金のうち入学後納付金の計が最も高い学科・コース等の金額を記入してください。</t>
    <rPh sb="0" eb="2">
      <t>ガッカ</t>
    </rPh>
    <rPh sb="6" eb="7">
      <t>トウ</t>
    </rPh>
    <rPh sb="11" eb="14">
      <t>ノウフキン</t>
    </rPh>
    <rPh sb="15" eb="16">
      <t>サ</t>
    </rPh>
    <rPh sb="19" eb="21">
      <t>バアイ</t>
    </rPh>
    <rPh sb="23" eb="25">
      <t>セイト</t>
    </rPh>
    <rPh sb="26" eb="27">
      <t>ニン</t>
    </rPh>
    <rPh sb="27" eb="28">
      <t>アタ</t>
    </rPh>
    <rPh sb="30" eb="33">
      <t>ノウフキン</t>
    </rPh>
    <rPh sb="36" eb="39">
      <t>ニュウガクゴ</t>
    </rPh>
    <rPh sb="39" eb="41">
      <t>ノウフ</t>
    </rPh>
    <rPh sb="41" eb="42">
      <t>キン</t>
    </rPh>
    <rPh sb="43" eb="44">
      <t>ケイ</t>
    </rPh>
    <rPh sb="45" eb="46">
      <t>モット</t>
    </rPh>
    <rPh sb="47" eb="48">
      <t>タカ</t>
    </rPh>
    <rPh sb="49" eb="51">
      <t>ガッカ</t>
    </rPh>
    <rPh sb="55" eb="56">
      <t>トウ</t>
    </rPh>
    <rPh sb="57" eb="59">
      <t>キンガク</t>
    </rPh>
    <rPh sb="60" eb="62">
      <t>キニュウ</t>
    </rPh>
    <phoneticPr fontId="2"/>
  </si>
  <si>
    <t>(注)1 「英語の外国人教員等」の「本務者/兼務者」の区分については、手引参照（p.10）</t>
    <phoneticPr fontId="14"/>
  </si>
  <si>
    <r>
      <t>学則上、男子のみの学級は「男」、女子のみの学級は「女」、共学の学級は「共」の欄に学級数を記入してください。</t>
    </r>
    <r>
      <rPr>
        <b/>
        <sz val="9"/>
        <rFont val="ＭＳ Ｐ明朝"/>
        <family val="1"/>
        <charset val="128"/>
      </rPr>
      <t>実態として男子生徒のみ又は女子生徒のみの学級であっても、学則上共学となっている学級は、共学欄に記入してください。</t>
    </r>
    <rPh sb="53" eb="55">
      <t>ジッタイ</t>
    </rPh>
    <phoneticPr fontId="14"/>
  </si>
  <si>
    <r>
      <t>金額は、必ず年額（月額×12）で記入してください（１年生の入学手続時～１年生が修了するまでの合計金額）。
１年生がいない場合は、入学手続時納付金を空欄とし、２年生（２年生がいない場合は３年生）の</t>
    </r>
    <r>
      <rPr>
        <b/>
        <sz val="9"/>
        <rFont val="ＭＳ Ｐ明朝"/>
        <family val="1"/>
        <charset val="128"/>
      </rPr>
      <t>入学後</t>
    </r>
    <r>
      <rPr>
        <sz val="9"/>
        <rFont val="ＭＳ Ｐ明朝"/>
        <family val="1"/>
        <charset val="128"/>
      </rPr>
      <t>納付金を記入してください。</t>
    </r>
    <rPh sb="78" eb="79">
      <t>ネン</t>
    </rPh>
    <rPh sb="79" eb="80">
      <t>セイ</t>
    </rPh>
    <rPh sb="82" eb="83">
      <t>ネン</t>
    </rPh>
    <rPh sb="83" eb="84">
      <t>セイ</t>
    </rPh>
    <rPh sb="88" eb="90">
      <t>バアイ</t>
    </rPh>
    <rPh sb="92" eb="93">
      <t>ネン</t>
    </rPh>
    <rPh sb="93" eb="94">
      <t>セイ</t>
    </rPh>
    <rPh sb="97" eb="100">
      <t>ニュウガクゴ</t>
    </rPh>
    <phoneticPr fontId="14"/>
  </si>
  <si>
    <r>
      <t>「</t>
    </r>
    <r>
      <rPr>
        <b/>
        <sz val="9"/>
        <color theme="1"/>
        <rFont val="ＭＳ Ｐ明朝"/>
        <family val="1"/>
        <charset val="128"/>
      </rPr>
      <t>Ａ．入学検定料</t>
    </r>
    <r>
      <rPr>
        <sz val="9"/>
        <color theme="1"/>
        <rFont val="ＭＳ Ｐ明朝"/>
        <family val="1"/>
        <charset val="128"/>
      </rPr>
      <t>」が、１回受験、複数回受験など複数設定されている場合には、申込者が最も多い金額を記入してください。</t>
    </r>
    <phoneticPr fontId="14"/>
  </si>
  <si>
    <r>
      <t>「</t>
    </r>
    <r>
      <rPr>
        <b/>
        <sz val="9"/>
        <color theme="1"/>
        <rFont val="ＭＳ Ｐ明朝"/>
        <family val="1"/>
        <charset val="128"/>
      </rPr>
      <t>C．施設費</t>
    </r>
    <r>
      <rPr>
        <sz val="9"/>
        <color theme="1"/>
        <rFont val="ＭＳ Ｐ明朝"/>
        <family val="1"/>
        <charset val="128"/>
      </rPr>
      <t>」は、入学初年度のみ納付する金額。各学年ごとに納付する金額は、「G．施設費」に記入してください。</t>
    </r>
    <phoneticPr fontId="14"/>
  </si>
  <si>
    <r>
      <t>「</t>
    </r>
    <r>
      <rPr>
        <b/>
        <sz val="9"/>
        <color theme="1"/>
        <rFont val="ＭＳ Ｐ明朝"/>
        <family val="1"/>
        <charset val="128"/>
      </rPr>
      <t>E．授業料</t>
    </r>
    <r>
      <rPr>
        <sz val="9"/>
        <color theme="1"/>
        <rFont val="ＭＳ Ｐ明朝"/>
        <family val="1"/>
        <charset val="128"/>
      </rPr>
      <t>」は、都道府県からの授業料軽減補助金等を差し引かない金額を記入してください。</t>
    </r>
    <rPh sb="9" eb="13">
      <t>トドウフケン</t>
    </rPh>
    <rPh sb="16" eb="19">
      <t>ジュギョウリョウ</t>
    </rPh>
    <rPh sb="19" eb="21">
      <t>ケイゲン</t>
    </rPh>
    <rPh sb="21" eb="24">
      <t>ホジョキン</t>
    </rPh>
    <phoneticPr fontId="14"/>
  </si>
  <si>
    <r>
      <t>「</t>
    </r>
    <r>
      <rPr>
        <b/>
        <sz val="9"/>
        <color theme="1"/>
        <rFont val="ＭＳ Ｐ明朝"/>
        <family val="1"/>
        <charset val="128"/>
      </rPr>
      <t>H．寄付金</t>
    </r>
    <r>
      <rPr>
        <sz val="9"/>
        <color theme="1"/>
        <rFont val="ＭＳ Ｐ明朝"/>
        <family val="1"/>
        <charset val="128"/>
      </rPr>
      <t>」は、任意納付の場合、納付しない人も含めた一人当たり平均（大まかな額）を記入してください。</t>
    </r>
    <rPh sb="3" eb="6">
      <t>キフキン</t>
    </rPh>
    <rPh sb="11" eb="13">
      <t>ノウフ</t>
    </rPh>
    <phoneticPr fontId="14"/>
  </si>
  <si>
    <r>
      <t>「</t>
    </r>
    <r>
      <rPr>
        <b/>
        <sz val="9"/>
        <color theme="1"/>
        <rFont val="ＭＳ Ｐ明朝"/>
        <family val="1"/>
        <charset val="128"/>
      </rPr>
      <t>I．その他</t>
    </r>
    <r>
      <rPr>
        <sz val="9"/>
        <color theme="1"/>
        <rFont val="ＭＳ Ｐ明朝"/>
        <family val="1"/>
        <charset val="128"/>
      </rPr>
      <t>」は、教育諸活動に係る費用のうち、E～Hに該当しない学則上のその他納付金（</t>
    </r>
    <r>
      <rPr>
        <b/>
        <sz val="9"/>
        <color theme="1"/>
        <rFont val="ＭＳ Ｐ明朝"/>
        <family val="1"/>
        <charset val="128"/>
      </rPr>
      <t>教材費</t>
    </r>
    <r>
      <rPr>
        <sz val="9"/>
        <color theme="1"/>
        <rFont val="ＭＳ Ｐ明朝"/>
        <family val="1"/>
        <charset val="128"/>
      </rPr>
      <t>、教育充実費、保健衛生費等）。</t>
    </r>
    <phoneticPr fontId="14"/>
  </si>
  <si>
    <r>
      <t>「</t>
    </r>
    <r>
      <rPr>
        <b/>
        <sz val="9"/>
        <color theme="1"/>
        <rFont val="ＭＳ Ｐ明朝"/>
        <family val="1"/>
        <charset val="128"/>
      </rPr>
      <t>補助活動納付金</t>
    </r>
    <r>
      <rPr>
        <sz val="9"/>
        <color theme="1"/>
        <rFont val="ＭＳ Ｐ明朝"/>
        <family val="1"/>
        <charset val="128"/>
      </rPr>
      <t>」は、教育活動に付随する活動等に係わる納付金（給食費、校外活動費、生徒会費、スクールバス維持費等）。</t>
    </r>
    <rPh sb="22" eb="23">
      <t>トウ</t>
    </rPh>
    <rPh sb="41" eb="43">
      <t>セイト</t>
    </rPh>
    <rPh sb="43" eb="45">
      <t>カイヒ</t>
    </rPh>
    <phoneticPr fontId="14"/>
  </si>
  <si>
    <r>
      <t>「</t>
    </r>
    <r>
      <rPr>
        <b/>
        <sz val="9"/>
        <color theme="1"/>
        <rFont val="ＭＳ Ｐ明朝"/>
        <family val="1"/>
        <charset val="128"/>
      </rPr>
      <t>預り金的納付金</t>
    </r>
    <r>
      <rPr>
        <sz val="9"/>
        <color theme="1"/>
        <rFont val="ＭＳ Ｐ明朝"/>
        <family val="1"/>
        <charset val="128"/>
      </rPr>
      <t>」は、学校の預り金的性格の納付金（修学旅行積立金、PTA 会費、後援会費、同窓会費、各会入会費等）。</t>
    </r>
    <phoneticPr fontId="14"/>
  </si>
  <si>
    <t>*学校基本調査[文部科学省]と同じ定義となります。それぞれ学校基本調査にて回答された人数を男女合計して記入してください。</t>
    <phoneticPr fontId="14"/>
  </si>
  <si>
    <t>(注)1  　建物ごとではなく、空間ごとに数えてください。
　　　　　例)１階：体育館（スポーツ専用）　２階：講堂
　　　　　→　「体育館（スポーツ専用）」、「講堂・ホール」に
　　　　　それぞれ　「１」を記入。</t>
    <phoneticPr fontId="14"/>
  </si>
  <si>
    <t>　　　2　対象となる施設がない場合は、「0」と記入してください。</t>
    <phoneticPr fontId="14"/>
  </si>
  <si>
    <t>対象となる施設がない場合は、「0」を記入してください。</t>
    <phoneticPr fontId="14"/>
  </si>
  <si>
    <r>
      <t>「</t>
    </r>
    <r>
      <rPr>
        <b/>
        <sz val="9"/>
        <color theme="1"/>
        <rFont val="ＭＳ Ｐ明朝"/>
        <family val="1"/>
        <charset val="128"/>
      </rPr>
      <t>E．授業料</t>
    </r>
    <r>
      <rPr>
        <sz val="9"/>
        <color theme="1"/>
        <rFont val="ＭＳ Ｐ明朝"/>
        <family val="1"/>
        <charset val="128"/>
      </rPr>
      <t>」は、就学支援金等を差し引かない金額を記入してください。</t>
    </r>
    <phoneticPr fontId="14"/>
  </si>
  <si>
    <r>
      <t>「</t>
    </r>
    <r>
      <rPr>
        <b/>
        <sz val="9"/>
        <color theme="1"/>
        <rFont val="ＭＳ Ｐ明朝"/>
        <family val="1"/>
        <charset val="128"/>
      </rPr>
      <t>補助活動納付金</t>
    </r>
    <r>
      <rPr>
        <sz val="9"/>
        <color theme="1"/>
        <rFont val="ＭＳ Ｐ明朝"/>
        <family val="1"/>
        <charset val="128"/>
      </rPr>
      <t>」は、教育研究諸活動に付随する活動等に係わる納付金（給食費、校外活動費、生徒会費、スクールバス維持費等）。</t>
    </r>
    <rPh sb="25" eb="26">
      <t>トウ</t>
    </rPh>
    <rPh sb="34" eb="36">
      <t>キュウショク</t>
    </rPh>
    <rPh sb="44" eb="46">
      <t>セイト</t>
    </rPh>
    <rPh sb="46" eb="48">
      <t>カイヒ</t>
    </rPh>
    <phoneticPr fontId="2"/>
  </si>
  <si>
    <t>（注）</t>
    <rPh sb="1" eb="2">
      <t>チュウ</t>
    </rPh>
    <phoneticPr fontId="2"/>
  </si>
  <si>
    <r>
      <t>【参考】</t>
    </r>
    <r>
      <rPr>
        <u/>
        <sz val="9"/>
        <color theme="1"/>
        <rFont val="ＭＳ Ｐ明朝"/>
        <family val="1"/>
        <charset val="128"/>
      </rPr>
      <t>1号～3号評議員とは、現行の私立学校法第44条第1項で定められた評議員のこと</t>
    </r>
    <r>
      <rPr>
        <sz val="9"/>
        <color theme="1"/>
        <rFont val="ＭＳ Ｐ明朝"/>
        <family val="1"/>
        <charset val="128"/>
      </rPr>
      <t>です。同項では、評議員となる者を1号（当該学校法人の職員のうちから、寄附行為の定めるところにより選任された者）、2号（当該学校法人の設置する私立学校を卒業した25歳以上の者）、3号（その他、寄附行為の定めるところにより選任された者）で定めています。
*寄附行為により、1号～3号以外（4号、5号等）の評議員が定められている場合は、3号評議員（寄附行為の規定）欄に算入してください。</t>
    </r>
    <rPh sb="1" eb="3">
      <t>サンコウ</t>
    </rPh>
    <rPh sb="5" eb="6">
      <t>ゴウ</t>
    </rPh>
    <rPh sb="8" eb="9">
      <t>ゴウ</t>
    </rPh>
    <rPh sb="9" eb="12">
      <t>ヒョウギイン</t>
    </rPh>
    <rPh sb="18" eb="23">
      <t>シリツガッコウホウ</t>
    </rPh>
    <rPh sb="23" eb="24">
      <t>ダイ</t>
    </rPh>
    <rPh sb="31" eb="32">
      <t>サダ</t>
    </rPh>
    <rPh sb="36" eb="39">
      <t>ヒョウギイン</t>
    </rPh>
    <rPh sb="45" eb="46">
      <t>ドウ</t>
    </rPh>
    <rPh sb="46" eb="47">
      <t>コウ</t>
    </rPh>
    <rPh sb="59" eb="60">
      <t>ゴウ</t>
    </rPh>
    <rPh sb="99" eb="100">
      <t>ゴウ</t>
    </rPh>
    <rPh sb="123" eb="124">
      <t>サイ</t>
    </rPh>
    <rPh sb="124" eb="126">
      <t>イジョウ</t>
    </rPh>
    <rPh sb="131" eb="132">
      <t>ゴウ</t>
    </rPh>
    <rPh sb="135" eb="136">
      <t>タ</t>
    </rPh>
    <rPh sb="159" eb="160">
      <t>サダ</t>
    </rPh>
    <rPh sb="168" eb="172">
      <t>キフコウイ</t>
    </rPh>
    <rPh sb="181" eb="183">
      <t>イガイ</t>
    </rPh>
    <rPh sb="185" eb="186">
      <t>ゴウ</t>
    </rPh>
    <rPh sb="188" eb="189">
      <t>ゴウ</t>
    </rPh>
    <rPh sb="189" eb="190">
      <t>トウ</t>
    </rPh>
    <rPh sb="192" eb="195">
      <t>ヒョウギイン</t>
    </rPh>
    <rPh sb="196" eb="197">
      <t>サダ</t>
    </rPh>
    <rPh sb="203" eb="205">
      <t>バアイ</t>
    </rPh>
    <rPh sb="208" eb="209">
      <t>ゴウ</t>
    </rPh>
    <rPh sb="209" eb="212">
      <t>ヒョウギイン</t>
    </rPh>
    <rPh sb="213" eb="217">
      <t>キフコウイ</t>
    </rPh>
    <rPh sb="218" eb="220">
      <t>キテイ</t>
    </rPh>
    <rPh sb="221" eb="222">
      <t>ラン</t>
    </rPh>
    <rPh sb="223" eb="225">
      <t>サンニュウ</t>
    </rPh>
    <phoneticPr fontId="2"/>
  </si>
  <si>
    <r>
      <t>【参考】</t>
    </r>
    <r>
      <rPr>
        <u/>
        <sz val="9"/>
        <rFont val="ＭＳ Ｐ明朝"/>
        <family val="1"/>
        <charset val="128"/>
      </rPr>
      <t>1号～3号理事とは、現行の私立学校法第38条第1項で定められた理事のこと</t>
    </r>
    <r>
      <rPr>
        <sz val="9"/>
        <rFont val="ＭＳ Ｐ明朝"/>
        <family val="1"/>
        <charset val="128"/>
      </rPr>
      <t>です。同項では、理事となる者を1号（校長）、2号（評議員のうち寄附行為の定めるところにより選任された者）、3号（その他、寄附行為の定めるところにより選任された者）で定めています。
*寄附行為により、1号～3号以外（4号、5号等）の理事が定められている場合は、3号理事（寄附行為の規定）欄に算入してください。</t>
    </r>
    <rPh sb="1" eb="3">
      <t>サンコウ</t>
    </rPh>
    <rPh sb="5" eb="6">
      <t>ゴウ</t>
    </rPh>
    <rPh sb="8" eb="9">
      <t>ゴウ</t>
    </rPh>
    <rPh sb="9" eb="11">
      <t>リジ</t>
    </rPh>
    <rPh sb="14" eb="16">
      <t>ゲンコウ</t>
    </rPh>
    <rPh sb="17" eb="21">
      <t>シリツガッコウ</t>
    </rPh>
    <rPh sb="21" eb="22">
      <t>ホウ</t>
    </rPh>
    <rPh sb="22" eb="23">
      <t>ダイ</t>
    </rPh>
    <rPh sb="25" eb="26">
      <t>ジョウ</t>
    </rPh>
    <rPh sb="26" eb="27">
      <t>ダイ</t>
    </rPh>
    <rPh sb="28" eb="29">
      <t>コウ</t>
    </rPh>
    <rPh sb="30" eb="31">
      <t>サダ</t>
    </rPh>
    <rPh sb="35" eb="37">
      <t>リジ</t>
    </rPh>
    <rPh sb="43" eb="45">
      <t>ドウコウ</t>
    </rPh>
    <rPh sb="48" eb="50">
      <t>リジ</t>
    </rPh>
    <rPh sb="53" eb="54">
      <t>モノ</t>
    </rPh>
    <rPh sb="56" eb="57">
      <t>ゴウ</t>
    </rPh>
    <rPh sb="58" eb="60">
      <t>コウチョウ</t>
    </rPh>
    <rPh sb="63" eb="64">
      <t>ゴウ</t>
    </rPh>
    <rPh sb="128" eb="129">
      <t>ゴウ</t>
    </rPh>
    <rPh sb="155" eb="157">
      <t>リジ</t>
    </rPh>
    <rPh sb="171" eb="173">
      <t>リジ</t>
    </rPh>
    <phoneticPr fontId="2"/>
  </si>
  <si>
    <t>【参考】1号～3号評議員とは、現行の私立学校法第44条第1項で定められた評議員のことです。同項では、評議員となる者を1号（当該学校法人の職員のうちから、寄附行為の定めるところにより選任された者）、2号（当該学校法人の設置する私立学校を卒業した25歳以上の者）、3号（その他、寄附行為の定めるところにより選任された者）で定めています。
*寄附行為により、1号～3号以外（4号、5号等）の評議員が定められている場合は、3号評議員（寄附行為の規定）欄に算入してください。</t>
    <phoneticPr fontId="2"/>
  </si>
  <si>
    <r>
      <t>【参考】</t>
    </r>
    <r>
      <rPr>
        <u/>
        <sz val="9"/>
        <rFont val="ＭＳ Ｐ明朝"/>
        <family val="1"/>
        <charset val="128"/>
      </rPr>
      <t>1号～3号理事とは、現行の私立学校法第38条第1項で定められた理事のこと</t>
    </r>
    <r>
      <rPr>
        <sz val="9"/>
        <rFont val="ＭＳ Ｐ明朝"/>
        <family val="1"/>
        <charset val="128"/>
      </rPr>
      <t>です。
同項では、理事となる者を1号（校長）、2号（評議員のうち寄附行為の定めるところにより選任された者）、3号（その他、寄附行為の定めるところにより選任された者）で定めています。
*寄附行為により、1号～3号以外（4号、5号等）の理事が定められている場合は、3号理事（寄附行為の規定）欄に算入してください。</t>
    </r>
    <rPh sb="1" eb="3">
      <t>サンコウ</t>
    </rPh>
    <rPh sb="5" eb="6">
      <t>ゴウ</t>
    </rPh>
    <rPh sb="8" eb="9">
      <t>ゴウ</t>
    </rPh>
    <rPh sb="9" eb="11">
      <t>リジ</t>
    </rPh>
    <rPh sb="14" eb="16">
      <t>ゲンコウ</t>
    </rPh>
    <rPh sb="17" eb="21">
      <t>シリツガッコウ</t>
    </rPh>
    <rPh sb="21" eb="22">
      <t>ホウ</t>
    </rPh>
    <rPh sb="22" eb="23">
      <t>ダイ</t>
    </rPh>
    <rPh sb="25" eb="26">
      <t>ジョウ</t>
    </rPh>
    <rPh sb="26" eb="27">
      <t>ダイ</t>
    </rPh>
    <rPh sb="28" eb="29">
      <t>コウ</t>
    </rPh>
    <rPh sb="30" eb="31">
      <t>サダ</t>
    </rPh>
    <rPh sb="35" eb="37">
      <t>リジ</t>
    </rPh>
    <rPh sb="44" eb="46">
      <t>ドウコウ</t>
    </rPh>
    <rPh sb="49" eb="51">
      <t>リジ</t>
    </rPh>
    <rPh sb="54" eb="55">
      <t>モノ</t>
    </rPh>
    <rPh sb="57" eb="58">
      <t>ゴウ</t>
    </rPh>
    <rPh sb="59" eb="61">
      <t>コウチョウ</t>
    </rPh>
    <rPh sb="64" eb="65">
      <t>ゴウ</t>
    </rPh>
    <rPh sb="129" eb="130">
      <t>ゴウ</t>
    </rPh>
    <phoneticPr fontId="2"/>
  </si>
  <si>
    <t>小樽双葉高等学校</t>
    <rPh sb="1" eb="2">
      <t>タル</t>
    </rPh>
    <phoneticPr fontId="4"/>
  </si>
  <si>
    <t>小樽明峰高等学校</t>
    <phoneticPr fontId="4"/>
  </si>
  <si>
    <t>（参考）PC1台当り生徒数：生徒数/PC台数（人)</t>
    <rPh sb="1" eb="3">
      <t>サンコウ</t>
    </rPh>
    <rPh sb="7" eb="13">
      <t>ダイスウ</t>
    </rPh>
    <rPh sb="14" eb="17">
      <t>セイトスウ</t>
    </rPh>
    <rPh sb="20" eb="22">
      <t>ダイスウ</t>
    </rPh>
    <rPh sb="23" eb="24">
      <t>ヒト</t>
    </rPh>
    <phoneticPr fontId="15"/>
  </si>
  <si>
    <t>社会</t>
    <rPh sb="0" eb="2">
      <t>シャカイ</t>
    </rPh>
    <phoneticPr fontId="15"/>
  </si>
  <si>
    <t>社会・地歴公</t>
    <rPh sb="0" eb="2">
      <t>シャカイ</t>
    </rPh>
    <rPh sb="3" eb="5">
      <t>チレキ</t>
    </rPh>
    <rPh sb="5" eb="6">
      <t>コウ</t>
    </rPh>
    <phoneticPr fontId="15"/>
  </si>
  <si>
    <t>選択してください↓</t>
    <phoneticPr fontId="14"/>
  </si>
  <si>
    <t>(注)1 英語の外国人教員等は、中学・高校等の所属に関わらず、中学で英語の授業に当たっている外国人教員等の人数を記入してください。</t>
    <rPh sb="31" eb="33">
      <t>チュウガク</t>
    </rPh>
    <phoneticPr fontId="14"/>
  </si>
  <si>
    <r>
      <rPr>
        <b/>
        <u/>
        <sz val="11"/>
        <color theme="1"/>
        <rFont val="ＭＳ Ｐゴシック"/>
        <family val="3"/>
        <charset val="128"/>
        <scheme val="minor"/>
      </rPr>
      <t>【中高併設校の場合】</t>
    </r>
    <r>
      <rPr>
        <b/>
        <sz val="11"/>
        <color theme="1"/>
        <rFont val="ＭＳ Ｐゴシック"/>
        <family val="3"/>
        <charset val="128"/>
        <scheme val="minor"/>
      </rPr>
      <t>、以下設問5・６では、中学校での専有施設についてのみご回答ください。
中高併設校の場合、✔を入れてください。→</t>
    </r>
    <rPh sb="1" eb="3">
      <t>チュウコウ</t>
    </rPh>
    <rPh sb="3" eb="5">
      <t>ヘイセツ</t>
    </rPh>
    <rPh sb="5" eb="6">
      <t>コウ</t>
    </rPh>
    <rPh sb="7" eb="9">
      <t>バアイ</t>
    </rPh>
    <rPh sb="11" eb="13">
      <t>イカ</t>
    </rPh>
    <rPh sb="13" eb="15">
      <t>セツモン</t>
    </rPh>
    <rPh sb="21" eb="24">
      <t>チュウガッコウ</t>
    </rPh>
    <rPh sb="26" eb="28">
      <t>センユウ</t>
    </rPh>
    <rPh sb="28" eb="30">
      <t>シセツ</t>
    </rPh>
    <rPh sb="37" eb="39">
      <t>カイトウ</t>
    </rPh>
    <rPh sb="45" eb="50">
      <t>チュウコウヘイセツコウ</t>
    </rPh>
    <rPh sb="51" eb="53">
      <t>バアイ</t>
    </rPh>
    <rPh sb="56" eb="57">
      <t>イ</t>
    </rPh>
    <phoneticPr fontId="14"/>
  </si>
  <si>
    <t>１．令和５年度中における中途退学・転学者について</t>
    <rPh sb="17" eb="18">
      <t>テン</t>
    </rPh>
    <rPh sb="19" eb="20">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</si>
</sst>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00"/>
    <numFmt numFmtId="177" formatCode="#,##0_ "/>
    <numFmt numFmtId="178" formatCode="#,##0;&quot;▲ &quot;#,##0"/>
    <numFmt numFmtId="179" formatCode="0_);[Red]\(0\)"/>
    <numFmt numFmtId="180" formatCode="0.0"/>
    <numFmt numFmtId="181" formatCode="0&quot;人&quot;"/>
  </numFmts>
  <fonts count="122" x14ac:knownFonts="1">
    <font>
      <sz val="8"/>
      <name val="ＭＳ 明朝"/>
      <family val="1"/>
      <charset val="128"/>
    </font>
    <font>
      <sz val="11"/>
      <name val="ＭＳ ゴシック"/>
      <family val="3"/>
      <charset val="128"/>
    </font>
    <font>
      <sz val="6"/>
      <name val="ＭＳ 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sz val="7.5"/>
      <name val="ＭＳ Ｐゴシック"/>
      <family val="3"/>
      <charset val="128"/>
    </font>
    <font>
      <sz val="8"/>
      <name val="ＭＳ 明朝"/>
      <family val="1"/>
      <charset val="128"/>
    </font>
    <font>
      <sz val="10"/>
      <name val="ＭＳ Ｐ明朝"/>
      <family val="1"/>
      <charset val="128"/>
    </font>
    <font>
      <sz val="11"/>
      <name val="ＭＳ Ｐ明朝"/>
      <family val="1"/>
      <charset val="128"/>
    </font>
    <font>
      <sz val="6"/>
      <name val="ＭＳ 明朝"/>
      <family val="1"/>
      <charset val="128"/>
    </font>
    <font>
      <sz val="6"/>
      <name val="ＭＳ Ｐゴシック"/>
      <family val="2"/>
      <charset val="128"/>
      <scheme val="minor"/>
    </font>
    <font>
      <sz val="9"/>
      <color theme="1"/>
      <name val="ＭＳ Ｐゴシック"/>
      <family val="2"/>
      <charset val="128"/>
      <scheme val="minor"/>
    </font>
    <font>
      <sz val="8"/>
      <color theme="1"/>
      <name val="ＭＳ Ｐゴシック"/>
      <family val="3"/>
      <charset val="128"/>
      <scheme val="minor"/>
    </font>
    <font>
      <b/>
      <sz val="11"/>
      <color rgb="FFFF0000"/>
      <name val="ＭＳ Ｐゴシック"/>
      <family val="3"/>
      <charset val="128"/>
    </font>
    <font>
      <b/>
      <sz val="10"/>
      <color rgb="FFFF0000"/>
      <name val="ＭＳ Ｐゴシック"/>
      <family val="3"/>
      <charset val="128"/>
    </font>
    <font>
      <sz val="11"/>
      <color theme="0"/>
      <name val="ＭＳ Ｐゴシック"/>
      <family val="3"/>
      <charset val="128"/>
    </font>
    <font>
      <sz val="11"/>
      <color theme="1"/>
      <name val="ＭＳ Ｐゴシック"/>
      <family val="3"/>
      <charset val="128"/>
    </font>
    <font>
      <sz val="7.5"/>
      <color theme="1"/>
      <name val="ＭＳ Ｐゴシック"/>
      <family val="3"/>
      <charset val="128"/>
    </font>
    <font>
      <b/>
      <sz val="11"/>
      <color theme="0"/>
      <name val="ＭＳ Ｐゴシック"/>
      <family val="3"/>
      <charset val="128"/>
    </font>
    <font>
      <sz val="11"/>
      <color theme="0" tint="-0.34998626667073579"/>
      <name val="ＭＳ Ｐゴシック"/>
      <family val="3"/>
      <charset val="128"/>
    </font>
    <font>
      <sz val="10"/>
      <color theme="1"/>
      <name val="ＭＳ 明朝"/>
      <family val="1"/>
      <charset val="128"/>
    </font>
    <font>
      <b/>
      <sz val="10"/>
      <color theme="1"/>
      <name val="ＭＳ Ｐゴシック"/>
      <family val="3"/>
      <charset val="128"/>
    </font>
    <font>
      <sz val="10"/>
      <color rgb="FFFF0000"/>
      <name val="ＭＳ Ｐ明朝"/>
      <family val="1"/>
      <charset val="128"/>
    </font>
    <font>
      <sz val="9"/>
      <color theme="1"/>
      <name val="ＭＳ Ｐゴシック"/>
      <family val="3"/>
      <charset val="128"/>
    </font>
    <font>
      <u/>
      <sz val="9"/>
      <color theme="1"/>
      <name val="ＭＳ Ｐゴシック"/>
      <family val="3"/>
      <charset val="128"/>
    </font>
    <font>
      <sz val="9"/>
      <color theme="1"/>
      <name val="ＭＳ ゴシック"/>
      <family val="3"/>
      <charset val="128"/>
    </font>
    <font>
      <b/>
      <sz val="9"/>
      <color theme="1"/>
      <name val="ＭＳ ゴシック"/>
      <family val="3"/>
      <charset val="128"/>
    </font>
    <font>
      <sz val="10"/>
      <color theme="1"/>
      <name val="ＭＳ Ｐ明朝"/>
      <family val="1"/>
      <charset val="128"/>
    </font>
    <font>
      <b/>
      <sz val="11"/>
      <color theme="1"/>
      <name val="ＭＳ Ｐゴシック"/>
      <family val="3"/>
      <charset val="128"/>
    </font>
    <font>
      <sz val="10"/>
      <color theme="1"/>
      <name val="ＭＳ Ｐゴシック"/>
      <family val="3"/>
      <charset val="128"/>
    </font>
    <font>
      <sz val="8"/>
      <color theme="1"/>
      <name val="ＭＳ 明朝"/>
      <family val="1"/>
      <charset val="128"/>
    </font>
    <font>
      <b/>
      <sz val="16"/>
      <color theme="1"/>
      <name val="ＭＳ Ｐゴシック"/>
      <family val="3"/>
      <charset val="128"/>
    </font>
    <font>
      <b/>
      <sz val="12"/>
      <color theme="1"/>
      <name val="ＭＳ Ｐゴシック"/>
      <family val="3"/>
      <charset val="128"/>
    </font>
    <font>
      <b/>
      <sz val="20"/>
      <color theme="1"/>
      <name val="ＭＳ Ｐゴシック"/>
      <family val="3"/>
      <charset val="128"/>
    </font>
    <font>
      <b/>
      <sz val="18"/>
      <color theme="1"/>
      <name val="ＭＳ Ｐゴシック"/>
      <family val="3"/>
      <charset val="128"/>
    </font>
    <font>
      <sz val="14"/>
      <color theme="1"/>
      <name val="ＭＳ Ｐゴシック"/>
      <family val="3"/>
      <charset val="128"/>
    </font>
    <font>
      <sz val="12"/>
      <color theme="1"/>
      <name val="ＭＳ Ｐゴシック"/>
      <family val="3"/>
      <charset val="128"/>
    </font>
    <font>
      <sz val="12"/>
      <color theme="1"/>
      <name val="ＭＳ 明朝"/>
      <family val="1"/>
      <charset val="128"/>
    </font>
    <font>
      <sz val="8"/>
      <color theme="1"/>
      <name val="ＭＳ Ｐゴシック"/>
      <family val="3"/>
      <charset val="128"/>
    </font>
    <font>
      <b/>
      <sz val="8"/>
      <color theme="1"/>
      <name val="ＭＳ Ｐゴシック"/>
      <family val="3"/>
      <charset val="128"/>
    </font>
    <font>
      <b/>
      <sz val="8"/>
      <color theme="1"/>
      <name val="ＭＳ 明朝"/>
      <family val="1"/>
      <charset val="128"/>
    </font>
    <font>
      <b/>
      <sz val="9"/>
      <color theme="1"/>
      <name val="ＭＳ Ｐゴシック"/>
      <family val="3"/>
      <charset val="128"/>
    </font>
    <font>
      <b/>
      <sz val="10"/>
      <color theme="1"/>
      <name val="ＭＳ Ｐゴシック"/>
      <family val="3"/>
      <charset val="128"/>
      <scheme val="minor"/>
    </font>
    <font>
      <sz val="10"/>
      <color theme="1"/>
      <name val="ＭＳ ゴシック"/>
      <family val="3"/>
      <charset val="128"/>
    </font>
    <font>
      <sz val="11"/>
      <color theme="1"/>
      <name val="ＭＳ ゴシック"/>
      <family val="3"/>
      <charset val="128"/>
    </font>
    <font>
      <sz val="11"/>
      <color theme="1"/>
      <name val="ＭＳ Ｐ明朝"/>
      <family val="1"/>
      <charset val="128"/>
    </font>
    <font>
      <sz val="9"/>
      <color theme="1"/>
      <name val="ＭＳ Ｐ明朝"/>
      <family val="1"/>
      <charset val="128"/>
    </font>
    <font>
      <b/>
      <sz val="9"/>
      <color theme="1"/>
      <name val="ＭＳ Ｐ明朝"/>
      <family val="1"/>
      <charset val="128"/>
    </font>
    <font>
      <b/>
      <sz val="11"/>
      <color theme="1"/>
      <name val="ＭＳ 明朝"/>
      <family val="1"/>
      <charset val="128"/>
    </font>
    <font>
      <b/>
      <u/>
      <sz val="11"/>
      <color theme="1"/>
      <name val="ＭＳ Ｐゴシック"/>
      <family val="3"/>
      <charset val="128"/>
    </font>
    <font>
      <sz val="10"/>
      <name val="ＭＳ ゴシック"/>
      <family val="3"/>
      <charset val="128"/>
    </font>
    <font>
      <sz val="8"/>
      <color theme="1"/>
      <name val="ＭＳ ゴシック"/>
      <family val="3"/>
      <charset val="128"/>
    </font>
    <font>
      <u/>
      <sz val="8"/>
      <color theme="1"/>
      <name val="ＭＳ ゴシック"/>
      <family val="3"/>
      <charset val="128"/>
    </font>
    <font>
      <b/>
      <sz val="10"/>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10"/>
      <name val="ＭＳ 明朝"/>
      <family val="1"/>
      <charset val="128"/>
    </font>
    <font>
      <u/>
      <sz val="11"/>
      <name val="ＭＳ Ｐゴシック"/>
      <family val="3"/>
      <charset val="128"/>
    </font>
    <font>
      <b/>
      <sz val="11"/>
      <color rgb="FFFF0000"/>
      <name val="ＭＳ Ｐ明朝"/>
      <family val="1"/>
      <charset val="128"/>
    </font>
    <font>
      <b/>
      <sz val="11"/>
      <name val="ＭＳ ゴシック"/>
      <family val="3"/>
      <charset val="128"/>
    </font>
    <font>
      <sz val="7.5"/>
      <name val="ＭＳ ゴシック"/>
      <family val="3"/>
      <charset val="128"/>
    </font>
    <font>
      <sz val="8"/>
      <name val="ＭＳ ゴシック"/>
      <family val="3"/>
      <charset val="128"/>
    </font>
    <font>
      <b/>
      <sz val="10"/>
      <name val="ＭＳ ゴシック"/>
      <family val="3"/>
      <charset val="128"/>
    </font>
    <font>
      <sz val="6"/>
      <color theme="1"/>
      <name val="ＭＳ Ｐ明朝"/>
      <family val="1"/>
      <charset val="128"/>
    </font>
    <font>
      <sz val="8"/>
      <color theme="1"/>
      <name val="ＭＳ Ｐ明朝"/>
      <family val="1"/>
      <charset val="128"/>
    </font>
    <font>
      <sz val="9"/>
      <name val="ＭＳ Ｐ明朝"/>
      <family val="1"/>
      <charset val="128"/>
    </font>
    <font>
      <b/>
      <sz val="9"/>
      <name val="ＭＳ Ｐ明朝"/>
      <family val="1"/>
      <charset val="128"/>
    </font>
    <font>
      <b/>
      <sz val="9"/>
      <color rgb="FFFF0000"/>
      <name val="ＭＳ Ｐ明朝"/>
      <family val="1"/>
      <charset val="128"/>
    </font>
    <font>
      <b/>
      <u/>
      <sz val="9"/>
      <color theme="1"/>
      <name val="ＭＳ Ｐ明朝"/>
      <family val="1"/>
      <charset val="128"/>
    </font>
    <font>
      <u/>
      <sz val="9"/>
      <color theme="1"/>
      <name val="ＭＳ Ｐ明朝"/>
      <family val="1"/>
      <charset val="128"/>
    </font>
    <font>
      <sz val="7"/>
      <color theme="1"/>
      <name val="ＭＳ Ｐ明朝"/>
      <family val="1"/>
      <charset val="128"/>
    </font>
    <font>
      <sz val="12"/>
      <name val="ＭＳ Ｐゴシック"/>
      <family val="3"/>
      <charset val="128"/>
    </font>
    <font>
      <sz val="8"/>
      <name val="ＭＳ Ｐ明朝"/>
      <family val="1"/>
      <charset val="128"/>
    </font>
    <font>
      <u/>
      <sz val="9"/>
      <name val="ＭＳ Ｐ明朝"/>
      <family val="1"/>
      <charset val="128"/>
    </font>
    <font>
      <b/>
      <sz val="8"/>
      <color rgb="FFFF0000"/>
      <name val="ＭＳ Ｐ明朝"/>
      <family val="1"/>
      <charset val="128"/>
    </font>
    <font>
      <sz val="9"/>
      <name val="ＭＳ ゴシック"/>
      <family val="3"/>
      <charset val="128"/>
    </font>
    <font>
      <vertAlign val="superscript"/>
      <sz val="8"/>
      <color theme="1"/>
      <name val="ＭＳ Ｐゴシック"/>
      <family val="3"/>
      <charset val="128"/>
    </font>
    <font>
      <b/>
      <sz val="14"/>
      <color theme="1"/>
      <name val="ＭＳ Ｐゴシック"/>
      <family val="3"/>
      <charset val="128"/>
    </font>
    <font>
      <sz val="14"/>
      <color theme="0"/>
      <name val="ＭＳ Ｐゴシック"/>
      <family val="3"/>
      <charset val="128"/>
    </font>
    <font>
      <b/>
      <u/>
      <sz val="11"/>
      <name val="ＭＳ Ｐゴシック"/>
      <family val="3"/>
      <charset val="128"/>
    </font>
    <font>
      <sz val="8"/>
      <color rgb="FFFF0000"/>
      <name val="ＭＳ Ｐゴシック"/>
      <family val="3"/>
      <charset val="128"/>
    </font>
    <font>
      <sz val="24"/>
      <color theme="1"/>
      <name val="ＭＳ Ｐゴシック"/>
      <family val="3"/>
      <charset val="128"/>
    </font>
    <font>
      <sz val="48"/>
      <color theme="1"/>
      <name val="ＭＳ Ｐゴシック"/>
      <family val="3"/>
      <charset val="128"/>
    </font>
    <font>
      <b/>
      <sz val="10"/>
      <color theme="1"/>
      <name val="ＭＳ Ｐ明朝"/>
      <family val="1"/>
      <charset val="128"/>
    </font>
    <font>
      <b/>
      <sz val="11"/>
      <color theme="1"/>
      <name val="ＭＳ Ｐゴシック"/>
      <family val="3"/>
      <charset val="128"/>
      <scheme val="minor"/>
    </font>
    <font>
      <b/>
      <sz val="12"/>
      <color theme="1"/>
      <name val="ＭＳ Ｐゴシック"/>
      <family val="3"/>
      <charset val="128"/>
      <scheme val="minor"/>
    </font>
    <font>
      <b/>
      <sz val="11"/>
      <color rgb="FFFF0000"/>
      <name val="ＭＳ 明朝"/>
      <family val="1"/>
      <charset val="128"/>
    </font>
    <font>
      <b/>
      <sz val="8"/>
      <color rgb="FFFF0000"/>
      <name val="ＭＳ 明朝"/>
      <family val="1"/>
      <charset val="128"/>
    </font>
    <font>
      <sz val="10"/>
      <color theme="0"/>
      <name val="ＭＳ Ｐゴシック"/>
      <family val="3"/>
      <charset val="128"/>
    </font>
    <font>
      <b/>
      <sz val="8"/>
      <color theme="5" tint="-0.249977111117893"/>
      <name val="ＭＳ Ｐゴシック"/>
      <family val="3"/>
      <charset val="128"/>
    </font>
    <font>
      <b/>
      <u/>
      <sz val="10"/>
      <name val="ＭＳ Ｐゴシック"/>
      <family val="3"/>
      <charset val="128"/>
    </font>
    <font>
      <b/>
      <u/>
      <sz val="11"/>
      <color theme="1"/>
      <name val="ＭＳ Ｐゴシック"/>
      <family val="3"/>
      <charset val="128"/>
      <scheme val="minor"/>
    </font>
    <font>
      <b/>
      <sz val="10"/>
      <color theme="0"/>
      <name val="ＭＳ Ｐゴシック"/>
      <family val="3"/>
      <charset val="128"/>
    </font>
    <font>
      <b/>
      <sz val="9"/>
      <color theme="0"/>
      <name val="ＭＳ Ｐゴシック"/>
      <family val="3"/>
      <charset val="128"/>
    </font>
    <font>
      <b/>
      <sz val="18"/>
      <name val="ＭＳ Ｐゴシック"/>
      <family val="3"/>
      <charset val="128"/>
    </font>
    <font>
      <b/>
      <sz val="12"/>
      <name val="ＭＳ Ｐゴシック"/>
      <family val="3"/>
      <charset val="128"/>
    </font>
    <font>
      <b/>
      <sz val="20"/>
      <name val="ＭＳ Ｐゴシック"/>
      <family val="3"/>
      <charset val="128"/>
    </font>
    <font>
      <sz val="14"/>
      <name val="ＭＳ Ｐゴシック"/>
      <family val="3"/>
      <charset val="128"/>
    </font>
    <font>
      <sz val="9"/>
      <color theme="1"/>
      <name val="ＭＳ 明朝"/>
      <family val="1"/>
      <charset val="128"/>
    </font>
    <font>
      <b/>
      <sz val="9"/>
      <name val="ＭＳ Ｐゴシック"/>
      <family val="3"/>
      <charset val="128"/>
    </font>
    <font>
      <sz val="9"/>
      <name val="ＭＳ 明朝"/>
      <family val="1"/>
      <charset val="128"/>
    </font>
    <font>
      <b/>
      <sz val="10"/>
      <color theme="6" tint="-0.499984740745262"/>
      <name val="ＭＳ Ｐゴシック"/>
      <family val="3"/>
      <charset val="128"/>
    </font>
    <font>
      <sz val="9"/>
      <name val="ＭＳ Ｐゴシック"/>
      <family val="3"/>
    </font>
    <font>
      <sz val="8"/>
      <name val="ＭＳ Ｐゴシック"/>
      <family val="3"/>
    </font>
    <font>
      <sz val="10"/>
      <name val="ＭＳ Ｐゴシック"/>
      <family val="3"/>
    </font>
    <font>
      <b/>
      <sz val="10"/>
      <name val="ＭＳ Ｐゴシック"/>
      <family val="3"/>
    </font>
    <font>
      <b/>
      <sz val="9"/>
      <name val="ＭＳ Ｐゴシック"/>
      <family val="3"/>
    </font>
    <font>
      <sz val="10"/>
      <color theme="1"/>
      <name val="ＭＳ Ｐゴシック"/>
      <family val="3"/>
    </font>
    <font>
      <sz val="12"/>
      <color theme="1"/>
      <name val="ＭＳ Ｐゴシック"/>
      <family val="3"/>
    </font>
    <font>
      <b/>
      <sz val="12"/>
      <name val="ＭＳ Ｐゴシック"/>
      <family val="3"/>
    </font>
    <font>
      <sz val="7"/>
      <name val="BIZ UDPゴシック"/>
      <family val="3"/>
      <charset val="128"/>
    </font>
    <font>
      <b/>
      <sz val="7"/>
      <name val="BIZ UDPゴシック"/>
      <family val="3"/>
      <charset val="128"/>
    </font>
    <font>
      <b/>
      <sz val="11"/>
      <color rgb="FFFF0000"/>
      <name val="ＭＳ Ｐゴシック"/>
      <family val="3"/>
    </font>
    <font>
      <sz val="8"/>
      <name val="BIZ UDPゴシック"/>
      <family val="3"/>
      <charset val="128"/>
    </font>
    <font>
      <b/>
      <sz val="8"/>
      <name val="BIZ UDPゴシック"/>
      <family val="3"/>
      <charset val="128"/>
    </font>
    <font>
      <b/>
      <sz val="10"/>
      <color theme="1"/>
      <name val="ＭＳ Ｐゴシック"/>
      <family val="3"/>
    </font>
    <font>
      <sz val="7"/>
      <name val="ＭＳ ゴシック"/>
      <family val="3"/>
      <charset val="128"/>
    </font>
  </fonts>
  <fills count="41">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rgb="FFFFFFCC"/>
        <bgColor indexed="64"/>
      </patternFill>
    </fill>
    <fill>
      <patternFill patternType="solid">
        <fgColor theme="0"/>
        <bgColor theme="0"/>
      </patternFill>
    </fill>
    <fill>
      <patternFill patternType="solid">
        <fgColor indexed="65"/>
        <bgColor theme="0"/>
      </patternFill>
    </fill>
    <fill>
      <patternFill patternType="gray0625">
        <fgColor theme="0"/>
      </patternFill>
    </fill>
    <fill>
      <patternFill patternType="solid">
        <fgColor rgb="FFFFFFCC"/>
        <bgColor indexed="45"/>
      </patternFill>
    </fill>
    <fill>
      <patternFill patternType="solid">
        <fgColor theme="0" tint="-0.14999847407452621"/>
        <bgColor indexed="64"/>
      </patternFill>
    </fill>
    <fill>
      <patternFill patternType="solid">
        <fgColor indexed="6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79998168889431442"/>
        <bgColor theme="0"/>
      </patternFill>
    </fill>
    <fill>
      <patternFill patternType="solid">
        <fgColor theme="6" tint="0.79998168889431442"/>
        <bgColor theme="0"/>
      </patternFill>
    </fill>
    <fill>
      <patternFill patternType="solid">
        <fgColor theme="7" tint="0.79998168889431442"/>
        <bgColor theme="0"/>
      </patternFill>
    </fill>
    <fill>
      <patternFill patternType="solid">
        <fgColor theme="6" tint="0.59999389629810485"/>
        <bgColor indexed="64"/>
      </patternFill>
    </fill>
    <fill>
      <patternFill patternType="solid">
        <fgColor rgb="FFFFCCFF"/>
        <bgColor indexed="45"/>
      </patternFill>
    </fill>
    <fill>
      <patternFill patternType="solid">
        <fgColor theme="0" tint="-0.249977111117893"/>
        <bgColor indexed="45"/>
      </patternFill>
    </fill>
    <fill>
      <patternFill patternType="solid">
        <fgColor rgb="FFFFCCFF"/>
        <bgColor indexed="64"/>
      </patternFill>
    </fill>
    <fill>
      <patternFill patternType="solid">
        <fgColor theme="0" tint="-0.14999847407452621"/>
        <bgColor theme="0"/>
      </patternFill>
    </fill>
    <fill>
      <patternFill patternType="solid">
        <fgColor rgb="FFFFCC66"/>
        <bgColor indexed="64"/>
      </patternFill>
    </fill>
    <fill>
      <patternFill patternType="solid">
        <fgColor rgb="FFFFCC66"/>
        <bgColor indexed="45"/>
      </patternFill>
    </fill>
    <fill>
      <patternFill patternType="solid">
        <fgColor theme="0"/>
        <bgColor indexed="45"/>
      </patternFill>
    </fill>
    <fill>
      <patternFill patternType="solid">
        <fgColor theme="0"/>
        <bgColor indexed="31"/>
      </patternFill>
    </fill>
    <fill>
      <patternFill patternType="solid">
        <fgColor theme="6" tint="0.39997558519241921"/>
        <bgColor indexed="64"/>
      </patternFill>
    </fill>
    <fill>
      <patternFill patternType="solid">
        <fgColor rgb="FFCCFFFF"/>
        <bgColor indexed="64"/>
      </patternFill>
    </fill>
    <fill>
      <patternFill patternType="solid">
        <fgColor rgb="FFFFEBFF"/>
        <bgColor indexed="64"/>
      </patternFill>
    </fill>
    <fill>
      <patternFill patternType="solid">
        <fgColor theme="9" tint="0.79998168889431442"/>
        <bgColor indexed="64"/>
      </patternFill>
    </fill>
    <fill>
      <patternFill patternType="solid">
        <fgColor rgb="FF7DBEFF"/>
        <bgColor indexed="64"/>
      </patternFill>
    </fill>
    <fill>
      <patternFill patternType="solid">
        <fgColor rgb="FFFF9900"/>
        <bgColor indexed="64"/>
      </patternFill>
    </fill>
    <fill>
      <patternFill patternType="solid">
        <fgColor rgb="FF9999FF"/>
        <bgColor indexed="64"/>
      </patternFill>
    </fill>
    <fill>
      <patternFill patternType="solid">
        <fgColor theme="6" tint="0.79995117038483843"/>
        <bgColor theme="0"/>
      </patternFill>
    </fill>
    <fill>
      <patternFill patternType="solid">
        <fgColor rgb="FFFFFFCC"/>
        <bgColor theme="0"/>
      </patternFill>
    </fill>
    <fill>
      <patternFill patternType="solid">
        <fgColor rgb="FFCCFFCC"/>
        <bgColor indexed="64"/>
      </patternFill>
    </fill>
    <fill>
      <patternFill patternType="solid">
        <fgColor rgb="FFCCFFCC"/>
        <bgColor theme="0"/>
      </patternFill>
    </fill>
    <fill>
      <patternFill patternType="solid">
        <fgColor theme="1" tint="0.499984740745262"/>
        <bgColor indexed="64"/>
      </patternFill>
    </fill>
  </fills>
  <borders count="195">
    <border>
      <left/>
      <right/>
      <top/>
      <bottom/>
      <diagonal/>
    </border>
    <border>
      <left style="hair">
        <color indexed="64"/>
      </left>
      <right/>
      <top/>
      <bottom/>
      <diagonal/>
    </border>
    <border>
      <left/>
      <right/>
      <top/>
      <bottom style="medium">
        <color indexed="64"/>
      </bottom>
      <diagonal/>
    </border>
    <border>
      <left/>
      <right/>
      <top style="medium">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style="hair">
        <color indexed="64"/>
      </left>
      <right/>
      <top style="hair">
        <color indexed="64"/>
      </top>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diagonal/>
    </border>
    <border>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style="hair">
        <color indexed="64"/>
      </left>
      <right/>
      <top style="medium">
        <color indexed="64"/>
      </top>
      <bottom/>
      <diagonal/>
    </border>
    <border>
      <left style="medium">
        <color indexed="64"/>
      </left>
      <right/>
      <top style="thin">
        <color indexed="64"/>
      </top>
      <bottom style="thin">
        <color indexed="64"/>
      </bottom>
      <diagonal/>
    </border>
    <border>
      <left style="hair">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
      <left/>
      <right style="hair">
        <color indexed="64"/>
      </right>
      <top style="hair">
        <color indexed="64"/>
      </top>
      <bottom/>
      <diagonal/>
    </border>
    <border>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hair">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hair">
        <color indexed="64"/>
      </right>
      <top/>
      <bottom/>
      <diagonal/>
    </border>
    <border>
      <left/>
      <right style="hair">
        <color indexed="64"/>
      </right>
      <top/>
      <bottom style="medium">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top style="medium">
        <color indexed="64"/>
      </top>
      <bottom style="hair">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hair">
        <color indexed="64"/>
      </bottom>
      <diagonal/>
    </border>
    <border>
      <left style="double">
        <color indexed="64"/>
      </left>
      <right/>
      <top style="thin">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dotted">
        <color indexed="64"/>
      </left>
      <right/>
      <top style="dotted">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theme="1"/>
      </top>
      <bottom style="thin">
        <color theme="1"/>
      </bottom>
      <diagonal/>
    </border>
    <border>
      <left/>
      <right/>
      <top style="thin">
        <color theme="1"/>
      </top>
      <bottom style="thin">
        <color theme="1"/>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hair">
        <color indexed="64"/>
      </left>
      <right style="hair">
        <color indexed="64"/>
      </right>
      <top style="medium">
        <color indexed="64"/>
      </top>
      <bottom style="hair">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thin">
        <color indexed="64"/>
      </bottom>
      <diagonal/>
    </border>
    <border>
      <left/>
      <right/>
      <top style="thin">
        <color theme="1"/>
      </top>
      <bottom/>
      <diagonal/>
    </border>
    <border>
      <left/>
      <right style="thin">
        <color indexed="64"/>
      </right>
      <top style="thin">
        <color theme="1"/>
      </top>
      <bottom/>
      <diagonal/>
    </border>
    <border>
      <left/>
      <right style="double">
        <color indexed="64"/>
      </right>
      <top/>
      <bottom/>
      <diagonal/>
    </border>
    <border>
      <left style="double">
        <color indexed="64"/>
      </left>
      <right/>
      <top/>
      <bottom/>
      <diagonal/>
    </border>
    <border>
      <left style="double">
        <color indexed="64"/>
      </left>
      <right/>
      <top/>
      <bottom style="medium">
        <color indexed="64"/>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medium">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medium">
        <color indexed="64"/>
      </left>
      <right style="double">
        <color indexed="64"/>
      </right>
      <top/>
      <bottom/>
      <diagonal/>
    </border>
    <border>
      <left style="double">
        <color indexed="64"/>
      </left>
      <right style="double">
        <color indexed="64"/>
      </right>
      <top/>
      <bottom/>
      <diagonal/>
    </border>
    <border>
      <left style="thin">
        <color indexed="64"/>
      </left>
      <right style="double">
        <color indexed="64"/>
      </right>
      <top/>
      <bottom/>
      <diagonal/>
    </border>
    <border>
      <left style="double">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style="double">
        <color indexed="64"/>
      </right>
      <top/>
      <bottom style="thin">
        <color indexed="64"/>
      </bottom>
      <diagonal/>
    </border>
    <border>
      <left style="double">
        <color indexed="64"/>
      </left>
      <right/>
      <top/>
      <bottom style="thin">
        <color indexed="64"/>
      </bottom>
      <diagonal/>
    </border>
    <border diagonalUp="1">
      <left/>
      <right/>
      <top style="thin">
        <color indexed="64"/>
      </top>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thin">
        <color theme="1"/>
      </bottom>
      <diagonal/>
    </border>
    <border>
      <left/>
      <right/>
      <top style="medium">
        <color indexed="64"/>
      </top>
      <bottom style="thin">
        <color theme="1"/>
      </bottom>
      <diagonal/>
    </border>
    <border>
      <left/>
      <right style="medium">
        <color indexed="64"/>
      </right>
      <top style="medium">
        <color indexed="64"/>
      </top>
      <bottom style="thin">
        <color theme="1"/>
      </bottom>
      <diagonal/>
    </border>
    <border>
      <left/>
      <right style="thin">
        <color theme="1"/>
      </right>
      <top style="thin">
        <color theme="1"/>
      </top>
      <bottom style="thin">
        <color theme="1"/>
      </bottom>
      <diagonal/>
    </border>
    <border>
      <left/>
      <right/>
      <top/>
      <bottom style="thin">
        <color theme="1"/>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1"/>
      </right>
      <top/>
      <bottom style="thin">
        <color theme="1"/>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theme="1"/>
      </top>
      <bottom/>
      <diagonal/>
    </border>
  </borders>
  <cellStyleXfs count="7">
    <xf numFmtId="0" fontId="0" fillId="0" borderId="0">
      <alignment vertical="center"/>
    </xf>
    <xf numFmtId="0" fontId="1" fillId="0" borderId="0">
      <alignment vertical="center"/>
    </xf>
    <xf numFmtId="0" fontId="1"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3" fillId="0" borderId="0"/>
    <xf numFmtId="38" fontId="3" fillId="0" borderId="0" applyFont="0" applyFill="0" applyBorder="0" applyAlignment="0" applyProtection="0"/>
  </cellStyleXfs>
  <cellXfs count="2676">
    <xf numFmtId="0" fontId="0" fillId="0" borderId="0" xfId="0">
      <alignment vertical="center"/>
    </xf>
    <xf numFmtId="0" fontId="3" fillId="0" borderId="0" xfId="2" applyFont="1" applyProtection="1">
      <alignment vertical="center"/>
      <protection locked="0"/>
    </xf>
    <xf numFmtId="0" fontId="24" fillId="0" borderId="0" xfId="2" applyFont="1" applyProtection="1">
      <alignment vertical="center"/>
      <protection locked="0"/>
    </xf>
    <xf numFmtId="0" fontId="21" fillId="2" borderId="0" xfId="2" applyFont="1" applyFill="1" applyProtection="1">
      <alignment vertical="center"/>
      <protection locked="0"/>
    </xf>
    <xf numFmtId="0" fontId="21" fillId="4" borderId="0" xfId="2" applyFont="1" applyFill="1" applyProtection="1">
      <alignment vertical="center"/>
      <protection locked="0"/>
    </xf>
    <xf numFmtId="0" fontId="38" fillId="4" borderId="0" xfId="2" applyFont="1" applyFill="1" applyAlignment="1" applyProtection="1">
      <alignment horizontal="center" vertical="center"/>
      <protection locked="0"/>
    </xf>
    <xf numFmtId="0" fontId="39" fillId="2" borderId="0" xfId="2" applyFont="1" applyFill="1" applyAlignment="1" applyProtection="1">
      <alignment vertical="center" shrinkToFit="1"/>
      <protection locked="0"/>
    </xf>
    <xf numFmtId="0" fontId="33" fillId="2" borderId="0" xfId="2" quotePrefix="1" applyFont="1" applyFill="1" applyAlignment="1" applyProtection="1">
      <alignment horizontal="center" vertical="center"/>
      <protection locked="0"/>
    </xf>
    <xf numFmtId="0" fontId="33" fillId="2" borderId="2" xfId="2" quotePrefix="1" applyFont="1" applyFill="1" applyBorder="1" applyAlignment="1" applyProtection="1">
      <alignment horizontal="center" vertical="center"/>
      <protection locked="0"/>
    </xf>
    <xf numFmtId="0" fontId="34" fillId="2" borderId="0" xfId="2" applyFont="1" applyFill="1" applyProtection="1">
      <alignment vertical="center"/>
      <protection locked="0"/>
    </xf>
    <xf numFmtId="0" fontId="34" fillId="4" borderId="0" xfId="2" applyFont="1" applyFill="1" applyProtection="1">
      <alignment vertical="center"/>
      <protection locked="0"/>
    </xf>
    <xf numFmtId="0" fontId="34" fillId="2" borderId="22" xfId="2" applyFont="1" applyFill="1" applyBorder="1" applyProtection="1">
      <alignment vertical="center"/>
      <protection locked="0"/>
    </xf>
    <xf numFmtId="0" fontId="45" fillId="4" borderId="0" xfId="0" applyFont="1" applyFill="1" applyAlignment="1" applyProtection="1">
      <alignment shrinkToFit="1"/>
      <protection locked="0"/>
    </xf>
    <xf numFmtId="0" fontId="46" fillId="4" borderId="2" xfId="2" applyFont="1" applyFill="1" applyBorder="1" applyAlignment="1" applyProtection="1">
      <protection locked="0"/>
    </xf>
    <xf numFmtId="0" fontId="45" fillId="4" borderId="2" xfId="0" applyFont="1" applyFill="1" applyBorder="1" applyAlignment="1" applyProtection="1">
      <alignment shrinkToFit="1"/>
      <protection locked="0"/>
    </xf>
    <xf numFmtId="0" fontId="34" fillId="4" borderId="2" xfId="2" applyFont="1" applyFill="1" applyBorder="1" applyProtection="1">
      <alignment vertical="center"/>
      <protection locked="0"/>
    </xf>
    <xf numFmtId="0" fontId="28" fillId="2" borderId="0" xfId="2" quotePrefix="1" applyFont="1" applyFill="1" applyAlignment="1" applyProtection="1">
      <alignment horizontal="center" vertical="center"/>
      <protection locked="0"/>
    </xf>
    <xf numFmtId="0" fontId="43" fillId="2" borderId="0" xfId="2" applyFont="1" applyFill="1" applyProtection="1">
      <alignment vertical="center"/>
      <protection locked="0"/>
    </xf>
    <xf numFmtId="0" fontId="34" fillId="2" borderId="1" xfId="2" applyFont="1" applyFill="1" applyBorder="1" applyProtection="1">
      <alignment vertical="center"/>
      <protection locked="0"/>
    </xf>
    <xf numFmtId="0" fontId="34" fillId="2" borderId="71" xfId="2" applyFont="1" applyFill="1" applyBorder="1" applyProtection="1">
      <alignment vertical="center"/>
      <protection locked="0"/>
    </xf>
    <xf numFmtId="0" fontId="34" fillId="2" borderId="47" xfId="2" applyFont="1" applyFill="1" applyBorder="1" applyAlignment="1" applyProtection="1">
      <alignment horizontal="centerContinuous" vertical="center" shrinkToFit="1"/>
      <protection locked="0"/>
    </xf>
    <xf numFmtId="0" fontId="34" fillId="2" borderId="48" xfId="2" applyFont="1" applyFill="1" applyBorder="1" applyAlignment="1" applyProtection="1">
      <alignment horizontal="centerContinuous" vertical="center" shrinkToFit="1"/>
      <protection locked="0"/>
    </xf>
    <xf numFmtId="0" fontId="34" fillId="2" borderId="41" xfId="2" applyFont="1" applyFill="1" applyBorder="1" applyProtection="1">
      <alignment vertical="center"/>
      <protection locked="0"/>
    </xf>
    <xf numFmtId="0" fontId="34" fillId="2" borderId="42" xfId="2" applyFont="1" applyFill="1" applyBorder="1" applyProtection="1">
      <alignment vertical="center"/>
      <protection locked="0"/>
    </xf>
    <xf numFmtId="0" fontId="34" fillId="2" borderId="43" xfId="2" applyFont="1" applyFill="1" applyBorder="1" applyProtection="1">
      <alignment vertical="center"/>
      <protection locked="0"/>
    </xf>
    <xf numFmtId="0" fontId="34" fillId="2" borderId="47" xfId="2" applyFont="1" applyFill="1" applyBorder="1" applyProtection="1">
      <alignment vertical="center"/>
      <protection locked="0"/>
    </xf>
    <xf numFmtId="0" fontId="34" fillId="2" borderId="49" xfId="2" applyFont="1" applyFill="1" applyBorder="1" applyProtection="1">
      <alignment vertical="center"/>
      <protection locked="0"/>
    </xf>
    <xf numFmtId="0" fontId="34" fillId="2" borderId="38" xfId="2" applyFont="1" applyFill="1" applyBorder="1" applyProtection="1">
      <alignment vertical="center"/>
      <protection locked="0"/>
    </xf>
    <xf numFmtId="0" fontId="34" fillId="2" borderId="39" xfId="2" quotePrefix="1" applyFont="1" applyFill="1" applyBorder="1" applyAlignment="1" applyProtection="1">
      <alignment horizontal="center" vertical="center"/>
      <protection locked="0"/>
    </xf>
    <xf numFmtId="0" fontId="34" fillId="2" borderId="40" xfId="2" applyFont="1" applyFill="1" applyBorder="1" applyProtection="1">
      <alignment vertical="center"/>
      <protection locked="0"/>
    </xf>
    <xf numFmtId="0" fontId="34" fillId="2" borderId="42" xfId="2" quotePrefix="1" applyFont="1" applyFill="1" applyBorder="1" applyAlignment="1" applyProtection="1">
      <alignment horizontal="center" vertical="center"/>
      <protection locked="0"/>
    </xf>
    <xf numFmtId="0" fontId="34" fillId="2" borderId="64" xfId="2" applyFont="1" applyFill="1" applyBorder="1" applyAlignment="1" applyProtection="1">
      <alignment horizontal="right" vertical="center"/>
      <protection locked="0"/>
    </xf>
    <xf numFmtId="0" fontId="21" fillId="2" borderId="0" xfId="2" applyFont="1" applyFill="1" applyAlignment="1" applyProtection="1">
      <alignment horizontal="right" vertical="center"/>
      <protection locked="0"/>
    </xf>
    <xf numFmtId="0" fontId="26" fillId="2" borderId="0" xfId="2" applyFont="1" applyFill="1" applyAlignment="1" applyProtection="1">
      <alignment horizontal="right" vertical="center"/>
      <protection locked="0"/>
    </xf>
    <xf numFmtId="0" fontId="37" fillId="2" borderId="0" xfId="2" applyFont="1" applyFill="1" applyAlignment="1" applyProtection="1">
      <alignment horizontal="right" vertical="center"/>
      <protection locked="0"/>
    </xf>
    <xf numFmtId="176" fontId="33" fillId="2" borderId="0" xfId="2" applyNumberFormat="1" applyFont="1" applyFill="1" applyAlignment="1" applyProtection="1">
      <alignment horizontal="center" vertical="center"/>
      <protection locked="0"/>
    </xf>
    <xf numFmtId="0" fontId="34" fillId="2" borderId="17" xfId="2" applyFont="1" applyFill="1" applyBorder="1" applyAlignment="1" applyProtection="1">
      <alignment horizontal="center" vertical="center"/>
      <protection locked="0"/>
    </xf>
    <xf numFmtId="0" fontId="35" fillId="4" borderId="0" xfId="0" applyFont="1" applyFill="1" applyProtection="1">
      <alignment vertical="center"/>
      <protection locked="0"/>
    </xf>
    <xf numFmtId="0" fontId="34" fillId="2" borderId="0" xfId="2" applyFont="1" applyFill="1" applyAlignment="1" applyProtection="1">
      <alignment horizontal="center" vertical="center"/>
      <protection locked="0"/>
    </xf>
    <xf numFmtId="0" fontId="26" fillId="2" borderId="0" xfId="2" applyFont="1" applyFill="1" applyProtection="1">
      <alignment vertical="center"/>
      <protection locked="0"/>
    </xf>
    <xf numFmtId="0" fontId="34" fillId="2" borderId="0" xfId="2" applyFont="1" applyFill="1" applyAlignment="1" applyProtection="1">
      <alignment horizontal="right" vertical="center"/>
      <protection locked="0"/>
    </xf>
    <xf numFmtId="0" fontId="25" fillId="2" borderId="0" xfId="2" applyFont="1" applyFill="1" applyProtection="1">
      <alignment vertical="center"/>
      <protection locked="0"/>
    </xf>
    <xf numFmtId="0" fontId="25" fillId="2" borderId="0" xfId="2" quotePrefix="1" applyFont="1" applyFill="1" applyAlignment="1" applyProtection="1">
      <alignment horizontal="center" vertical="center"/>
      <protection locked="0"/>
    </xf>
    <xf numFmtId="0" fontId="25" fillId="4" borderId="0" xfId="0" applyFont="1" applyFill="1" applyProtection="1">
      <alignment vertical="center"/>
      <protection locked="0"/>
    </xf>
    <xf numFmtId="38" fontId="25" fillId="4" borderId="0" xfId="3" applyFont="1" applyFill="1" applyAlignment="1" applyProtection="1">
      <alignment horizontal="right"/>
      <protection locked="0"/>
    </xf>
    <xf numFmtId="178" fontId="25" fillId="4" borderId="0" xfId="3" applyNumberFormat="1" applyFont="1" applyFill="1" applyAlignment="1" applyProtection="1">
      <alignment horizontal="right" vertical="center"/>
      <protection locked="0"/>
    </xf>
    <xf numFmtId="178" fontId="25" fillId="4" borderId="0" xfId="0" applyNumberFormat="1" applyFont="1" applyFill="1" applyProtection="1">
      <alignment vertical="center"/>
      <protection locked="0"/>
    </xf>
    <xf numFmtId="0" fontId="33" fillId="4" borderId="0" xfId="2" applyFont="1" applyFill="1" applyAlignment="1" applyProtection="1">
      <alignment vertical="top" wrapText="1"/>
      <protection locked="0"/>
    </xf>
    <xf numFmtId="0" fontId="22" fillId="4" borderId="0" xfId="2" applyFont="1" applyFill="1" applyProtection="1">
      <alignment vertical="center"/>
      <protection locked="0"/>
    </xf>
    <xf numFmtId="0" fontId="43" fillId="4" borderId="0" xfId="2" applyFont="1" applyFill="1" applyAlignment="1" applyProtection="1">
      <alignment vertical="center" wrapText="1"/>
      <protection locked="0"/>
    </xf>
    <xf numFmtId="0" fontId="43" fillId="2" borderId="0" xfId="2" applyFont="1" applyFill="1" applyAlignment="1" applyProtection="1">
      <alignment vertical="center" wrapText="1"/>
      <protection locked="0"/>
    </xf>
    <xf numFmtId="0" fontId="21" fillId="6" borderId="0" xfId="2" applyFont="1" applyFill="1" applyProtection="1">
      <alignment vertical="center"/>
      <protection locked="0"/>
    </xf>
    <xf numFmtId="0" fontId="21" fillId="0" borderId="0" xfId="2" applyFont="1" applyProtection="1">
      <alignment vertical="center"/>
      <protection locked="0"/>
    </xf>
    <xf numFmtId="0" fontId="34" fillId="6" borderId="0" xfId="2" applyFont="1" applyFill="1" applyProtection="1">
      <alignment vertical="center"/>
      <protection locked="0"/>
    </xf>
    <xf numFmtId="0" fontId="33" fillId="0" borderId="0" xfId="2" applyFont="1" applyAlignment="1" applyProtection="1">
      <alignment horizontal="left" vertical="center"/>
      <protection locked="0"/>
    </xf>
    <xf numFmtId="0" fontId="3" fillId="10" borderId="0" xfId="1" applyFont="1" applyFill="1" applyProtection="1">
      <alignment vertical="center"/>
      <protection locked="0"/>
    </xf>
    <xf numFmtId="0" fontId="26" fillId="10" borderId="61" xfId="0" applyFont="1" applyFill="1" applyBorder="1" applyAlignment="1" applyProtection="1">
      <alignment horizontal="center" vertical="center"/>
      <protection locked="0"/>
    </xf>
    <xf numFmtId="0" fontId="3" fillId="10" borderId="0" xfId="2" applyFont="1" applyFill="1" applyProtection="1">
      <alignment vertical="center"/>
      <protection locked="0"/>
    </xf>
    <xf numFmtId="0" fontId="10" fillId="10" borderId="0" xfId="2" applyFont="1" applyFill="1" applyProtection="1">
      <alignment vertical="center"/>
      <protection locked="0"/>
    </xf>
    <xf numFmtId="177" fontId="28" fillId="10" borderId="60" xfId="2" applyNumberFormat="1" applyFont="1" applyFill="1" applyBorder="1" applyProtection="1">
      <alignment vertical="center"/>
      <protection locked="0"/>
    </xf>
    <xf numFmtId="0" fontId="34" fillId="10" borderId="0" xfId="2" applyFont="1" applyFill="1" applyAlignment="1" applyProtection="1">
      <alignment vertical="center" shrinkToFit="1"/>
      <protection locked="0"/>
    </xf>
    <xf numFmtId="0" fontId="21" fillId="10" borderId="0" xfId="2" applyFont="1" applyFill="1" applyProtection="1">
      <alignment vertical="center"/>
      <protection locked="0"/>
    </xf>
    <xf numFmtId="0" fontId="21" fillId="10" borderId="39" xfId="2" applyFont="1" applyFill="1" applyBorder="1" applyProtection="1">
      <alignment vertical="center"/>
      <protection locked="0"/>
    </xf>
    <xf numFmtId="0" fontId="21" fillId="10" borderId="12" xfId="2" applyFont="1" applyFill="1" applyBorder="1" applyProtection="1">
      <alignment vertical="center"/>
      <protection locked="0"/>
    </xf>
    <xf numFmtId="0" fontId="32" fillId="6" borderId="0" xfId="2" applyFont="1" applyFill="1" applyAlignment="1" applyProtection="1">
      <alignment vertical="top" wrapText="1" shrinkToFit="1"/>
      <protection locked="0"/>
    </xf>
    <xf numFmtId="0" fontId="32" fillId="10" borderId="0" xfId="2" applyFont="1" applyFill="1" applyAlignment="1" applyProtection="1">
      <alignment vertical="top" wrapText="1"/>
      <protection locked="0"/>
    </xf>
    <xf numFmtId="0" fontId="33" fillId="10" borderId="0" xfId="2" applyFont="1" applyFill="1" applyAlignment="1" applyProtection="1">
      <alignment horizontal="left" vertical="center"/>
      <protection locked="0"/>
    </xf>
    <xf numFmtId="0" fontId="33" fillId="10" borderId="0" xfId="2" applyFont="1" applyFill="1" applyProtection="1">
      <alignment vertical="center"/>
      <protection locked="0"/>
    </xf>
    <xf numFmtId="0" fontId="6" fillId="10" borderId="0" xfId="2" applyFont="1" applyFill="1" applyProtection="1">
      <alignment vertical="center"/>
      <protection locked="0"/>
    </xf>
    <xf numFmtId="0" fontId="9" fillId="10" borderId="0" xfId="2" applyFont="1" applyFill="1" applyProtection="1">
      <alignment vertical="center"/>
      <protection locked="0"/>
    </xf>
    <xf numFmtId="0" fontId="50" fillId="10" borderId="0" xfId="2" applyFont="1" applyFill="1" applyProtection="1">
      <alignment vertical="center"/>
      <protection locked="0"/>
    </xf>
    <xf numFmtId="0" fontId="34" fillId="4" borderId="1" xfId="2" quotePrefix="1" applyFont="1" applyFill="1" applyBorder="1" applyAlignment="1" applyProtection="1">
      <alignment horizontal="center" vertical="center"/>
      <protection locked="0"/>
    </xf>
    <xf numFmtId="0" fontId="34" fillId="4" borderId="64" xfId="2" applyFont="1" applyFill="1" applyBorder="1" applyAlignment="1" applyProtection="1">
      <alignment horizontal="right" vertical="center"/>
      <protection locked="0"/>
    </xf>
    <xf numFmtId="0" fontId="34" fillId="4" borderId="47" xfId="2" quotePrefix="1" applyFont="1" applyFill="1" applyBorder="1" applyAlignment="1" applyProtection="1">
      <alignment horizontal="center" vertical="center"/>
      <protection locked="0"/>
    </xf>
    <xf numFmtId="0" fontId="34" fillId="4" borderId="43" xfId="2" applyFont="1" applyFill="1" applyBorder="1" applyAlignment="1" applyProtection="1">
      <alignment horizontal="right" vertical="center"/>
      <protection locked="0"/>
    </xf>
    <xf numFmtId="0" fontId="34" fillId="4" borderId="65" xfId="2" quotePrefix="1" applyFont="1" applyFill="1" applyBorder="1" applyAlignment="1" applyProtection="1">
      <alignment horizontal="center" vertical="center"/>
      <protection locked="0"/>
    </xf>
    <xf numFmtId="0" fontId="34" fillId="2" borderId="90" xfId="2" applyFont="1" applyFill="1" applyBorder="1" applyAlignment="1" applyProtection="1">
      <alignment horizontal="right" vertical="center"/>
      <protection locked="0"/>
    </xf>
    <xf numFmtId="0" fontId="34" fillId="2" borderId="48" xfId="2" applyFont="1" applyFill="1" applyBorder="1" applyProtection="1">
      <alignment vertical="center"/>
      <protection locked="0"/>
    </xf>
    <xf numFmtId="0" fontId="28" fillId="6" borderId="130" xfId="2" applyFont="1" applyFill="1" applyBorder="1" applyAlignment="1" applyProtection="1">
      <alignment horizontal="center" vertical="center" wrapText="1"/>
      <protection locked="0"/>
    </xf>
    <xf numFmtId="0" fontId="28" fillId="6" borderId="131" xfId="2" applyFont="1" applyFill="1" applyBorder="1" applyAlignment="1" applyProtection="1">
      <alignment horizontal="center" vertical="center" wrapText="1"/>
      <protection locked="0"/>
    </xf>
    <xf numFmtId="0" fontId="34" fillId="2" borderId="13" xfId="2" applyFont="1" applyFill="1" applyBorder="1" applyAlignment="1" applyProtection="1">
      <alignment horizontal="center" vertical="center" justifyLastLine="1"/>
      <protection locked="0"/>
    </xf>
    <xf numFmtId="0" fontId="32" fillId="6" borderId="0" xfId="2" applyFont="1" applyFill="1" applyAlignment="1" applyProtection="1">
      <alignment horizontal="left" vertical="top" shrinkToFit="1"/>
      <protection locked="0"/>
    </xf>
    <xf numFmtId="0" fontId="18" fillId="0" borderId="0" xfId="1" applyFont="1" applyAlignment="1" applyProtection="1">
      <alignment horizontal="left" vertical="center"/>
      <protection locked="0"/>
    </xf>
    <xf numFmtId="0" fontId="18" fillId="0" borderId="0" xfId="2" applyFont="1" applyAlignment="1" applyProtection="1">
      <alignment horizontal="left" vertical="center" wrapText="1"/>
      <protection locked="0"/>
    </xf>
    <xf numFmtId="0" fontId="18" fillId="0" borderId="0" xfId="2" applyFont="1" applyProtection="1">
      <alignment vertical="center"/>
      <protection locked="0"/>
    </xf>
    <xf numFmtId="0" fontId="5" fillId="0" borderId="0" xfId="2" applyFont="1" applyAlignment="1" applyProtection="1">
      <alignment horizontal="left" vertical="center"/>
      <protection locked="0"/>
    </xf>
    <xf numFmtId="0" fontId="18" fillId="0" borderId="0" xfId="1" applyFont="1" applyAlignment="1" applyProtection="1">
      <alignment horizontal="left" vertical="center" wrapText="1"/>
      <protection locked="0"/>
    </xf>
    <xf numFmtId="0" fontId="18" fillId="0" borderId="0" xfId="2" applyFont="1" applyAlignment="1" applyProtection="1">
      <alignment horizontal="left" vertical="center"/>
      <protection locked="0"/>
    </xf>
    <xf numFmtId="0" fontId="18" fillId="0" borderId="0" xfId="1" applyFont="1" applyAlignment="1" applyProtection="1">
      <alignment horizontal="left" vertical="top" wrapText="1"/>
      <protection locked="0"/>
    </xf>
    <xf numFmtId="0" fontId="18" fillId="0" borderId="0" xfId="1" applyFont="1" applyProtection="1">
      <alignment vertical="center"/>
      <protection locked="0"/>
    </xf>
    <xf numFmtId="0" fontId="23" fillId="0" borderId="0" xfId="2" applyFont="1" applyAlignment="1" applyProtection="1">
      <alignment horizontal="left" vertical="center"/>
      <protection locked="0"/>
    </xf>
    <xf numFmtId="0" fontId="18" fillId="0" borderId="0" xfId="2" applyFont="1" applyAlignment="1" applyProtection="1">
      <alignment vertical="center" wrapText="1"/>
      <protection locked="0"/>
    </xf>
    <xf numFmtId="0" fontId="18" fillId="0" borderId="0" xfId="1" applyFont="1" applyAlignment="1" applyProtection="1">
      <alignment vertical="center" wrapText="1"/>
      <protection locked="0"/>
    </xf>
    <xf numFmtId="0" fontId="21" fillId="10" borderId="0" xfId="2" applyFont="1" applyFill="1" applyAlignment="1" applyProtection="1">
      <alignment horizontal="center" vertical="center" wrapText="1"/>
      <protection locked="0"/>
    </xf>
    <xf numFmtId="0" fontId="32" fillId="10" borderId="0" xfId="2" applyFont="1" applyFill="1" applyAlignment="1" applyProtection="1">
      <alignment horizontal="left" vertical="top" wrapText="1"/>
      <protection locked="0"/>
    </xf>
    <xf numFmtId="0" fontId="34" fillId="2" borderId="1" xfId="2" applyFont="1" applyFill="1" applyBorder="1" applyAlignment="1" applyProtection="1">
      <alignment horizontal="center" vertical="center"/>
      <protection locked="0"/>
    </xf>
    <xf numFmtId="0" fontId="26" fillId="2" borderId="2" xfId="2" applyFont="1" applyFill="1" applyBorder="1" applyAlignment="1" applyProtection="1">
      <alignment horizontal="right" vertical="center"/>
      <protection locked="0"/>
    </xf>
    <xf numFmtId="0" fontId="34" fillId="2" borderId="7" xfId="2" applyFont="1" applyFill="1" applyBorder="1" applyAlignment="1" applyProtection="1">
      <alignment horizontal="center" vertical="center"/>
      <protection locked="0"/>
    </xf>
    <xf numFmtId="0" fontId="33" fillId="10" borderId="0" xfId="2" applyFont="1" applyFill="1" applyAlignment="1" applyProtection="1">
      <alignment horizontal="center" vertical="center" wrapText="1"/>
      <protection locked="0"/>
    </xf>
    <xf numFmtId="0" fontId="6" fillId="4" borderId="0" xfId="2" applyFont="1" applyFill="1" applyProtection="1">
      <alignment vertical="center"/>
      <protection locked="0"/>
    </xf>
    <xf numFmtId="0" fontId="28" fillId="4" borderId="0" xfId="2" applyFont="1" applyFill="1" applyAlignment="1" applyProtection="1">
      <alignment vertical="top" wrapText="1" shrinkToFit="1"/>
      <protection locked="0"/>
    </xf>
    <xf numFmtId="0" fontId="28" fillId="4" borderId="0" xfId="2" applyFont="1" applyFill="1" applyAlignment="1" applyProtection="1">
      <alignment horizontal="left" vertical="center" wrapText="1"/>
      <protection locked="0"/>
    </xf>
    <xf numFmtId="0" fontId="8" fillId="4" borderId="0" xfId="2" quotePrefix="1" applyFont="1" applyFill="1" applyAlignment="1" applyProtection="1">
      <alignment horizontal="right" vertical="top"/>
      <protection locked="0"/>
    </xf>
    <xf numFmtId="0" fontId="6" fillId="4" borderId="0" xfId="2" applyFont="1" applyFill="1" applyAlignment="1" applyProtection="1">
      <alignment vertical="top"/>
      <protection locked="0"/>
    </xf>
    <xf numFmtId="0" fontId="5" fillId="10" borderId="0" xfId="2" applyFont="1" applyFill="1" applyProtection="1">
      <alignment vertical="center"/>
      <protection locked="0"/>
    </xf>
    <xf numFmtId="0" fontId="63" fillId="0" borderId="0" xfId="2" applyFont="1" applyAlignment="1" applyProtection="1">
      <alignment horizontal="left" vertical="center"/>
      <protection locked="0"/>
    </xf>
    <xf numFmtId="0" fontId="13" fillId="10" borderId="0" xfId="2" applyFont="1" applyFill="1" applyProtection="1">
      <alignment vertical="center"/>
      <protection locked="0"/>
    </xf>
    <xf numFmtId="0" fontId="18" fillId="0" borderId="0" xfId="2" applyFont="1" applyAlignment="1" applyProtection="1">
      <alignment horizontal="left" vertical="top"/>
      <protection locked="0"/>
    </xf>
    <xf numFmtId="0" fontId="5" fillId="10" borderId="0" xfId="2" applyFont="1" applyFill="1" applyAlignment="1" applyProtection="1">
      <alignment vertical="top"/>
      <protection locked="0"/>
    </xf>
    <xf numFmtId="0" fontId="5" fillId="0" borderId="0" xfId="2" applyFont="1" applyProtection="1">
      <alignment vertical="center"/>
      <protection locked="0"/>
    </xf>
    <xf numFmtId="0" fontId="21" fillId="0" borderId="66" xfId="0" applyFont="1" applyBorder="1" applyAlignment="1" applyProtection="1">
      <alignment vertical="center" shrinkToFit="1"/>
      <protection locked="0"/>
    </xf>
    <xf numFmtId="0" fontId="21" fillId="0" borderId="12" xfId="0" applyFont="1" applyBorder="1" applyAlignment="1" applyProtection="1">
      <alignment vertical="center" shrinkToFit="1"/>
      <protection locked="0"/>
    </xf>
    <xf numFmtId="0" fontId="21" fillId="0" borderId="12" xfId="0" applyFont="1" applyBorder="1" applyAlignment="1" applyProtection="1">
      <alignment vertical="center" wrapText="1" shrinkToFit="1"/>
      <protection locked="0"/>
    </xf>
    <xf numFmtId="0" fontId="21" fillId="0" borderId="23" xfId="0" applyFont="1" applyBorder="1" applyAlignment="1" applyProtection="1">
      <alignment vertical="center" shrinkToFit="1"/>
      <protection locked="0"/>
    </xf>
    <xf numFmtId="0" fontId="21" fillId="0" borderId="39" xfId="0" applyFont="1" applyBorder="1" applyAlignment="1" applyProtection="1">
      <alignment vertical="center" shrinkToFit="1"/>
      <protection locked="0"/>
    </xf>
    <xf numFmtId="0" fontId="3" fillId="0" borderId="0" xfId="2" applyFont="1" applyAlignment="1" applyProtection="1">
      <alignment horizontal="center" vertical="center"/>
      <protection locked="0"/>
    </xf>
    <xf numFmtId="0" fontId="32" fillId="0" borderId="0" xfId="0" applyFont="1" applyAlignment="1" applyProtection="1">
      <alignment horizontal="right" vertical="center" shrinkToFit="1"/>
      <protection locked="0"/>
    </xf>
    <xf numFmtId="0" fontId="3" fillId="0" borderId="0" xfId="2" applyFont="1" applyAlignment="1" applyProtection="1">
      <alignment horizontal="left" vertical="top" wrapText="1"/>
      <protection locked="0"/>
    </xf>
    <xf numFmtId="0" fontId="3" fillId="0" borderId="0" xfId="2" applyFont="1" applyAlignment="1" applyProtection="1">
      <alignment horizontal="left" vertical="top"/>
      <protection locked="0"/>
    </xf>
    <xf numFmtId="0" fontId="1" fillId="10" borderId="0" xfId="2" applyFill="1" applyProtection="1">
      <alignment vertical="center"/>
      <protection locked="0"/>
    </xf>
    <xf numFmtId="0" fontId="55" fillId="10" borderId="0" xfId="2" applyFont="1" applyFill="1" applyProtection="1">
      <alignment vertical="center"/>
      <protection locked="0"/>
    </xf>
    <xf numFmtId="0" fontId="65" fillId="10" borderId="0" xfId="2" applyFont="1" applyFill="1" applyProtection="1">
      <alignment vertical="center"/>
      <protection locked="0"/>
    </xf>
    <xf numFmtId="0" fontId="66" fillId="10" borderId="0" xfId="2" applyFont="1" applyFill="1" applyProtection="1">
      <alignment vertical="center"/>
      <protection locked="0"/>
    </xf>
    <xf numFmtId="0" fontId="1" fillId="10" borderId="0" xfId="1" applyFill="1" applyProtection="1">
      <alignment vertical="center"/>
      <protection locked="0"/>
    </xf>
    <xf numFmtId="0" fontId="64" fillId="10" borderId="0" xfId="2" applyFont="1" applyFill="1" applyProtection="1">
      <alignment vertical="center"/>
      <protection locked="0"/>
    </xf>
    <xf numFmtId="0" fontId="64" fillId="10" borderId="0" xfId="2" applyFont="1" applyFill="1" applyAlignment="1" applyProtection="1">
      <alignment vertical="top"/>
      <protection locked="0"/>
    </xf>
    <xf numFmtId="0" fontId="21" fillId="0" borderId="0" xfId="2" applyFont="1" applyAlignment="1" applyProtection="1">
      <alignment horizontal="left" vertical="center"/>
      <protection locked="0"/>
    </xf>
    <xf numFmtId="0" fontId="21" fillId="0" borderId="0" xfId="1" applyFont="1" applyAlignment="1" applyProtection="1">
      <alignment horizontal="left" vertical="center" wrapText="1"/>
      <protection locked="0"/>
    </xf>
    <xf numFmtId="0" fontId="21" fillId="0" borderId="0" xfId="1" applyFont="1" applyAlignment="1" applyProtection="1">
      <alignment horizontal="left" vertical="center"/>
      <protection locked="0"/>
    </xf>
    <xf numFmtId="0" fontId="21" fillId="0" borderId="0" xfId="2" applyFont="1" applyAlignment="1" applyProtection="1">
      <alignment horizontal="left" vertical="center" wrapText="1"/>
      <protection locked="0"/>
    </xf>
    <xf numFmtId="0" fontId="21" fillId="0" borderId="0" xfId="1" applyFont="1" applyAlignment="1" applyProtection="1">
      <alignment horizontal="left" vertical="top" wrapText="1"/>
      <protection locked="0"/>
    </xf>
    <xf numFmtId="0" fontId="21" fillId="0" borderId="0" xfId="1" applyFont="1" applyProtection="1">
      <alignment vertical="center"/>
      <protection locked="0"/>
    </xf>
    <xf numFmtId="0" fontId="21" fillId="0" borderId="0" xfId="2" applyFont="1" applyAlignment="1" applyProtection="1">
      <alignment vertical="center" wrapText="1"/>
      <protection locked="0"/>
    </xf>
    <xf numFmtId="0" fontId="21" fillId="0" borderId="0" xfId="1" applyFont="1" applyAlignment="1" applyProtection="1">
      <alignment vertical="center" wrapText="1"/>
      <protection locked="0"/>
    </xf>
    <xf numFmtId="0" fontId="21" fillId="0" borderId="0" xfId="2" applyFont="1" applyAlignment="1" applyProtection="1">
      <alignment horizontal="left" vertical="top"/>
      <protection locked="0"/>
    </xf>
    <xf numFmtId="0" fontId="50" fillId="0" borderId="0" xfId="2" applyFont="1" applyAlignment="1" applyProtection="1">
      <alignment horizontal="left" vertical="center"/>
      <protection locked="0"/>
    </xf>
    <xf numFmtId="0" fontId="34" fillId="0" borderId="31" xfId="2" applyFont="1" applyBorder="1" applyAlignment="1" applyProtection="1">
      <alignment vertical="center" wrapText="1"/>
      <protection locked="0"/>
    </xf>
    <xf numFmtId="0" fontId="34" fillId="0" borderId="0" xfId="2" applyFont="1" applyAlignment="1" applyProtection="1">
      <alignment vertical="center" wrapText="1"/>
      <protection locked="0"/>
    </xf>
    <xf numFmtId="0" fontId="21" fillId="10" borderId="135" xfId="2" applyFont="1" applyFill="1" applyBorder="1" applyProtection="1">
      <alignment vertical="center"/>
      <protection locked="0"/>
    </xf>
    <xf numFmtId="0" fontId="33" fillId="10" borderId="135" xfId="2" applyFont="1" applyFill="1" applyBorder="1" applyAlignment="1" applyProtection="1">
      <alignment vertical="center" wrapText="1"/>
      <protection locked="0"/>
    </xf>
    <xf numFmtId="0" fontId="3" fillId="10" borderId="135" xfId="2" applyFont="1" applyFill="1" applyBorder="1" applyProtection="1">
      <alignment vertical="center"/>
      <protection locked="0"/>
    </xf>
    <xf numFmtId="0" fontId="21" fillId="10" borderId="134" xfId="2" applyFont="1" applyFill="1" applyBorder="1" applyProtection="1">
      <alignment vertical="center"/>
      <protection locked="0"/>
    </xf>
    <xf numFmtId="0" fontId="1" fillId="0" borderId="0" xfId="2" applyProtection="1">
      <alignment vertical="center"/>
      <protection locked="0"/>
    </xf>
    <xf numFmtId="0" fontId="34" fillId="2" borderId="6" xfId="2" applyFont="1" applyFill="1" applyBorder="1" applyAlignment="1" applyProtection="1">
      <alignment horizontal="center" vertical="center"/>
      <protection locked="0"/>
    </xf>
    <xf numFmtId="0" fontId="26" fillId="2" borderId="6" xfId="2" applyFont="1" applyFill="1" applyBorder="1" applyAlignment="1" applyProtection="1">
      <alignment horizontal="center" vertical="center"/>
      <protection locked="0"/>
    </xf>
    <xf numFmtId="176" fontId="34" fillId="2" borderId="112" xfId="2" applyNumberFormat="1" applyFont="1" applyFill="1" applyBorder="1" applyAlignment="1" applyProtection="1">
      <alignment horizontal="center" vertical="center"/>
      <protection locked="0"/>
    </xf>
    <xf numFmtId="176" fontId="34" fillId="2" borderId="115" xfId="2" applyNumberFormat="1" applyFont="1" applyFill="1" applyBorder="1" applyAlignment="1" applyProtection="1">
      <alignment horizontal="center" vertical="center"/>
      <protection locked="0"/>
    </xf>
    <xf numFmtId="176" fontId="34" fillId="2" borderId="113" xfId="2" applyNumberFormat="1" applyFont="1" applyFill="1" applyBorder="1" applyAlignment="1" applyProtection="1">
      <alignment horizontal="center" vertical="center"/>
      <protection locked="0"/>
    </xf>
    <xf numFmtId="176" fontId="34" fillId="2" borderId="69" xfId="2" applyNumberFormat="1" applyFont="1" applyFill="1" applyBorder="1" applyAlignment="1" applyProtection="1">
      <alignment horizontal="center" vertical="center"/>
      <protection locked="0"/>
    </xf>
    <xf numFmtId="176" fontId="34" fillId="2" borderId="132" xfId="2" applyNumberFormat="1" applyFont="1" applyFill="1" applyBorder="1" applyAlignment="1" applyProtection="1">
      <alignment horizontal="center" vertical="center"/>
      <protection locked="0"/>
    </xf>
    <xf numFmtId="0" fontId="28" fillId="4" borderId="0" xfId="2" applyFont="1" applyFill="1" applyProtection="1">
      <alignment vertical="center"/>
      <protection locked="0"/>
    </xf>
    <xf numFmtId="0" fontId="28" fillId="4" borderId="0" xfId="2" applyFont="1" applyFill="1" applyAlignment="1" applyProtection="1">
      <alignment vertical="center" wrapText="1"/>
      <protection locked="0"/>
    </xf>
    <xf numFmtId="0" fontId="34" fillId="4" borderId="22" xfId="2" applyFont="1" applyFill="1" applyBorder="1" applyProtection="1">
      <alignment vertical="center"/>
      <protection locked="0"/>
    </xf>
    <xf numFmtId="0" fontId="34" fillId="4" borderId="34" xfId="2" applyFont="1" applyFill="1" applyBorder="1" applyProtection="1">
      <alignment vertical="center"/>
      <protection locked="0"/>
    </xf>
    <xf numFmtId="0" fontId="34" fillId="2" borderId="106" xfId="2" applyFont="1" applyFill="1" applyBorder="1" applyAlignment="1" applyProtection="1">
      <alignment horizontal="center" vertical="center" justifyLastLine="1"/>
      <protection locked="0"/>
    </xf>
    <xf numFmtId="0" fontId="16" fillId="13" borderId="23" xfId="0" applyFont="1" applyFill="1" applyBorder="1" applyAlignment="1" applyProtection="1">
      <alignment vertical="center" textRotation="255" wrapText="1" shrinkToFit="1"/>
      <protection locked="0"/>
    </xf>
    <xf numFmtId="0" fontId="16" fillId="13" borderId="39" xfId="0" applyFont="1" applyFill="1" applyBorder="1" applyAlignment="1" applyProtection="1">
      <alignment vertical="center" textRotation="255" wrapText="1" shrinkToFit="1"/>
      <protection locked="0"/>
    </xf>
    <xf numFmtId="0" fontId="16" fillId="13" borderId="95" xfId="0" applyFont="1" applyFill="1" applyBorder="1" applyAlignment="1" applyProtection="1">
      <alignment vertical="center" textRotation="255" wrapText="1" shrinkToFit="1"/>
      <protection locked="0"/>
    </xf>
    <xf numFmtId="0" fontId="16" fillId="13" borderId="42" xfId="0" applyFont="1" applyFill="1" applyBorder="1" applyAlignment="1" applyProtection="1">
      <alignment vertical="center" textRotation="255" wrapText="1" shrinkToFit="1"/>
      <protection locked="0"/>
    </xf>
    <xf numFmtId="0" fontId="17" fillId="15" borderId="95" xfId="0" applyFont="1" applyFill="1" applyBorder="1" applyAlignment="1" applyProtection="1">
      <alignment vertical="center" textRotation="255" shrinkToFit="1"/>
      <protection locked="0"/>
    </xf>
    <xf numFmtId="0" fontId="17" fillId="15" borderId="42" xfId="0" applyFont="1" applyFill="1" applyBorder="1" applyAlignment="1" applyProtection="1">
      <alignment vertical="center" textRotation="255" shrinkToFit="1"/>
      <protection locked="0"/>
    </xf>
    <xf numFmtId="0" fontId="5" fillId="7" borderId="0" xfId="2" applyFont="1" applyFill="1" applyAlignment="1" applyProtection="1">
      <alignment vertical="center" shrinkToFit="1"/>
      <protection locked="0"/>
    </xf>
    <xf numFmtId="0" fontId="68" fillId="6" borderId="0" xfId="2" applyFont="1" applyFill="1" applyAlignment="1" applyProtection="1">
      <alignment horizontal="left" vertical="top" wrapText="1" shrinkToFit="1"/>
      <protection locked="0"/>
    </xf>
    <xf numFmtId="0" fontId="68" fillId="6" borderId="0" xfId="2" applyFont="1" applyFill="1" applyAlignment="1" applyProtection="1">
      <alignment vertical="top" wrapText="1" shrinkToFit="1"/>
      <protection locked="0"/>
    </xf>
    <xf numFmtId="179" fontId="21" fillId="6" borderId="0" xfId="2" applyNumberFormat="1" applyFont="1" applyFill="1" applyAlignment="1" applyProtection="1">
      <alignment horizontal="center" vertical="center"/>
      <protection locked="0"/>
    </xf>
    <xf numFmtId="0" fontId="53" fillId="6" borderId="0" xfId="0" applyFont="1" applyFill="1" applyAlignment="1" applyProtection="1">
      <alignment vertical="center" shrinkToFit="1"/>
      <protection locked="0"/>
    </xf>
    <xf numFmtId="0" fontId="25" fillId="4" borderId="41" xfId="0" applyFont="1" applyFill="1" applyBorder="1" applyAlignment="1" applyProtection="1">
      <alignment vertical="center" textRotation="255"/>
      <protection locked="0"/>
    </xf>
    <xf numFmtId="0" fontId="25" fillId="4" borderId="42" xfId="0" applyFont="1" applyFill="1" applyBorder="1" applyAlignment="1" applyProtection="1">
      <alignment vertical="center" textRotation="255"/>
      <protection locked="0"/>
    </xf>
    <xf numFmtId="0" fontId="3" fillId="7" borderId="104" xfId="2" applyFont="1" applyFill="1" applyBorder="1" applyAlignment="1" applyProtection="1">
      <alignment horizontal="right" shrinkToFit="1"/>
      <protection locked="0"/>
    </xf>
    <xf numFmtId="0" fontId="3" fillId="7" borderId="102" xfId="2" applyFont="1" applyFill="1" applyBorder="1" applyAlignment="1" applyProtection="1">
      <alignment horizontal="right" shrinkToFit="1"/>
      <protection locked="0"/>
    </xf>
    <xf numFmtId="177" fontId="28" fillId="10" borderId="19" xfId="2" applyNumberFormat="1" applyFont="1" applyFill="1" applyBorder="1" applyProtection="1">
      <alignment vertical="center"/>
      <protection locked="0"/>
    </xf>
    <xf numFmtId="177" fontId="28" fillId="10" borderId="35" xfId="2" applyNumberFormat="1" applyFont="1" applyFill="1" applyBorder="1" applyProtection="1">
      <alignment vertical="center"/>
      <protection locked="0"/>
    </xf>
    <xf numFmtId="177" fontId="28" fillId="10" borderId="3" xfId="2" applyNumberFormat="1" applyFont="1" applyFill="1" applyBorder="1" applyProtection="1">
      <alignment vertical="center"/>
      <protection locked="0"/>
    </xf>
    <xf numFmtId="0" fontId="34" fillId="2" borderId="0" xfId="2" applyFont="1" applyFill="1" applyAlignment="1" applyProtection="1">
      <protection locked="0"/>
    </xf>
    <xf numFmtId="0" fontId="18" fillId="0" borderId="0" xfId="2" applyFont="1" applyAlignment="1" applyProtection="1">
      <alignment horizontal="left"/>
      <protection locked="0"/>
    </xf>
    <xf numFmtId="0" fontId="21" fillId="0" borderId="0" xfId="2" applyFont="1" applyAlignment="1" applyProtection="1">
      <alignment horizontal="left"/>
      <protection locked="0"/>
    </xf>
    <xf numFmtId="0" fontId="55" fillId="10" borderId="0" xfId="2" applyFont="1" applyFill="1" applyAlignment="1" applyProtection="1">
      <protection locked="0"/>
    </xf>
    <xf numFmtId="0" fontId="6" fillId="10" borderId="0" xfId="2" applyFont="1" applyFill="1" applyAlignment="1" applyProtection="1">
      <protection locked="0"/>
    </xf>
    <xf numFmtId="0" fontId="70" fillId="4" borderId="0" xfId="2" applyFont="1" applyFill="1" applyAlignment="1" applyProtection="1">
      <alignment vertical="top"/>
      <protection locked="0"/>
    </xf>
    <xf numFmtId="0" fontId="12" fillId="4" borderId="0" xfId="2" applyFont="1" applyFill="1" applyAlignment="1" applyProtection="1">
      <alignment vertical="top"/>
      <protection locked="0"/>
    </xf>
    <xf numFmtId="0" fontId="70" fillId="4" borderId="0" xfId="2" quotePrefix="1" applyFont="1" applyFill="1" applyAlignment="1" applyProtection="1">
      <alignment horizontal="right" vertical="top"/>
      <protection locked="0"/>
    </xf>
    <xf numFmtId="0" fontId="69" fillId="4" borderId="0" xfId="2" applyFont="1" applyFill="1" applyAlignment="1" applyProtection="1">
      <alignment vertical="top"/>
      <protection locked="0"/>
    </xf>
    <xf numFmtId="0" fontId="28" fillId="6" borderId="12" xfId="2" applyFont="1" applyFill="1" applyBorder="1" applyAlignment="1" applyProtection="1">
      <alignment vertical="center" wrapText="1" shrinkToFit="1"/>
      <protection locked="0"/>
    </xf>
    <xf numFmtId="0" fontId="28" fillId="6" borderId="62" xfId="2" applyFont="1" applyFill="1" applyBorder="1" applyAlignment="1" applyProtection="1">
      <alignment vertical="center" wrapText="1" shrinkToFit="1"/>
      <protection locked="0"/>
    </xf>
    <xf numFmtId="179" fontId="51" fillId="6" borderId="0" xfId="2" applyNumberFormat="1" applyFont="1" applyFill="1" applyAlignment="1" applyProtection="1">
      <alignment horizontal="left" vertical="center"/>
      <protection locked="0"/>
    </xf>
    <xf numFmtId="179" fontId="50" fillId="6" borderId="0" xfId="2" applyNumberFormat="1" applyFont="1" applyFill="1" applyAlignment="1" applyProtection="1">
      <alignment horizontal="center" vertical="center"/>
      <protection locked="0"/>
    </xf>
    <xf numFmtId="179" fontId="75" fillId="6" borderId="0" xfId="2" applyNumberFormat="1" applyFont="1" applyFill="1" applyAlignment="1" applyProtection="1">
      <alignment horizontal="right" vertical="center"/>
      <protection locked="0"/>
    </xf>
    <xf numFmtId="179" fontId="69" fillId="6" borderId="31" xfId="2" applyNumberFormat="1" applyFont="1" applyFill="1" applyBorder="1" applyAlignment="1" applyProtection="1">
      <alignment vertical="top" wrapText="1"/>
      <protection locked="0"/>
    </xf>
    <xf numFmtId="0" fontId="33" fillId="10" borderId="0" xfId="2" applyFont="1" applyFill="1" applyAlignment="1" applyProtection="1">
      <alignment horizontal="left" vertical="top"/>
      <protection locked="0"/>
    </xf>
    <xf numFmtId="0" fontId="51" fillId="4" borderId="0" xfId="2" applyFont="1" applyFill="1" applyAlignment="1" applyProtection="1">
      <alignment vertical="center" wrapText="1"/>
      <protection locked="0"/>
    </xf>
    <xf numFmtId="0" fontId="51" fillId="4" borderId="22" xfId="2" applyFont="1" applyFill="1" applyBorder="1" applyAlignment="1" applyProtection="1">
      <alignment vertical="center" wrapText="1"/>
      <protection locked="0"/>
    </xf>
    <xf numFmtId="0" fontId="51" fillId="4" borderId="0" xfId="2" applyFont="1" applyFill="1" applyAlignment="1" applyProtection="1">
      <alignment horizontal="right" vertical="center" wrapText="1"/>
      <protection locked="0"/>
    </xf>
    <xf numFmtId="0" fontId="77" fillId="4" borderId="0" xfId="2" quotePrefix="1" applyFont="1" applyFill="1" applyAlignment="1" applyProtection="1">
      <alignment vertical="top"/>
      <protection locked="0"/>
    </xf>
    <xf numFmtId="0" fontId="79" fillId="4" borderId="6" xfId="1" applyFont="1" applyFill="1" applyBorder="1" applyAlignment="1" applyProtection="1">
      <alignment vertical="top"/>
      <protection locked="0"/>
    </xf>
    <xf numFmtId="0" fontId="70" fillId="4" borderId="0" xfId="2" applyFont="1" applyFill="1" applyAlignment="1" applyProtection="1">
      <alignment vertical="top" wrapText="1"/>
      <protection locked="0"/>
    </xf>
    <xf numFmtId="0" fontId="34" fillId="6" borderId="0" xfId="2" applyFont="1" applyFill="1" applyAlignment="1" applyProtection="1">
      <alignment horizontal="left" vertical="top" wrapText="1"/>
      <protection locked="0"/>
    </xf>
    <xf numFmtId="0" fontId="34" fillId="6" borderId="0" xfId="2" applyFont="1" applyFill="1" applyAlignment="1" applyProtection="1">
      <alignment horizontal="left" vertical="top"/>
      <protection locked="0"/>
    </xf>
    <xf numFmtId="0" fontId="77" fillId="4" borderId="0" xfId="2" applyFont="1" applyFill="1" applyAlignment="1" applyProtection="1">
      <alignment vertical="top"/>
      <protection locked="0"/>
    </xf>
    <xf numFmtId="0" fontId="77" fillId="4" borderId="0" xfId="2" quotePrefix="1" applyFont="1" applyFill="1" applyAlignment="1" applyProtection="1">
      <alignment horizontal="right" vertical="top"/>
      <protection locked="0"/>
    </xf>
    <xf numFmtId="0" fontId="83" fillId="6" borderId="0" xfId="2" applyFont="1" applyFill="1" applyAlignment="1" applyProtection="1">
      <alignment horizontal="left" vertical="top"/>
      <protection locked="0"/>
    </xf>
    <xf numFmtId="0" fontId="34" fillId="6" borderId="0" xfId="2" applyFont="1" applyFill="1" applyAlignment="1" applyProtection="1">
      <protection locked="0"/>
    </xf>
    <xf numFmtId="0" fontId="34" fillId="6" borderId="0" xfId="2" applyFont="1" applyFill="1" applyAlignment="1" applyProtection="1">
      <alignment horizontal="left"/>
      <protection locked="0"/>
    </xf>
    <xf numFmtId="0" fontId="26" fillId="6" borderId="0" xfId="2" applyFont="1" applyFill="1" applyAlignment="1" applyProtection="1">
      <alignment horizontal="left"/>
      <protection locked="0"/>
    </xf>
    <xf numFmtId="0" fontId="26" fillId="6" borderId="0" xfId="2" applyFont="1" applyFill="1" applyAlignment="1" applyProtection="1">
      <alignment wrapText="1"/>
      <protection locked="0"/>
    </xf>
    <xf numFmtId="0" fontId="1" fillId="10" borderId="0" xfId="2" applyFill="1" applyAlignment="1" applyProtection="1">
      <protection locked="0"/>
    </xf>
    <xf numFmtId="0" fontId="3" fillId="10" borderId="0" xfId="2" applyFont="1" applyFill="1" applyAlignment="1" applyProtection="1">
      <protection locked="0"/>
    </xf>
    <xf numFmtId="0" fontId="34" fillId="10" borderId="23" xfId="2" applyFont="1" applyFill="1" applyBorder="1" applyProtection="1">
      <alignment vertical="center"/>
      <protection locked="0"/>
    </xf>
    <xf numFmtId="179" fontId="21" fillId="6" borderId="40" xfId="2" applyNumberFormat="1" applyFont="1" applyFill="1" applyBorder="1" applyAlignment="1" applyProtection="1">
      <alignment horizontal="center" vertical="center"/>
      <protection locked="0"/>
    </xf>
    <xf numFmtId="0" fontId="34" fillId="10" borderId="31" xfId="2" applyFont="1" applyFill="1" applyBorder="1" applyProtection="1">
      <alignment vertical="center"/>
      <protection locked="0"/>
    </xf>
    <xf numFmtId="179" fontId="21" fillId="6" borderId="64" xfId="2" applyNumberFormat="1" applyFont="1" applyFill="1" applyBorder="1" applyAlignment="1" applyProtection="1">
      <alignment horizontal="center" vertical="center"/>
      <protection locked="0"/>
    </xf>
    <xf numFmtId="0" fontId="34" fillId="10" borderId="95" xfId="2" applyFont="1" applyFill="1" applyBorder="1" applyProtection="1">
      <alignment vertical="center"/>
      <protection locked="0"/>
    </xf>
    <xf numFmtId="179" fontId="21" fillId="6" borderId="43" xfId="2" applyNumberFormat="1" applyFont="1" applyFill="1" applyBorder="1" applyAlignment="1" applyProtection="1">
      <alignment horizontal="center" vertical="center"/>
      <protection locked="0"/>
    </xf>
    <xf numFmtId="0" fontId="5" fillId="7" borderId="23" xfId="2" applyFont="1" applyFill="1" applyBorder="1" applyAlignment="1" applyProtection="1">
      <alignment vertical="center" shrinkToFit="1"/>
      <protection locked="0"/>
    </xf>
    <xf numFmtId="0" fontId="5" fillId="7" borderId="39" xfId="2" applyFont="1" applyFill="1" applyBorder="1" applyAlignment="1" applyProtection="1">
      <alignment vertical="center" shrinkToFit="1"/>
      <protection locked="0"/>
    </xf>
    <xf numFmtId="0" fontId="51" fillId="10" borderId="0" xfId="2" applyFont="1" applyFill="1" applyAlignment="1" applyProtection="1">
      <alignment horizontal="left" vertical="top" wrapText="1"/>
      <protection locked="0"/>
    </xf>
    <xf numFmtId="0" fontId="3" fillId="10" borderId="149" xfId="2" applyFont="1" applyFill="1" applyBorder="1" applyProtection="1">
      <alignment vertical="center"/>
      <protection locked="0"/>
    </xf>
    <xf numFmtId="0" fontId="34" fillId="10" borderId="149" xfId="2" applyFont="1" applyFill="1" applyBorder="1" applyAlignment="1" applyProtection="1">
      <alignment vertical="center" wrapText="1"/>
      <protection locked="0"/>
    </xf>
    <xf numFmtId="0" fontId="34" fillId="10" borderId="150" xfId="2" applyFont="1" applyFill="1" applyBorder="1" applyAlignment="1" applyProtection="1">
      <alignment vertical="center" wrapText="1"/>
      <protection locked="0"/>
    </xf>
    <xf numFmtId="38" fontId="33" fillId="10" borderId="0" xfId="3" applyFont="1" applyFill="1" applyBorder="1" applyAlignment="1" applyProtection="1">
      <alignment horizontal="center" vertical="center" wrapText="1"/>
      <protection locked="0"/>
    </xf>
    <xf numFmtId="38" fontId="33" fillId="10" borderId="0" xfId="3" applyFont="1" applyFill="1" applyBorder="1" applyAlignment="1" applyProtection="1">
      <alignment vertical="center" wrapText="1"/>
      <protection locked="0"/>
    </xf>
    <xf numFmtId="38" fontId="21" fillId="0" borderId="0" xfId="3" applyFont="1" applyFill="1" applyBorder="1" applyAlignment="1" applyProtection="1">
      <alignment horizontal="center" vertical="center" wrapText="1"/>
      <protection locked="0"/>
    </xf>
    <xf numFmtId="38" fontId="21" fillId="0" borderId="0" xfId="3" applyFont="1" applyFill="1" applyBorder="1" applyAlignment="1" applyProtection="1">
      <alignment vertical="center" wrapText="1"/>
      <protection locked="0"/>
    </xf>
    <xf numFmtId="0" fontId="69" fillId="6" borderId="31" xfId="2" applyFont="1" applyFill="1" applyBorder="1" applyAlignment="1" applyProtection="1">
      <alignment horizontal="right" vertical="top"/>
      <protection locked="0"/>
    </xf>
    <xf numFmtId="0" fontId="35" fillId="0" borderId="39" xfId="0" applyFont="1" applyBorder="1" applyAlignment="1" applyProtection="1">
      <alignment vertical="top" wrapText="1"/>
      <protection locked="0"/>
    </xf>
    <xf numFmtId="0" fontId="35" fillId="0" borderId="24" xfId="0" applyFont="1" applyBorder="1" applyAlignment="1" applyProtection="1">
      <alignment vertical="top" wrapText="1"/>
      <protection locked="0"/>
    </xf>
    <xf numFmtId="0" fontId="35" fillId="0" borderId="0" xfId="0" applyFont="1" applyAlignment="1" applyProtection="1">
      <alignment vertical="top" wrapText="1"/>
      <protection locked="0"/>
    </xf>
    <xf numFmtId="0" fontId="35" fillId="0" borderId="22" xfId="0" applyFont="1" applyBorder="1" applyAlignment="1" applyProtection="1">
      <alignment vertical="top" wrapText="1"/>
      <protection locked="0"/>
    </xf>
    <xf numFmtId="0" fontId="35" fillId="0" borderId="2" xfId="0" applyFont="1" applyBorder="1" applyAlignment="1" applyProtection="1">
      <alignment vertical="top" wrapText="1"/>
      <protection locked="0"/>
    </xf>
    <xf numFmtId="0" fontId="35" fillId="0" borderId="34" xfId="0" applyFont="1" applyBorder="1" applyAlignment="1" applyProtection="1">
      <alignment vertical="top" wrapText="1"/>
      <protection locked="0"/>
    </xf>
    <xf numFmtId="0" fontId="70" fillId="4" borderId="0" xfId="2" applyFont="1" applyFill="1" applyAlignment="1" applyProtection="1">
      <alignment horizontal="right" vertical="top"/>
      <protection locked="0"/>
    </xf>
    <xf numFmtId="0" fontId="3" fillId="10" borderId="0" xfId="2" applyFont="1" applyFill="1" applyAlignment="1" applyProtection="1">
      <alignment horizontal="center" vertical="center"/>
      <protection locked="0"/>
    </xf>
    <xf numFmtId="0" fontId="28" fillId="0" borderId="0" xfId="2" applyFont="1" applyAlignment="1" applyProtection="1">
      <alignment vertical="center" wrapText="1" shrinkToFit="1"/>
      <protection locked="0"/>
    </xf>
    <xf numFmtId="0" fontId="69" fillId="0" borderId="0" xfId="2" applyFont="1" applyAlignment="1" applyProtection="1">
      <alignment horizontal="left" vertical="center" wrapText="1" shrinkToFit="1"/>
      <protection locked="0"/>
    </xf>
    <xf numFmtId="177" fontId="28" fillId="4" borderId="80" xfId="2" applyNumberFormat="1" applyFont="1" applyFill="1" applyBorder="1" applyProtection="1">
      <alignment vertical="center"/>
      <protection locked="0"/>
    </xf>
    <xf numFmtId="177" fontId="28" fillId="4" borderId="81" xfId="2" applyNumberFormat="1" applyFont="1" applyFill="1" applyBorder="1" applyProtection="1">
      <alignment vertical="center"/>
      <protection locked="0"/>
    </xf>
    <xf numFmtId="177" fontId="28" fillId="4" borderId="76" xfId="2" applyNumberFormat="1" applyFont="1" applyFill="1" applyBorder="1" applyProtection="1">
      <alignment vertical="center"/>
      <protection locked="0"/>
    </xf>
    <xf numFmtId="177" fontId="28" fillId="4" borderId="25" xfId="2" applyNumberFormat="1" applyFont="1" applyFill="1" applyBorder="1" applyProtection="1">
      <alignment vertical="center"/>
      <protection locked="0"/>
    </xf>
    <xf numFmtId="177" fontId="28" fillId="4" borderId="53" xfId="2" applyNumberFormat="1" applyFont="1" applyFill="1" applyBorder="1" applyProtection="1">
      <alignment vertical="center"/>
      <protection locked="0"/>
    </xf>
    <xf numFmtId="177" fontId="28" fillId="4" borderId="30" xfId="2" applyNumberFormat="1" applyFont="1" applyFill="1" applyBorder="1" applyProtection="1">
      <alignment vertical="center"/>
      <protection locked="0"/>
    </xf>
    <xf numFmtId="177" fontId="28" fillId="4" borderId="12" xfId="2" applyNumberFormat="1" applyFont="1" applyFill="1" applyBorder="1" applyProtection="1">
      <alignment vertical="center"/>
      <protection locked="0"/>
    </xf>
    <xf numFmtId="177" fontId="28" fillId="4" borderId="32" xfId="2" applyNumberFormat="1" applyFont="1" applyFill="1" applyBorder="1" applyProtection="1">
      <alignment vertical="center"/>
      <protection locked="0"/>
    </xf>
    <xf numFmtId="177" fontId="28" fillId="4" borderId="39" xfId="2" applyNumberFormat="1" applyFont="1" applyFill="1" applyBorder="1" applyProtection="1">
      <alignment vertical="center"/>
      <protection locked="0"/>
    </xf>
    <xf numFmtId="177" fontId="28" fillId="4" borderId="24" xfId="2" applyNumberFormat="1" applyFont="1" applyFill="1" applyBorder="1" applyProtection="1">
      <alignment vertical="center"/>
      <protection locked="0"/>
    </xf>
    <xf numFmtId="177" fontId="28" fillId="4" borderId="42" xfId="2" applyNumberFormat="1" applyFont="1" applyFill="1" applyBorder="1" applyProtection="1">
      <alignment vertical="center"/>
      <protection locked="0"/>
    </xf>
    <xf numFmtId="177" fontId="28" fillId="4" borderId="48" xfId="2" applyNumberFormat="1" applyFont="1" applyFill="1" applyBorder="1" applyProtection="1">
      <alignment vertical="center"/>
      <protection locked="0"/>
    </xf>
    <xf numFmtId="0" fontId="19" fillId="4" borderId="0" xfId="2" applyFont="1" applyFill="1" applyAlignment="1" applyProtection="1">
      <alignment vertical="top" wrapText="1"/>
      <protection locked="0"/>
    </xf>
    <xf numFmtId="0" fontId="25" fillId="13" borderId="12" xfId="0" applyFont="1" applyFill="1" applyBorder="1" applyAlignment="1" applyProtection="1">
      <alignment vertical="center" shrinkToFit="1"/>
      <protection locked="0"/>
    </xf>
    <xf numFmtId="0" fontId="25" fillId="15" borderId="12" xfId="0" applyFont="1" applyFill="1" applyBorder="1" applyAlignment="1" applyProtection="1">
      <alignment vertical="center" shrinkToFit="1"/>
      <protection locked="0"/>
    </xf>
    <xf numFmtId="0" fontId="25" fillId="13" borderId="66" xfId="0" applyFont="1" applyFill="1" applyBorder="1" applyAlignment="1" applyProtection="1">
      <alignment vertical="center" shrinkToFit="1"/>
      <protection locked="0"/>
    </xf>
    <xf numFmtId="0" fontId="25" fillId="15" borderId="66" xfId="0" applyFont="1" applyFill="1" applyBorder="1" applyAlignment="1" applyProtection="1">
      <alignment vertical="center" shrinkToFit="1"/>
      <protection locked="0"/>
    </xf>
    <xf numFmtId="0" fontId="85" fillId="4" borderId="0" xfId="2" applyFont="1" applyFill="1" applyAlignment="1" applyProtection="1">
      <alignment vertical="top" wrapText="1"/>
      <protection locked="0"/>
    </xf>
    <xf numFmtId="0" fontId="6" fillId="7" borderId="0" xfId="2" applyFont="1" applyFill="1" applyAlignment="1" applyProtection="1">
      <alignment vertical="center" wrapText="1" shrinkToFit="1"/>
      <protection locked="0"/>
    </xf>
    <xf numFmtId="0" fontId="69" fillId="0" borderId="0" xfId="2" applyFont="1" applyAlignment="1" applyProtection="1">
      <alignment horizontal="right" vertical="top" shrinkToFit="1"/>
      <protection locked="0"/>
    </xf>
    <xf numFmtId="0" fontId="69" fillId="0" borderId="0" xfId="2" applyFont="1" applyAlignment="1" applyProtection="1">
      <alignment vertical="center" wrapText="1" shrinkToFit="1"/>
      <protection locked="0"/>
    </xf>
    <xf numFmtId="0" fontId="69" fillId="0" borderId="0" xfId="2" applyFont="1" applyAlignment="1" applyProtection="1">
      <alignment vertical="center" shrinkToFit="1"/>
      <protection locked="0"/>
    </xf>
    <xf numFmtId="0" fontId="70" fillId="10" borderId="0" xfId="2" applyFont="1" applyFill="1" applyAlignment="1" applyProtection="1">
      <alignment vertical="top"/>
      <protection locked="0"/>
    </xf>
    <xf numFmtId="179" fontId="51" fillId="6" borderId="39" xfId="2" applyNumberFormat="1" applyFont="1" applyFill="1" applyBorder="1" applyAlignment="1" applyProtection="1">
      <alignment vertical="center" wrapText="1"/>
      <protection locked="0"/>
    </xf>
    <xf numFmtId="179" fontId="51" fillId="6" borderId="0" xfId="2" applyNumberFormat="1" applyFont="1" applyFill="1" applyProtection="1">
      <alignment vertical="center"/>
      <protection locked="0"/>
    </xf>
    <xf numFmtId="179" fontId="51" fillId="6" borderId="39" xfId="2" applyNumberFormat="1" applyFont="1" applyFill="1" applyBorder="1" applyAlignment="1" applyProtection="1">
      <alignment horizontal="left" vertical="center"/>
      <protection locked="0"/>
    </xf>
    <xf numFmtId="0" fontId="34" fillId="6" borderId="0" xfId="2" applyFont="1" applyFill="1" applyAlignment="1" applyProtection="1">
      <alignment horizontal="center" vertical="center" wrapText="1"/>
      <protection locked="0"/>
    </xf>
    <xf numFmtId="0" fontId="43" fillId="6" borderId="0" xfId="2" applyFont="1" applyFill="1" applyAlignment="1" applyProtection="1">
      <alignment horizontal="left" vertical="top"/>
      <protection locked="0"/>
    </xf>
    <xf numFmtId="0" fontId="27" fillId="6" borderId="0" xfId="2" applyFont="1" applyFill="1" applyAlignment="1" applyProtection="1">
      <alignment vertical="center" shrinkToFit="1"/>
      <protection locked="0"/>
    </xf>
    <xf numFmtId="0" fontId="34" fillId="6" borderId="66" xfId="2" applyFont="1" applyFill="1" applyBorder="1" applyAlignment="1" applyProtection="1">
      <alignment horizontal="left" vertical="top"/>
      <protection locked="0"/>
    </xf>
    <xf numFmtId="0" fontId="26" fillId="6" borderId="12" xfId="2" applyFont="1" applyFill="1" applyBorder="1" applyAlignment="1" applyProtection="1">
      <alignment vertical="center" wrapText="1"/>
      <protection locked="0"/>
    </xf>
    <xf numFmtId="0" fontId="26" fillId="6" borderId="12" xfId="2" applyFont="1" applyFill="1" applyBorder="1" applyAlignment="1" applyProtection="1">
      <alignment horizontal="left" vertical="center"/>
      <protection locked="0"/>
    </xf>
    <xf numFmtId="177" fontId="43" fillId="9" borderId="107" xfId="2" applyNumberFormat="1" applyFont="1" applyFill="1" applyBorder="1" applyAlignment="1" applyProtection="1">
      <alignment horizontal="right" vertical="center"/>
      <protection locked="0"/>
    </xf>
    <xf numFmtId="177" fontId="43" fillId="9" borderId="77" xfId="2" applyNumberFormat="1" applyFont="1" applyFill="1" applyBorder="1" applyAlignment="1" applyProtection="1">
      <alignment horizontal="right" vertical="center"/>
      <protection locked="0"/>
    </xf>
    <xf numFmtId="177" fontId="43" fillId="9" borderId="49" xfId="2" applyNumberFormat="1" applyFont="1" applyFill="1" applyBorder="1" applyAlignment="1" applyProtection="1">
      <alignment horizontal="right" vertical="center"/>
      <protection locked="0"/>
    </xf>
    <xf numFmtId="177" fontId="43" fillId="9" borderId="71" xfId="2" applyNumberFormat="1" applyFont="1" applyFill="1" applyBorder="1" applyAlignment="1" applyProtection="1">
      <alignment horizontal="right" vertical="center"/>
      <protection locked="0"/>
    </xf>
    <xf numFmtId="177" fontId="43" fillId="9" borderId="75" xfId="2" applyNumberFormat="1" applyFont="1" applyFill="1" applyBorder="1" applyAlignment="1" applyProtection="1">
      <alignment horizontal="right" vertical="center"/>
      <protection locked="0"/>
    </xf>
    <xf numFmtId="177" fontId="43" fillId="9" borderId="72" xfId="2" applyNumberFormat="1" applyFont="1" applyFill="1" applyBorder="1" applyAlignment="1" applyProtection="1">
      <alignment horizontal="right" vertical="center"/>
      <protection locked="0"/>
    </xf>
    <xf numFmtId="0" fontId="21" fillId="21" borderId="0" xfId="1" applyFont="1" applyFill="1" applyProtection="1">
      <alignment vertical="center"/>
      <protection locked="0"/>
    </xf>
    <xf numFmtId="0" fontId="21" fillId="23" borderId="0" xfId="1" applyFont="1" applyFill="1" applyProtection="1">
      <alignment vertical="center"/>
      <protection locked="0"/>
    </xf>
    <xf numFmtId="0" fontId="38" fillId="21" borderId="0" xfId="1" applyFont="1" applyFill="1" applyProtection="1">
      <alignment vertical="center"/>
      <protection locked="0"/>
    </xf>
    <xf numFmtId="0" fontId="86" fillId="23" borderId="0" xfId="2" applyFont="1" applyFill="1" applyProtection="1">
      <alignment vertical="center"/>
      <protection locked="0"/>
    </xf>
    <xf numFmtId="0" fontId="33" fillId="21" borderId="0" xfId="1" quotePrefix="1" applyFont="1" applyFill="1" applyAlignment="1" applyProtection="1">
      <alignment horizontal="center" vertical="center"/>
      <protection locked="0"/>
    </xf>
    <xf numFmtId="0" fontId="33" fillId="21" borderId="2" xfId="1" quotePrefix="1" applyFont="1" applyFill="1" applyBorder="1" applyAlignment="1" applyProtection="1">
      <alignment horizontal="center" vertical="center"/>
      <protection locked="0"/>
    </xf>
    <xf numFmtId="0" fontId="6" fillId="10" borderId="0" xfId="1" applyFont="1" applyFill="1" applyProtection="1">
      <alignment vertical="center"/>
      <protection locked="0"/>
    </xf>
    <xf numFmtId="0" fontId="34" fillId="21" borderId="1" xfId="1" applyFont="1" applyFill="1" applyBorder="1" applyAlignment="1" applyProtection="1">
      <alignment horizontal="center" vertical="center"/>
      <protection locked="0"/>
    </xf>
    <xf numFmtId="0" fontId="34" fillId="23" borderId="0" xfId="2" applyFont="1" applyFill="1" applyProtection="1">
      <alignment vertical="center"/>
      <protection locked="0"/>
    </xf>
    <xf numFmtId="0" fontId="34" fillId="23" borderId="0" xfId="2" applyFont="1" applyFill="1" applyAlignment="1" applyProtection="1">
      <alignment horizontal="center" vertical="center"/>
      <protection locked="0"/>
    </xf>
    <xf numFmtId="0" fontId="35" fillId="23" borderId="0" xfId="0" applyFont="1" applyFill="1" applyProtection="1">
      <alignment vertical="center"/>
      <protection locked="0"/>
    </xf>
    <xf numFmtId="0" fontId="34" fillId="23" borderId="6" xfId="2" applyFont="1" applyFill="1" applyBorder="1" applyAlignment="1" applyProtection="1">
      <alignment horizontal="center" vertical="center"/>
      <protection locked="0"/>
    </xf>
    <xf numFmtId="0" fontId="34" fillId="23" borderId="22" xfId="2" applyFont="1" applyFill="1" applyBorder="1" applyProtection="1">
      <alignment vertical="center"/>
      <protection locked="0"/>
    </xf>
    <xf numFmtId="0" fontId="28" fillId="23" borderId="0" xfId="2" applyFont="1" applyFill="1" applyProtection="1">
      <alignment vertical="center"/>
      <protection locked="0"/>
    </xf>
    <xf numFmtId="0" fontId="26" fillId="23" borderId="6" xfId="2" applyFont="1" applyFill="1" applyBorder="1" applyAlignment="1" applyProtection="1">
      <alignment horizontal="center" vertical="center"/>
      <protection locked="0"/>
    </xf>
    <xf numFmtId="0" fontId="45" fillId="23" borderId="0" xfId="0" applyFont="1" applyFill="1" applyAlignment="1" applyProtection="1">
      <alignment shrinkToFit="1"/>
      <protection locked="0"/>
    </xf>
    <xf numFmtId="0" fontId="46" fillId="23" borderId="2" xfId="2" applyFont="1" applyFill="1" applyBorder="1" applyAlignment="1" applyProtection="1">
      <protection locked="0"/>
    </xf>
    <xf numFmtId="0" fontId="45" fillId="23" borderId="2" xfId="0" applyFont="1" applyFill="1" applyBorder="1" applyAlignment="1" applyProtection="1">
      <alignment shrinkToFit="1"/>
      <protection locked="0"/>
    </xf>
    <xf numFmtId="0" fontId="34" fillId="23" borderId="2" xfId="2" applyFont="1" applyFill="1" applyBorder="1" applyProtection="1">
      <alignment vertical="center"/>
      <protection locked="0"/>
    </xf>
    <xf numFmtId="0" fontId="18" fillId="0" borderId="0" xfId="1" applyFont="1" applyAlignment="1" applyProtection="1">
      <alignment vertical="top"/>
      <protection locked="0"/>
    </xf>
    <xf numFmtId="0" fontId="10" fillId="10" borderId="0" xfId="1" applyFont="1" applyFill="1" applyProtection="1">
      <alignment vertical="center"/>
      <protection locked="0"/>
    </xf>
    <xf numFmtId="0" fontId="6" fillId="23" borderId="0" xfId="2" applyFont="1" applyFill="1" applyAlignment="1" applyProtection="1">
      <alignment vertical="top"/>
      <protection locked="0"/>
    </xf>
    <xf numFmtId="0" fontId="8" fillId="23" borderId="0" xfId="2" quotePrefix="1" applyFont="1" applyFill="1" applyAlignment="1" applyProtection="1">
      <alignment horizontal="right" vertical="top"/>
      <protection locked="0"/>
    </xf>
    <xf numFmtId="0" fontId="34" fillId="21" borderId="0" xfId="1" applyFont="1" applyFill="1" applyProtection="1">
      <alignment vertical="center"/>
      <protection locked="0"/>
    </xf>
    <xf numFmtId="0" fontId="34" fillId="21" borderId="0" xfId="1" quotePrefix="1" applyFont="1" applyFill="1" applyAlignment="1" applyProtection="1">
      <alignment horizontal="center" vertical="center"/>
      <protection locked="0"/>
    </xf>
    <xf numFmtId="0" fontId="33" fillId="21" borderId="0" xfId="1" applyFont="1" applyFill="1" applyProtection="1">
      <alignment vertical="center"/>
      <protection locked="0"/>
    </xf>
    <xf numFmtId="0" fontId="26" fillId="21" borderId="0" xfId="1" applyFont="1" applyFill="1" applyAlignment="1" applyProtection="1">
      <alignment horizontal="right" vertical="center"/>
      <protection locked="0"/>
    </xf>
    <xf numFmtId="0" fontId="34" fillId="21" borderId="7" xfId="1" applyFont="1" applyFill="1" applyBorder="1" applyAlignment="1" applyProtection="1">
      <alignment horizontal="center" vertical="center"/>
      <protection locked="0"/>
    </xf>
    <xf numFmtId="0" fontId="34" fillId="21" borderId="4" xfId="1" applyFont="1" applyFill="1" applyBorder="1" applyProtection="1">
      <alignment vertical="center"/>
      <protection locked="0"/>
    </xf>
    <xf numFmtId="0" fontId="34" fillId="21" borderId="5" xfId="1" applyFont="1" applyFill="1" applyBorder="1" applyProtection="1">
      <alignment vertical="center"/>
      <protection locked="0"/>
    </xf>
    <xf numFmtId="0" fontId="34" fillId="21" borderId="7" xfId="1" applyFont="1" applyFill="1" applyBorder="1" applyProtection="1">
      <alignment vertical="center"/>
      <protection locked="0"/>
    </xf>
    <xf numFmtId="0" fontId="34" fillId="21" borderId="12" xfId="1" applyFont="1" applyFill="1" applyBorder="1" applyAlignment="1" applyProtection="1">
      <alignment horizontal="center" vertical="center"/>
      <protection locked="0"/>
    </xf>
    <xf numFmtId="0" fontId="34" fillId="21" borderId="13" xfId="1" applyFont="1" applyFill="1" applyBorder="1" applyAlignment="1" applyProtection="1">
      <alignment horizontal="center" vertical="center"/>
      <protection locked="0"/>
    </xf>
    <xf numFmtId="0" fontId="26" fillId="21" borderId="0" xfId="1" applyFont="1" applyFill="1" applyAlignment="1" applyProtection="1">
      <alignment horizontal="center" vertical="center" shrinkToFit="1"/>
      <protection locked="0"/>
    </xf>
    <xf numFmtId="177" fontId="43" fillId="9" borderId="58" xfId="1" applyNumberFormat="1" applyFont="1" applyFill="1" applyBorder="1" applyAlignment="1" applyProtection="1">
      <alignment horizontal="right" vertical="center"/>
      <protection locked="0"/>
    </xf>
    <xf numFmtId="177" fontId="43" fillId="9" borderId="107" xfId="1" applyNumberFormat="1" applyFont="1" applyFill="1" applyBorder="1" applyAlignment="1" applyProtection="1">
      <alignment horizontal="right" vertical="center"/>
      <protection locked="0"/>
    </xf>
    <xf numFmtId="0" fontId="28" fillId="23" borderId="0" xfId="2" quotePrefix="1" applyFont="1" applyFill="1" applyAlignment="1" applyProtection="1">
      <alignment vertical="top" wrapText="1"/>
      <protection locked="0"/>
    </xf>
    <xf numFmtId="177" fontId="43" fillId="9" borderId="77" xfId="1" applyNumberFormat="1" applyFont="1" applyFill="1" applyBorder="1" applyAlignment="1" applyProtection="1">
      <alignment horizontal="right" vertical="center"/>
      <protection locked="0"/>
    </xf>
    <xf numFmtId="177" fontId="43" fillId="9" borderId="72" xfId="1" applyNumberFormat="1" applyFont="1" applyFill="1" applyBorder="1" applyAlignment="1" applyProtection="1">
      <alignment horizontal="right" vertical="center"/>
      <protection locked="0"/>
    </xf>
    <xf numFmtId="0" fontId="22" fillId="23" borderId="0" xfId="1" applyFont="1" applyFill="1" applyProtection="1">
      <alignment vertical="center"/>
      <protection locked="0"/>
    </xf>
    <xf numFmtId="0" fontId="46" fillId="21" borderId="0" xfId="1" applyFont="1" applyFill="1" applyAlignment="1" applyProtection="1">
      <alignment horizontal="center" vertical="center"/>
      <protection locked="0"/>
    </xf>
    <xf numFmtId="0" fontId="34" fillId="21" borderId="15" xfId="1" applyFont="1" applyFill="1" applyBorder="1" applyAlignment="1" applyProtection="1">
      <alignment horizontal="center" vertical="center" justifyLastLine="1"/>
      <protection locked="0"/>
    </xf>
    <xf numFmtId="0" fontId="49" fillId="21" borderId="0" xfId="1" applyFont="1" applyFill="1" applyAlignment="1" applyProtection="1">
      <alignment vertical="center" shrinkToFit="1"/>
      <protection locked="0"/>
    </xf>
    <xf numFmtId="0" fontId="34" fillId="21" borderId="17" xfId="1" applyFont="1" applyFill="1" applyBorder="1" applyAlignment="1" applyProtection="1">
      <alignment horizontal="center" vertical="center"/>
      <protection locked="0"/>
    </xf>
    <xf numFmtId="177" fontId="34" fillId="9" borderId="32" xfId="1" applyNumberFormat="1" applyFont="1" applyFill="1" applyBorder="1" applyAlignment="1" applyProtection="1">
      <alignment horizontal="right" vertical="center"/>
      <protection locked="0"/>
    </xf>
    <xf numFmtId="0" fontId="34" fillId="21" borderId="13" xfId="1" applyFont="1" applyFill="1" applyBorder="1" applyAlignment="1" applyProtection="1">
      <alignment horizontal="center" vertical="center" justifyLastLine="1"/>
      <protection locked="0"/>
    </xf>
    <xf numFmtId="0" fontId="28" fillId="23" borderId="0" xfId="1" applyFont="1" applyFill="1" applyAlignment="1" applyProtection="1">
      <alignment vertical="top"/>
      <protection locked="0"/>
    </xf>
    <xf numFmtId="0" fontId="44" fillId="21" borderId="0" xfId="1" applyFont="1" applyFill="1" applyProtection="1">
      <alignment vertical="center"/>
      <protection locked="0"/>
    </xf>
    <xf numFmtId="0" fontId="21" fillId="23" borderId="0" xfId="2" applyFont="1" applyFill="1" applyProtection="1">
      <alignment vertical="center"/>
      <protection locked="0"/>
    </xf>
    <xf numFmtId="0" fontId="26" fillId="23" borderId="0" xfId="2" applyFont="1" applyFill="1" applyAlignment="1" applyProtection="1">
      <alignment horizontal="right" vertical="center"/>
      <protection locked="0"/>
    </xf>
    <xf numFmtId="0" fontId="28" fillId="23" borderId="0" xfId="2" applyFont="1" applyFill="1" applyAlignment="1" applyProtection="1">
      <alignment vertical="top" wrapText="1" shrinkToFit="1"/>
      <protection locked="0"/>
    </xf>
    <xf numFmtId="0" fontId="26" fillId="23" borderId="0" xfId="2" applyFont="1" applyFill="1" applyProtection="1">
      <alignment vertical="center"/>
      <protection locked="0"/>
    </xf>
    <xf numFmtId="0" fontId="34" fillId="23" borderId="0" xfId="2" applyFont="1" applyFill="1" applyAlignment="1" applyProtection="1">
      <alignment horizontal="right" vertical="center"/>
      <protection locked="0"/>
    </xf>
    <xf numFmtId="0" fontId="25" fillId="23" borderId="0" xfId="2" applyFont="1" applyFill="1" applyProtection="1">
      <alignment vertical="center"/>
      <protection locked="0"/>
    </xf>
    <xf numFmtId="0" fontId="25" fillId="23" borderId="0" xfId="2" quotePrefix="1" applyFont="1" applyFill="1" applyAlignment="1" applyProtection="1">
      <alignment horizontal="center" vertical="center"/>
      <protection locked="0"/>
    </xf>
    <xf numFmtId="0" fontId="25" fillId="23" borderId="0" xfId="0" applyFont="1" applyFill="1" applyProtection="1">
      <alignment vertical="center"/>
      <protection locked="0"/>
    </xf>
    <xf numFmtId="38" fontId="25" fillId="23" borderId="0" xfId="3" applyFont="1" applyFill="1" applyAlignment="1" applyProtection="1">
      <alignment horizontal="right"/>
      <protection locked="0"/>
    </xf>
    <xf numFmtId="178" fontId="25" fillId="23" borderId="0" xfId="3" applyNumberFormat="1" applyFont="1" applyFill="1" applyAlignment="1" applyProtection="1">
      <alignment horizontal="right" vertical="center"/>
      <protection locked="0"/>
    </xf>
    <xf numFmtId="178" fontId="25" fillId="23" borderId="0" xfId="0" applyNumberFormat="1" applyFont="1" applyFill="1" applyProtection="1">
      <alignment vertical="center"/>
      <protection locked="0"/>
    </xf>
    <xf numFmtId="0" fontId="33" fillId="23" borderId="0" xfId="2" applyFont="1" applyFill="1" applyAlignment="1" applyProtection="1">
      <alignment vertical="top" wrapText="1"/>
      <protection locked="0"/>
    </xf>
    <xf numFmtId="0" fontId="22" fillId="23" borderId="0" xfId="2" applyFont="1" applyFill="1" applyProtection="1">
      <alignment vertical="center"/>
      <protection locked="0"/>
    </xf>
    <xf numFmtId="0" fontId="43" fillId="23" borderId="0" xfId="2" applyFont="1" applyFill="1" applyAlignment="1" applyProtection="1">
      <alignment vertical="center" wrapText="1"/>
      <protection locked="0"/>
    </xf>
    <xf numFmtId="0" fontId="21" fillId="10" borderId="62" xfId="2" applyFont="1" applyFill="1" applyBorder="1" applyProtection="1">
      <alignment vertical="center"/>
      <protection locked="0"/>
    </xf>
    <xf numFmtId="0" fontId="21" fillId="10" borderId="31" xfId="2" applyFont="1" applyFill="1" applyBorder="1" applyProtection="1">
      <alignment vertical="center"/>
      <protection locked="0"/>
    </xf>
    <xf numFmtId="0" fontId="28" fillId="6" borderId="168" xfId="2" applyFont="1" applyFill="1" applyBorder="1" applyAlignment="1" applyProtection="1">
      <alignment horizontal="center" vertical="center" wrapText="1"/>
      <protection locked="0"/>
    </xf>
    <xf numFmtId="0" fontId="28" fillId="6" borderId="113" xfId="2" applyFont="1" applyFill="1" applyBorder="1" applyAlignment="1" applyProtection="1">
      <alignment horizontal="center" vertical="center" wrapText="1"/>
      <protection locked="0"/>
    </xf>
    <xf numFmtId="0" fontId="28" fillId="6" borderId="0" xfId="2" applyFont="1" applyFill="1" applyAlignment="1" applyProtection="1">
      <alignment horizontal="center" vertical="center" wrapText="1"/>
      <protection locked="0"/>
    </xf>
    <xf numFmtId="177" fontId="32" fillId="6" borderId="0" xfId="2" applyNumberFormat="1" applyFont="1" applyFill="1" applyAlignment="1" applyProtection="1">
      <alignment horizontal="left" vertical="top" shrinkToFit="1"/>
      <protection locked="0"/>
    </xf>
    <xf numFmtId="0" fontId="18" fillId="0" borderId="0" xfId="0" applyFont="1" applyAlignment="1" applyProtection="1">
      <alignment horizontal="left" vertical="center"/>
      <protection locked="0"/>
    </xf>
    <xf numFmtId="0" fontId="18" fillId="0" borderId="31" xfId="2" applyFont="1" applyBorder="1" applyAlignment="1" applyProtection="1">
      <alignment horizontal="left" vertical="center" wrapText="1"/>
      <protection locked="0"/>
    </xf>
    <xf numFmtId="0" fontId="91" fillId="0" borderId="0" xfId="0" applyFont="1" applyProtection="1">
      <alignment vertical="center"/>
      <protection locked="0"/>
    </xf>
    <xf numFmtId="0" fontId="18" fillId="0" borderId="0" xfId="0" applyFont="1" applyAlignment="1" applyProtection="1">
      <alignment horizontal="left" vertical="center" wrapText="1"/>
      <protection locked="0"/>
    </xf>
    <xf numFmtId="0" fontId="92" fillId="0" borderId="0" xfId="0" applyFont="1" applyProtection="1">
      <alignment vertical="center"/>
      <protection locked="0"/>
    </xf>
    <xf numFmtId="0" fontId="89" fillId="10" borderId="0" xfId="0" applyFont="1" applyFill="1" applyAlignment="1" applyProtection="1">
      <alignment horizontal="left" vertical="center" wrapText="1"/>
      <protection locked="0"/>
    </xf>
    <xf numFmtId="0" fontId="21" fillId="10" borderId="0" xfId="2" applyFont="1" applyFill="1" applyAlignment="1" applyProtection="1">
      <alignment vertical="center" wrapText="1"/>
      <protection locked="0"/>
    </xf>
    <xf numFmtId="0" fontId="21" fillId="0" borderId="0" xfId="1" applyFont="1" applyAlignment="1" applyProtection="1">
      <alignment horizontal="right" vertical="center"/>
      <protection locked="0"/>
    </xf>
    <xf numFmtId="0" fontId="48" fillId="3" borderId="0" xfId="0" applyFont="1" applyFill="1" applyProtection="1">
      <alignment vertical="center"/>
      <protection locked="0"/>
    </xf>
    <xf numFmtId="0" fontId="18" fillId="0" borderId="0" xfId="1" applyFont="1" applyAlignment="1" applyProtection="1">
      <alignment horizontal="left" vertical="top"/>
      <protection locked="0"/>
    </xf>
    <xf numFmtId="0" fontId="21" fillId="9" borderId="50" xfId="2" applyFont="1" applyFill="1" applyBorder="1" applyAlignment="1" applyProtection="1">
      <alignment horizontal="center" vertical="center"/>
      <protection locked="0"/>
    </xf>
    <xf numFmtId="0" fontId="21" fillId="9" borderId="1" xfId="2" applyFont="1" applyFill="1" applyBorder="1" applyAlignment="1" applyProtection="1">
      <alignment horizontal="center" vertical="center"/>
      <protection locked="0"/>
    </xf>
    <xf numFmtId="0" fontId="21" fillId="9" borderId="51" xfId="2" applyFont="1" applyFill="1" applyBorder="1" applyAlignment="1" applyProtection="1">
      <alignment horizontal="center" vertical="center"/>
      <protection locked="0"/>
    </xf>
    <xf numFmtId="0" fontId="21" fillId="2" borderId="52" xfId="2" applyFont="1" applyFill="1" applyBorder="1" applyAlignment="1" applyProtection="1">
      <alignment horizontal="center" vertical="center"/>
      <protection locked="0"/>
    </xf>
    <xf numFmtId="0" fontId="21" fillId="2" borderId="51" xfId="2" applyFont="1" applyFill="1" applyBorder="1" applyAlignment="1" applyProtection="1">
      <alignment horizontal="center" vertical="center"/>
      <protection locked="0"/>
    </xf>
    <xf numFmtId="0" fontId="19" fillId="0" borderId="0" xfId="2" applyFont="1" applyAlignment="1" applyProtection="1">
      <alignment vertical="center" wrapText="1"/>
      <protection locked="0"/>
    </xf>
    <xf numFmtId="0" fontId="19" fillId="0" borderId="0" xfId="2" applyFont="1" applyAlignment="1" applyProtection="1">
      <alignment vertical="top" wrapText="1"/>
      <protection locked="0"/>
    </xf>
    <xf numFmtId="0" fontId="18" fillId="10" borderId="0" xfId="2" applyFont="1" applyFill="1" applyAlignment="1" applyProtection="1">
      <alignment vertical="center" wrapText="1"/>
      <protection locked="0"/>
    </xf>
    <xf numFmtId="0" fontId="93" fillId="6" borderId="0" xfId="2" applyFont="1" applyFill="1" applyAlignment="1" applyProtection="1">
      <alignment horizontal="right" vertical="top"/>
      <protection locked="0"/>
    </xf>
    <xf numFmtId="0" fontId="87" fillId="21" borderId="0" xfId="1" applyFont="1" applyFill="1" applyAlignment="1" applyProtection="1">
      <alignment horizontal="center" vertical="center"/>
      <protection locked="0"/>
    </xf>
    <xf numFmtId="0" fontId="70" fillId="4" borderId="0" xfId="2" applyFont="1" applyFill="1" applyAlignment="1" applyProtection="1">
      <alignment horizontal="right" vertical="top" wrapText="1"/>
      <protection locked="0"/>
    </xf>
    <xf numFmtId="0" fontId="94" fillId="7" borderId="0" xfId="2" applyFont="1" applyFill="1" applyAlignment="1" applyProtection="1">
      <alignment horizontal="left"/>
      <protection locked="0"/>
    </xf>
    <xf numFmtId="179" fontId="51" fillId="6" borderId="0" xfId="2" applyNumberFormat="1" applyFont="1" applyFill="1" applyAlignment="1" applyProtection="1">
      <alignment vertical="top" wrapText="1"/>
      <protection locked="0"/>
    </xf>
    <xf numFmtId="0" fontId="28" fillId="6" borderId="41" xfId="2" applyFont="1" applyFill="1" applyBorder="1" applyAlignment="1" applyProtection="1">
      <alignment horizontal="center" vertical="center" wrapText="1"/>
      <protection locked="0"/>
    </xf>
    <xf numFmtId="0" fontId="21" fillId="0" borderId="0" xfId="0" applyFont="1" applyAlignment="1" applyProtection="1">
      <alignment horizontal="center" vertical="center" shrinkToFit="1"/>
      <protection locked="0"/>
    </xf>
    <xf numFmtId="0" fontId="51" fillId="0" borderId="0" xfId="0" applyFont="1" applyAlignment="1" applyProtection="1">
      <alignment horizontal="left" vertical="top" wrapText="1" shrinkToFit="1"/>
      <protection locked="0"/>
    </xf>
    <xf numFmtId="0" fontId="6" fillId="23" borderId="0" xfId="2" applyFont="1" applyFill="1" applyProtection="1">
      <alignment vertical="center"/>
      <protection locked="0"/>
    </xf>
    <xf numFmtId="0" fontId="28" fillId="23" borderId="0" xfId="2" applyFont="1" applyFill="1" applyAlignment="1" applyProtection="1">
      <alignment vertical="center" wrapText="1"/>
      <protection locked="0"/>
    </xf>
    <xf numFmtId="0" fontId="51" fillId="23" borderId="0" xfId="2" applyFont="1" applyFill="1" applyAlignment="1" applyProtection="1">
      <alignment horizontal="right" vertical="center" wrapText="1"/>
      <protection locked="0"/>
    </xf>
    <xf numFmtId="0" fontId="51" fillId="23" borderId="0" xfId="2" applyFont="1" applyFill="1" applyAlignment="1" applyProtection="1">
      <alignment vertical="center" wrapText="1"/>
      <protection locked="0"/>
    </xf>
    <xf numFmtId="0" fontId="77" fillId="23" borderId="0" xfId="2" quotePrefix="1" applyFont="1" applyFill="1" applyAlignment="1" applyProtection="1">
      <alignment vertical="top"/>
      <protection locked="0"/>
    </xf>
    <xf numFmtId="0" fontId="51" fillId="23" borderId="22" xfId="2" applyFont="1" applyFill="1" applyBorder="1" applyAlignment="1" applyProtection="1">
      <alignment vertical="center" wrapText="1"/>
      <protection locked="0"/>
    </xf>
    <xf numFmtId="0" fontId="34" fillId="23" borderId="34" xfId="2" applyFont="1" applyFill="1" applyBorder="1" applyProtection="1">
      <alignment vertical="center"/>
      <protection locked="0"/>
    </xf>
    <xf numFmtId="0" fontId="79" fillId="23" borderId="6" xfId="1" applyFont="1" applyFill="1" applyBorder="1" applyAlignment="1" applyProtection="1">
      <alignment vertical="top"/>
      <protection locked="0"/>
    </xf>
    <xf numFmtId="0" fontId="70" fillId="23" borderId="0" xfId="2" applyFont="1" applyFill="1" applyAlignment="1" applyProtection="1">
      <alignment vertical="top" wrapText="1"/>
      <protection locked="0"/>
    </xf>
    <xf numFmtId="0" fontId="70" fillId="23" borderId="0" xfId="2" applyFont="1" applyFill="1" applyAlignment="1" applyProtection="1">
      <alignment horizontal="right" vertical="top" wrapText="1"/>
      <protection locked="0"/>
    </xf>
    <xf numFmtId="0" fontId="70" fillId="23" borderId="0" xfId="2" applyFont="1" applyFill="1" applyAlignment="1" applyProtection="1">
      <alignment horizontal="right" vertical="top"/>
      <protection locked="0"/>
    </xf>
    <xf numFmtId="0" fontId="25" fillId="23" borderId="41" xfId="0" applyFont="1" applyFill="1" applyBorder="1" applyAlignment="1" applyProtection="1">
      <alignment vertical="center" textRotation="255"/>
      <protection locked="0"/>
    </xf>
    <xf numFmtId="0" fontId="25" fillId="23" borderId="42" xfId="0" applyFont="1" applyFill="1" applyBorder="1" applyAlignment="1" applyProtection="1">
      <alignment vertical="center" textRotation="255"/>
      <protection locked="0"/>
    </xf>
    <xf numFmtId="177" fontId="28" fillId="23" borderId="80" xfId="2" applyNumberFormat="1" applyFont="1" applyFill="1" applyBorder="1" applyProtection="1">
      <alignment vertical="center"/>
      <protection locked="0"/>
    </xf>
    <xf numFmtId="177" fontId="28" fillId="23" borderId="81" xfId="2" applyNumberFormat="1" applyFont="1" applyFill="1" applyBorder="1" applyProtection="1">
      <alignment vertical="center"/>
      <protection locked="0"/>
    </xf>
    <xf numFmtId="177" fontId="28" fillId="23" borderId="76" xfId="2" applyNumberFormat="1" applyFont="1" applyFill="1" applyBorder="1" applyProtection="1">
      <alignment vertical="center"/>
      <protection locked="0"/>
    </xf>
    <xf numFmtId="177" fontId="28" fillId="23" borderId="25" xfId="2" applyNumberFormat="1" applyFont="1" applyFill="1" applyBorder="1" applyProtection="1">
      <alignment vertical="center"/>
      <protection locked="0"/>
    </xf>
    <xf numFmtId="177" fontId="28" fillId="23" borderId="53" xfId="2" applyNumberFormat="1" applyFont="1" applyFill="1" applyBorder="1" applyProtection="1">
      <alignment vertical="center"/>
      <protection locked="0"/>
    </xf>
    <xf numFmtId="177" fontId="28" fillId="23" borderId="30" xfId="2" applyNumberFormat="1" applyFont="1" applyFill="1" applyBorder="1" applyProtection="1">
      <alignment vertical="center"/>
      <protection locked="0"/>
    </xf>
    <xf numFmtId="177" fontId="28" fillId="23" borderId="12" xfId="2" applyNumberFormat="1" applyFont="1" applyFill="1" applyBorder="1" applyProtection="1">
      <alignment vertical="center"/>
      <protection locked="0"/>
    </xf>
    <xf numFmtId="177" fontId="28" fillId="23" borderId="32" xfId="2" applyNumberFormat="1" applyFont="1" applyFill="1" applyBorder="1" applyProtection="1">
      <alignment vertical="center"/>
      <protection locked="0"/>
    </xf>
    <xf numFmtId="177" fontId="28" fillId="23" borderId="39" xfId="2" applyNumberFormat="1" applyFont="1" applyFill="1" applyBorder="1" applyProtection="1">
      <alignment vertical="center"/>
      <protection locked="0"/>
    </xf>
    <xf numFmtId="177" fontId="28" fillId="23" borderId="24" xfId="2" applyNumberFormat="1" applyFont="1" applyFill="1" applyBorder="1" applyProtection="1">
      <alignment vertical="center"/>
      <protection locked="0"/>
    </xf>
    <xf numFmtId="177" fontId="28" fillId="23" borderId="42" xfId="2" applyNumberFormat="1" applyFont="1" applyFill="1" applyBorder="1" applyProtection="1">
      <alignment vertical="center"/>
      <protection locked="0"/>
    </xf>
    <xf numFmtId="177" fontId="28" fillId="23" borderId="48" xfId="2" applyNumberFormat="1" applyFont="1" applyFill="1" applyBorder="1" applyProtection="1">
      <alignment vertical="center"/>
      <protection locked="0"/>
    </xf>
    <xf numFmtId="0" fontId="85" fillId="23" borderId="0" xfId="2" applyFont="1" applyFill="1" applyAlignment="1" applyProtection="1">
      <alignment vertical="top" wrapText="1"/>
      <protection locked="0"/>
    </xf>
    <xf numFmtId="0" fontId="19" fillId="23" borderId="0" xfId="2" applyFont="1" applyFill="1" applyAlignment="1" applyProtection="1">
      <alignment vertical="top" wrapText="1"/>
      <protection locked="0"/>
    </xf>
    <xf numFmtId="0" fontId="70" fillId="23" borderId="0" xfId="2" quotePrefix="1" applyFont="1" applyFill="1" applyAlignment="1" applyProtection="1">
      <alignment horizontal="right" vertical="top"/>
      <protection locked="0"/>
    </xf>
    <xf numFmtId="0" fontId="16" fillId="15" borderId="23" xfId="0" applyFont="1" applyFill="1" applyBorder="1" applyAlignment="1" applyProtection="1">
      <alignment vertical="center" textRotation="255" wrapText="1" shrinkToFit="1"/>
      <protection locked="0"/>
    </xf>
    <xf numFmtId="0" fontId="16" fillId="15" borderId="39" xfId="0" applyFont="1" applyFill="1" applyBorder="1" applyAlignment="1" applyProtection="1">
      <alignment vertical="center" textRotation="255" wrapText="1" shrinkToFit="1"/>
      <protection locked="0"/>
    </xf>
    <xf numFmtId="0" fontId="16" fillId="15" borderId="95" xfId="0" applyFont="1" applyFill="1" applyBorder="1" applyAlignment="1" applyProtection="1">
      <alignment vertical="center" textRotation="255" wrapText="1" shrinkToFit="1"/>
      <protection locked="0"/>
    </xf>
    <xf numFmtId="0" fontId="16" fillId="15" borderId="42" xfId="0" applyFont="1" applyFill="1" applyBorder="1" applyAlignment="1" applyProtection="1">
      <alignment vertical="center" textRotation="255" wrapText="1" shrinkToFit="1"/>
      <protection locked="0"/>
    </xf>
    <xf numFmtId="0" fontId="17" fillId="13" borderId="95" xfId="0" applyFont="1" applyFill="1" applyBorder="1" applyAlignment="1" applyProtection="1">
      <alignment vertical="center" textRotation="255" shrinkToFit="1"/>
      <protection locked="0"/>
    </xf>
    <xf numFmtId="0" fontId="17" fillId="13" borderId="42" xfId="0" applyFont="1" applyFill="1" applyBorder="1" applyAlignment="1" applyProtection="1">
      <alignment vertical="center" textRotation="255" shrinkToFit="1"/>
      <protection locked="0"/>
    </xf>
    <xf numFmtId="0" fontId="51" fillId="6" borderId="0" xfId="2" applyFont="1" applyFill="1" applyAlignment="1" applyProtection="1">
      <alignment vertical="center" wrapText="1" shrinkToFit="1"/>
      <protection locked="0"/>
    </xf>
    <xf numFmtId="0" fontId="69" fillId="0" borderId="0" xfId="2" applyFont="1" applyAlignment="1" applyProtection="1">
      <alignment vertical="top" wrapText="1" shrinkToFit="1"/>
      <protection locked="0"/>
    </xf>
    <xf numFmtId="0" fontId="21" fillId="0" borderId="0" xfId="0" applyFont="1" applyAlignment="1" applyProtection="1">
      <alignment horizontal="center" vertical="center" wrapText="1" shrinkToFit="1"/>
      <protection locked="0"/>
    </xf>
    <xf numFmtId="0" fontId="70" fillId="0" borderId="0" xfId="2" applyFont="1" applyAlignment="1" applyProtection="1">
      <alignment horizontal="left" vertical="top" wrapText="1"/>
      <protection locked="0"/>
    </xf>
    <xf numFmtId="0" fontId="3" fillId="0" borderId="0" xfId="2" applyFont="1" applyAlignment="1" applyProtection="1">
      <alignment horizontal="center" vertical="center" wrapText="1"/>
      <protection locked="0"/>
    </xf>
    <xf numFmtId="0" fontId="3" fillId="25" borderId="0" xfId="2" applyFont="1" applyFill="1" applyProtection="1">
      <alignment vertical="center"/>
      <protection locked="0"/>
    </xf>
    <xf numFmtId="0" fontId="99" fillId="25" borderId="0" xfId="2" applyFont="1" applyFill="1" applyProtection="1">
      <alignment vertical="center"/>
      <protection locked="0"/>
    </xf>
    <xf numFmtId="0" fontId="101" fillId="25" borderId="0" xfId="2" applyFont="1" applyFill="1" applyProtection="1">
      <alignment vertical="center"/>
      <protection locked="0"/>
    </xf>
    <xf numFmtId="0" fontId="5" fillId="25" borderId="0" xfId="2" quotePrefix="1" applyFont="1" applyFill="1" applyAlignment="1" applyProtection="1">
      <alignment horizontal="center" vertical="center"/>
      <protection locked="0"/>
    </xf>
    <xf numFmtId="0" fontId="5" fillId="25" borderId="2" xfId="2" quotePrefix="1" applyFont="1" applyFill="1" applyBorder="1" applyAlignment="1" applyProtection="1">
      <alignment horizontal="center" vertical="center"/>
      <protection locked="0"/>
    </xf>
    <xf numFmtId="0" fontId="6" fillId="0" borderId="0" xfId="2" applyFont="1" applyProtection="1">
      <alignment vertical="center"/>
      <protection locked="0"/>
    </xf>
    <xf numFmtId="0" fontId="34" fillId="27" borderId="0" xfId="1" applyFont="1" applyFill="1" applyProtection="1">
      <alignment vertical="center"/>
      <protection locked="0"/>
    </xf>
    <xf numFmtId="0" fontId="6" fillId="25" borderId="0" xfId="2" applyFont="1" applyFill="1" applyProtection="1">
      <alignment vertical="center"/>
      <protection locked="0"/>
    </xf>
    <xf numFmtId="0" fontId="19" fillId="0" borderId="0" xfId="2" applyFont="1" applyAlignment="1" applyProtection="1">
      <alignment horizontal="left" vertical="center"/>
      <protection locked="0"/>
    </xf>
    <xf numFmtId="0" fontId="34" fillId="25" borderId="0" xfId="2" applyFont="1" applyFill="1" applyProtection="1">
      <alignment vertical="center"/>
      <protection locked="0"/>
    </xf>
    <xf numFmtId="0" fontId="34" fillId="25" borderId="0" xfId="2" applyFont="1" applyFill="1" applyAlignment="1" applyProtection="1">
      <alignment horizontal="center" vertical="center"/>
      <protection locked="0"/>
    </xf>
    <xf numFmtId="0" fontId="35" fillId="25" borderId="0" xfId="0" applyFont="1" applyFill="1" applyProtection="1">
      <alignment vertical="center"/>
      <protection locked="0"/>
    </xf>
    <xf numFmtId="0" fontId="34" fillId="25" borderId="22" xfId="2" applyFont="1" applyFill="1" applyBorder="1" applyProtection="1">
      <alignment vertical="center"/>
      <protection locked="0"/>
    </xf>
    <xf numFmtId="0" fontId="34" fillId="25" borderId="6" xfId="2" applyFont="1" applyFill="1" applyBorder="1" applyAlignment="1" applyProtection="1">
      <alignment horizontal="center" vertical="center"/>
      <protection locked="0"/>
    </xf>
    <xf numFmtId="0" fontId="28" fillId="25" borderId="0" xfId="2" applyFont="1" applyFill="1" applyProtection="1">
      <alignment vertical="center"/>
      <protection locked="0"/>
    </xf>
    <xf numFmtId="0" fontId="26" fillId="25" borderId="6" xfId="2" applyFont="1" applyFill="1" applyBorder="1" applyAlignment="1" applyProtection="1">
      <alignment horizontal="center" vertical="center"/>
      <protection locked="0"/>
    </xf>
    <xf numFmtId="0" fontId="45" fillId="25" borderId="0" xfId="0" applyFont="1" applyFill="1" applyAlignment="1" applyProtection="1">
      <alignment shrinkToFit="1"/>
      <protection locked="0"/>
    </xf>
    <xf numFmtId="0" fontId="46" fillId="25" borderId="2" xfId="2" applyFont="1" applyFill="1" applyBorder="1" applyAlignment="1" applyProtection="1">
      <protection locked="0"/>
    </xf>
    <xf numFmtId="0" fontId="45" fillId="25" borderId="2" xfId="0" applyFont="1" applyFill="1" applyBorder="1" applyAlignment="1" applyProtection="1">
      <alignment shrinkToFit="1"/>
      <protection locked="0"/>
    </xf>
    <xf numFmtId="0" fontId="34" fillId="25" borderId="2" xfId="2" applyFont="1" applyFill="1" applyBorder="1" applyProtection="1">
      <alignment vertical="center"/>
      <protection locked="0"/>
    </xf>
    <xf numFmtId="0" fontId="34" fillId="25" borderId="34" xfId="2" applyFont="1" applyFill="1" applyBorder="1" applyProtection="1">
      <alignment vertical="center"/>
      <protection locked="0"/>
    </xf>
    <xf numFmtId="0" fontId="22" fillId="25" borderId="0" xfId="2" applyFont="1" applyFill="1" applyProtection="1">
      <alignment vertical="center"/>
      <protection locked="0"/>
    </xf>
    <xf numFmtId="0" fontId="10" fillId="0" borderId="0" xfId="2" applyFont="1" applyProtection="1">
      <alignment vertical="center"/>
      <protection locked="0"/>
    </xf>
    <xf numFmtId="0" fontId="6" fillId="25" borderId="0" xfId="2" applyFont="1" applyFill="1" applyAlignment="1" applyProtection="1">
      <alignment vertical="top"/>
      <protection locked="0"/>
    </xf>
    <xf numFmtId="0" fontId="8" fillId="25" borderId="0" xfId="2" quotePrefix="1" applyFont="1" applyFill="1" applyAlignment="1" applyProtection="1">
      <alignment horizontal="right" vertical="top"/>
      <protection locked="0"/>
    </xf>
    <xf numFmtId="0" fontId="28" fillId="25" borderId="0" xfId="2" quotePrefix="1" applyFont="1" applyFill="1" applyAlignment="1" applyProtection="1">
      <alignment horizontal="center" vertical="center"/>
      <protection locked="0"/>
    </xf>
    <xf numFmtId="0" fontId="10" fillId="25" borderId="2" xfId="2" applyFont="1" applyFill="1" applyBorder="1" applyProtection="1">
      <alignment vertical="center"/>
      <protection locked="0"/>
    </xf>
    <xf numFmtId="0" fontId="6" fillId="25" borderId="74" xfId="2" applyFont="1" applyFill="1" applyBorder="1" applyProtection="1">
      <alignment vertical="center"/>
      <protection locked="0"/>
    </xf>
    <xf numFmtId="0" fontId="6" fillId="25" borderId="22" xfId="2" applyFont="1" applyFill="1" applyBorder="1" applyProtection="1">
      <alignment vertical="center"/>
      <protection locked="0"/>
    </xf>
    <xf numFmtId="0" fontId="6" fillId="25" borderId="47" xfId="2" applyFont="1" applyFill="1" applyBorder="1" applyAlignment="1" applyProtection="1">
      <alignment horizontal="centerContinuous" vertical="center" shrinkToFit="1"/>
      <protection locked="0"/>
    </xf>
    <xf numFmtId="0" fontId="6" fillId="25" borderId="48" xfId="2" applyFont="1" applyFill="1" applyBorder="1" applyAlignment="1" applyProtection="1">
      <alignment horizontal="centerContinuous" vertical="center" shrinkToFit="1"/>
      <protection locked="0"/>
    </xf>
    <xf numFmtId="0" fontId="6" fillId="25" borderId="41" xfId="2" applyFont="1" applyFill="1" applyBorder="1" applyProtection="1">
      <alignment vertical="center"/>
      <protection locked="0"/>
    </xf>
    <xf numFmtId="0" fontId="6" fillId="25" borderId="64" xfId="2" applyFont="1" applyFill="1" applyBorder="1" applyProtection="1">
      <alignment vertical="center"/>
      <protection locked="0"/>
    </xf>
    <xf numFmtId="0" fontId="6" fillId="25" borderId="124" xfId="2" applyFont="1" applyFill="1" applyBorder="1" applyAlignment="1" applyProtection="1">
      <alignment horizontal="center" vertical="center"/>
      <protection locked="0"/>
    </xf>
    <xf numFmtId="0" fontId="6" fillId="25" borderId="171" xfId="2" applyFont="1" applyFill="1" applyBorder="1" applyAlignment="1" applyProtection="1">
      <alignment horizontal="center" vertical="center"/>
      <protection locked="0"/>
    </xf>
    <xf numFmtId="0" fontId="6" fillId="25" borderId="113" xfId="2" applyFont="1" applyFill="1" applyBorder="1" applyAlignment="1" applyProtection="1">
      <alignment horizontal="center" vertical="center"/>
      <protection locked="0"/>
    </xf>
    <xf numFmtId="0" fontId="19" fillId="0" borderId="0" xfId="1" applyFont="1" applyProtection="1">
      <alignment vertical="center"/>
      <protection locked="0"/>
    </xf>
    <xf numFmtId="0" fontId="6" fillId="25" borderId="172" xfId="2" applyFont="1" applyFill="1" applyBorder="1" applyAlignment="1" applyProtection="1">
      <alignment horizontal="center" vertical="center"/>
      <protection locked="0"/>
    </xf>
    <xf numFmtId="0" fontId="8" fillId="25" borderId="0" xfId="2" quotePrefix="1" applyFont="1" applyFill="1" applyAlignment="1" applyProtection="1">
      <alignment horizontal="center" vertical="center"/>
      <protection locked="0"/>
    </xf>
    <xf numFmtId="0" fontId="8" fillId="25" borderId="0" xfId="2" applyFont="1" applyFill="1" applyProtection="1">
      <alignment vertical="center"/>
      <protection locked="0"/>
    </xf>
    <xf numFmtId="0" fontId="105" fillId="25" borderId="0" xfId="0" applyFont="1" applyFill="1" applyProtection="1">
      <alignment vertical="center"/>
      <protection locked="0"/>
    </xf>
    <xf numFmtId="0" fontId="7" fillId="25" borderId="2" xfId="2" applyFont="1" applyFill="1" applyBorder="1" applyProtection="1">
      <alignment vertical="center"/>
      <protection locked="0"/>
    </xf>
    <xf numFmtId="176" fontId="6" fillId="25" borderId="112" xfId="2" applyNumberFormat="1" applyFont="1" applyFill="1" applyBorder="1" applyAlignment="1" applyProtection="1">
      <alignment horizontal="center" vertical="center"/>
      <protection locked="0"/>
    </xf>
    <xf numFmtId="177" fontId="9" fillId="9" borderId="24" xfId="2" applyNumberFormat="1" applyFont="1" applyFill="1" applyBorder="1" applyAlignment="1" applyProtection="1">
      <alignment horizontal="center" vertical="center"/>
      <protection locked="0"/>
    </xf>
    <xf numFmtId="176" fontId="6" fillId="25" borderId="115" xfId="2" applyNumberFormat="1" applyFont="1" applyFill="1" applyBorder="1" applyAlignment="1" applyProtection="1">
      <alignment horizontal="center" vertical="center"/>
      <protection locked="0"/>
    </xf>
    <xf numFmtId="177" fontId="9" fillId="9" borderId="25" xfId="2" applyNumberFormat="1" applyFont="1" applyFill="1" applyBorder="1" applyAlignment="1" applyProtection="1">
      <alignment horizontal="center" vertical="center"/>
      <protection locked="0"/>
    </xf>
    <xf numFmtId="176" fontId="6" fillId="25" borderId="113" xfId="2" applyNumberFormat="1" applyFont="1" applyFill="1" applyBorder="1" applyAlignment="1" applyProtection="1">
      <alignment horizontal="center" vertical="center"/>
      <protection locked="0"/>
    </xf>
    <xf numFmtId="177" fontId="9" fillId="9" borderId="48" xfId="2" applyNumberFormat="1" applyFont="1" applyFill="1" applyBorder="1" applyAlignment="1" applyProtection="1">
      <alignment horizontal="center" vertical="center"/>
      <protection locked="0"/>
    </xf>
    <xf numFmtId="176" fontId="6" fillId="25" borderId="69" xfId="2" applyNumberFormat="1" applyFont="1" applyFill="1" applyBorder="1" applyAlignment="1" applyProtection="1">
      <alignment horizontal="center" vertical="center"/>
      <protection locked="0"/>
    </xf>
    <xf numFmtId="177" fontId="9" fillId="9" borderId="22" xfId="2" applyNumberFormat="1" applyFont="1" applyFill="1" applyBorder="1" applyAlignment="1" applyProtection="1">
      <alignment horizontal="center" vertical="center"/>
      <protection locked="0"/>
    </xf>
    <xf numFmtId="0" fontId="8" fillId="25" borderId="95" xfId="2" applyFont="1" applyFill="1" applyBorder="1" applyProtection="1">
      <alignment vertical="center"/>
      <protection locked="0"/>
    </xf>
    <xf numFmtId="0" fontId="8" fillId="25" borderId="64" xfId="2" applyFont="1" applyFill="1" applyBorder="1" applyAlignment="1" applyProtection="1">
      <alignment horizontal="right" vertical="center"/>
      <protection locked="0"/>
    </xf>
    <xf numFmtId="177" fontId="9" fillId="9" borderId="8" xfId="2" applyNumberFormat="1" applyFont="1" applyFill="1" applyBorder="1" applyAlignment="1" applyProtection="1">
      <alignment horizontal="center" vertical="center"/>
      <protection locked="0"/>
    </xf>
    <xf numFmtId="176" fontId="6" fillId="25" borderId="177" xfId="2" applyNumberFormat="1" applyFont="1" applyFill="1" applyBorder="1" applyAlignment="1" applyProtection="1">
      <alignment horizontal="center" vertical="center"/>
      <protection locked="0"/>
    </xf>
    <xf numFmtId="176" fontId="6" fillId="25" borderId="176" xfId="2" applyNumberFormat="1" applyFont="1" applyFill="1" applyBorder="1" applyAlignment="1" applyProtection="1">
      <alignment horizontal="center" vertical="center"/>
      <protection locked="0"/>
    </xf>
    <xf numFmtId="177" fontId="9" fillId="9" borderId="82" xfId="2" applyNumberFormat="1" applyFont="1" applyFill="1" applyBorder="1" applyAlignment="1" applyProtection="1">
      <alignment horizontal="center" vertical="center"/>
      <protection locked="0"/>
    </xf>
    <xf numFmtId="0" fontId="8" fillId="25" borderId="0" xfId="2" applyFont="1" applyFill="1" applyAlignment="1" applyProtection="1">
      <alignment vertical="top" wrapText="1"/>
      <protection locked="0"/>
    </xf>
    <xf numFmtId="0" fontId="3" fillId="25" borderId="0" xfId="2" applyFont="1" applyFill="1" applyAlignment="1" applyProtection="1">
      <alignment horizontal="right" vertical="center"/>
      <protection locked="0"/>
    </xf>
    <xf numFmtId="0" fontId="7" fillId="25" borderId="0" xfId="2" applyFont="1" applyFill="1" applyAlignment="1" applyProtection="1">
      <alignment horizontal="right" vertical="center"/>
      <protection locked="0"/>
    </xf>
    <xf numFmtId="0" fontId="18" fillId="0" borderId="6" xfId="2" applyFont="1" applyBorder="1" applyAlignment="1" applyProtection="1">
      <alignment vertical="center" wrapText="1"/>
      <protection locked="0"/>
    </xf>
    <xf numFmtId="0" fontId="34" fillId="25" borderId="106" xfId="2" applyFont="1" applyFill="1" applyBorder="1" applyAlignment="1" applyProtection="1">
      <alignment horizontal="center" vertical="center" justifyLastLine="1"/>
      <protection locked="0"/>
    </xf>
    <xf numFmtId="0" fontId="34" fillId="25" borderId="17" xfId="2" applyFont="1" applyFill="1" applyBorder="1" applyAlignment="1" applyProtection="1">
      <alignment horizontal="center" vertical="center"/>
      <protection locked="0"/>
    </xf>
    <xf numFmtId="0" fontId="34" fillId="25" borderId="47" xfId="2" applyFont="1" applyFill="1" applyBorder="1" applyAlignment="1" applyProtection="1">
      <alignment horizontal="center" vertical="center"/>
      <protection locked="0"/>
    </xf>
    <xf numFmtId="0" fontId="34" fillId="25" borderId="13" xfId="2" applyFont="1" applyFill="1" applyBorder="1" applyAlignment="1" applyProtection="1">
      <alignment horizontal="center" vertical="center" justifyLastLine="1"/>
      <protection locked="0"/>
    </xf>
    <xf numFmtId="0" fontId="34" fillId="25" borderId="68" xfId="2" applyFont="1" applyFill="1" applyBorder="1" applyAlignment="1" applyProtection="1">
      <alignment horizontal="center" vertical="center"/>
      <protection locked="0"/>
    </xf>
    <xf numFmtId="0" fontId="9" fillId="0" borderId="0" xfId="2" applyFont="1" applyProtection="1">
      <alignment vertical="center"/>
      <protection locked="0"/>
    </xf>
    <xf numFmtId="0" fontId="103" fillId="25" borderId="0" xfId="0" applyFont="1" applyFill="1" applyProtection="1">
      <alignment vertical="center"/>
      <protection locked="0"/>
    </xf>
    <xf numFmtId="0" fontId="28" fillId="25" borderId="0" xfId="2" applyFont="1" applyFill="1" applyAlignment="1" applyProtection="1">
      <alignment horizontal="left" vertical="center" shrinkToFit="1"/>
      <protection locked="0"/>
    </xf>
    <xf numFmtId="0" fontId="28" fillId="25" borderId="0" xfId="2" applyFont="1" applyFill="1" applyAlignment="1" applyProtection="1">
      <alignment vertical="top" wrapText="1" shrinkToFit="1"/>
      <protection locked="0"/>
    </xf>
    <xf numFmtId="0" fontId="28" fillId="25" borderId="0" xfId="2" applyFont="1" applyFill="1" applyAlignment="1" applyProtection="1">
      <alignment horizontal="center" vertical="top" shrinkToFit="1"/>
      <protection locked="0"/>
    </xf>
    <xf numFmtId="3" fontId="28" fillId="25" borderId="0" xfId="2" quotePrefix="1" applyNumberFormat="1" applyFont="1" applyFill="1" applyAlignment="1" applyProtection="1">
      <alignment horizontal="center" vertical="top"/>
      <protection locked="0"/>
    </xf>
    <xf numFmtId="0" fontId="26" fillId="25" borderId="2" xfId="2" applyFont="1" applyFill="1" applyBorder="1" applyAlignment="1" applyProtection="1">
      <alignment horizontal="right" vertical="center"/>
      <protection locked="0"/>
    </xf>
    <xf numFmtId="177" fontId="28" fillId="0" borderId="36" xfId="2" applyNumberFormat="1" applyFont="1" applyBorder="1" applyProtection="1">
      <alignment vertical="center"/>
      <protection locked="0"/>
    </xf>
    <xf numFmtId="177" fontId="43" fillId="9" borderId="40" xfId="2" applyNumberFormat="1" applyFont="1" applyFill="1" applyBorder="1" applyAlignment="1" applyProtection="1">
      <alignment horizontal="right" vertical="center" shrinkToFit="1"/>
      <protection locked="0"/>
    </xf>
    <xf numFmtId="177" fontId="28" fillId="0" borderId="23" xfId="2" applyNumberFormat="1" applyFont="1" applyBorder="1" applyProtection="1">
      <alignment vertical="center"/>
      <protection locked="0"/>
    </xf>
    <xf numFmtId="177" fontId="28" fillId="0" borderId="39" xfId="2" applyNumberFormat="1" applyFont="1" applyBorder="1" applyProtection="1">
      <alignment vertical="center"/>
      <protection locked="0"/>
    </xf>
    <xf numFmtId="177" fontId="28" fillId="0" borderId="59" xfId="2" applyNumberFormat="1" applyFont="1" applyBorder="1" applyProtection="1">
      <alignment vertical="center"/>
      <protection locked="0"/>
    </xf>
    <xf numFmtId="177" fontId="43" fillId="9" borderId="90" xfId="2" applyNumberFormat="1" applyFont="1" applyFill="1" applyBorder="1" applyAlignment="1" applyProtection="1">
      <alignment horizontal="right" vertical="center" shrinkToFit="1"/>
      <protection locked="0"/>
    </xf>
    <xf numFmtId="177" fontId="28" fillId="0" borderId="60" xfId="2" applyNumberFormat="1" applyFont="1" applyBorder="1" applyProtection="1">
      <alignment vertical="center"/>
      <protection locked="0"/>
    </xf>
    <xf numFmtId="0" fontId="21" fillId="25" borderId="0" xfId="2" applyFont="1" applyFill="1" applyProtection="1">
      <alignment vertical="center"/>
      <protection locked="0"/>
    </xf>
    <xf numFmtId="0" fontId="26" fillId="25" borderId="0" xfId="2" applyFont="1" applyFill="1" applyProtection="1">
      <alignment vertical="center"/>
      <protection locked="0"/>
    </xf>
    <xf numFmtId="0" fontId="34" fillId="25" borderId="0" xfId="2" applyFont="1" applyFill="1" applyAlignment="1" applyProtection="1">
      <alignment horizontal="right" vertical="center"/>
      <protection locked="0"/>
    </xf>
    <xf numFmtId="0" fontId="25" fillId="25" borderId="0" xfId="2" applyFont="1" applyFill="1" applyProtection="1">
      <alignment vertical="center"/>
      <protection locked="0"/>
    </xf>
    <xf numFmtId="0" fontId="25" fillId="25" borderId="0" xfId="2" quotePrefix="1" applyFont="1" applyFill="1" applyAlignment="1" applyProtection="1">
      <alignment horizontal="center" vertical="center"/>
      <protection locked="0"/>
    </xf>
    <xf numFmtId="0" fontId="25" fillId="25" borderId="0" xfId="0" applyFont="1" applyFill="1" applyProtection="1">
      <alignment vertical="center"/>
      <protection locked="0"/>
    </xf>
    <xf numFmtId="38" fontId="25" fillId="25" borderId="0" xfId="3" applyFont="1" applyFill="1" applyAlignment="1" applyProtection="1">
      <alignment horizontal="right"/>
      <protection locked="0"/>
    </xf>
    <xf numFmtId="178" fontId="25" fillId="25" borderId="0" xfId="3" applyNumberFormat="1" applyFont="1" applyFill="1" applyAlignment="1" applyProtection="1">
      <alignment horizontal="right" vertical="center"/>
      <protection locked="0"/>
    </xf>
    <xf numFmtId="178" fontId="25" fillId="25" borderId="0" xfId="0" applyNumberFormat="1" applyFont="1" applyFill="1" applyProtection="1">
      <alignment vertical="center"/>
      <protection locked="0"/>
    </xf>
    <xf numFmtId="0" fontId="33" fillId="25" borderId="0" xfId="2" applyFont="1" applyFill="1" applyAlignment="1" applyProtection="1">
      <alignment vertical="top" wrapText="1"/>
      <protection locked="0"/>
    </xf>
    <xf numFmtId="0" fontId="43" fillId="25" borderId="0" xfId="2" applyFont="1" applyFill="1" applyAlignment="1" applyProtection="1">
      <alignment vertical="center" wrapText="1"/>
      <protection locked="0"/>
    </xf>
    <xf numFmtId="0" fontId="3" fillId="3" borderId="0" xfId="2" applyFont="1" applyFill="1" applyProtection="1">
      <alignment vertical="center"/>
      <protection locked="0"/>
    </xf>
    <xf numFmtId="0" fontId="3" fillId="7" borderId="0" xfId="2" applyFont="1" applyFill="1" applyProtection="1">
      <alignment vertical="center"/>
      <protection locked="0"/>
    </xf>
    <xf numFmtId="0" fontId="32" fillId="7" borderId="0" xfId="2" applyFont="1" applyFill="1" applyAlignment="1" applyProtection="1">
      <alignment horizontal="left" vertical="top" shrinkToFit="1"/>
      <protection locked="0"/>
    </xf>
    <xf numFmtId="0" fontId="32" fillId="7" borderId="0" xfId="2" applyFont="1" applyFill="1" applyAlignment="1" applyProtection="1">
      <alignment horizontal="left" vertical="top" wrapText="1" shrinkToFit="1"/>
      <protection locked="0"/>
    </xf>
    <xf numFmtId="49" fontId="105" fillId="0" borderId="0" xfId="0" applyNumberFormat="1" applyFont="1" applyAlignment="1" applyProtection="1">
      <alignment horizontal="right" vertical="top"/>
      <protection locked="0"/>
    </xf>
    <xf numFmtId="0" fontId="28" fillId="25" borderId="0" xfId="2" applyFont="1" applyFill="1" applyAlignment="1" applyProtection="1">
      <alignment vertical="center" wrapText="1"/>
      <protection locked="0"/>
    </xf>
    <xf numFmtId="0" fontId="51" fillId="25" borderId="0" xfId="2" applyFont="1" applyFill="1" applyAlignment="1" applyProtection="1">
      <alignment horizontal="right" vertical="center" wrapText="1"/>
      <protection locked="0"/>
    </xf>
    <xf numFmtId="0" fontId="51" fillId="25" borderId="0" xfId="2" applyFont="1" applyFill="1" applyAlignment="1" applyProtection="1">
      <alignment vertical="center" wrapText="1"/>
      <protection locked="0"/>
    </xf>
    <xf numFmtId="0" fontId="77" fillId="25" borderId="0" xfId="2" quotePrefix="1" applyFont="1" applyFill="1" applyAlignment="1" applyProtection="1">
      <alignment vertical="top"/>
      <protection locked="0"/>
    </xf>
    <xf numFmtId="0" fontId="51" fillId="25" borderId="22" xfId="2" applyFont="1" applyFill="1" applyBorder="1" applyAlignment="1" applyProtection="1">
      <alignment vertical="center" wrapText="1"/>
      <protection locked="0"/>
    </xf>
    <xf numFmtId="0" fontId="79" fillId="25" borderId="6" xfId="1" applyFont="1" applyFill="1" applyBorder="1" applyAlignment="1" applyProtection="1">
      <alignment vertical="top"/>
      <protection locked="0"/>
    </xf>
    <xf numFmtId="0" fontId="5" fillId="0" borderId="0" xfId="2" applyFont="1" applyAlignment="1" applyProtection="1">
      <alignment horizontal="left" vertical="center" wrapText="1"/>
      <protection locked="0"/>
    </xf>
    <xf numFmtId="0" fontId="19" fillId="0" borderId="0" xfId="2" applyFont="1" applyAlignment="1" applyProtection="1">
      <alignment horizontal="left" vertical="center" wrapText="1"/>
      <protection locked="0"/>
    </xf>
    <xf numFmtId="0" fontId="6" fillId="10" borderId="0" xfId="2" applyFont="1" applyFill="1" applyAlignment="1" applyProtection="1">
      <alignment vertical="center" wrapText="1"/>
      <protection locked="0"/>
    </xf>
    <xf numFmtId="0" fontId="6" fillId="3" borderId="103" xfId="2" applyFont="1" applyFill="1" applyBorder="1" applyProtection="1">
      <alignment vertical="center"/>
      <protection locked="0"/>
    </xf>
    <xf numFmtId="0" fontId="6" fillId="3" borderId="97" xfId="2" applyFont="1" applyFill="1" applyBorder="1" applyProtection="1">
      <alignment vertical="center"/>
      <protection locked="0"/>
    </xf>
    <xf numFmtId="0" fontId="6" fillId="3" borderId="98" xfId="2" applyFont="1" applyFill="1" applyBorder="1" applyProtection="1">
      <alignment vertical="center"/>
      <protection locked="0"/>
    </xf>
    <xf numFmtId="177" fontId="6" fillId="0" borderId="39" xfId="2" applyNumberFormat="1" applyFont="1" applyBorder="1" applyProtection="1">
      <alignment vertical="center"/>
      <protection locked="0"/>
    </xf>
    <xf numFmtId="177" fontId="6" fillId="0" borderId="24" xfId="2" applyNumberFormat="1" applyFont="1" applyBorder="1" applyProtection="1">
      <alignment vertical="center"/>
      <protection locked="0"/>
    </xf>
    <xf numFmtId="177" fontId="6" fillId="0" borderId="0" xfId="2" applyNumberFormat="1" applyFont="1" applyProtection="1">
      <alignment vertical="center"/>
      <protection locked="0"/>
    </xf>
    <xf numFmtId="177" fontId="6" fillId="0" borderId="22" xfId="2" applyNumberFormat="1" applyFont="1" applyBorder="1" applyProtection="1">
      <alignment vertical="center"/>
      <protection locked="0"/>
    </xf>
    <xf numFmtId="0" fontId="12" fillId="25" borderId="0" xfId="2" applyFont="1" applyFill="1" applyAlignment="1" applyProtection="1">
      <alignment vertical="top"/>
      <protection locked="0"/>
    </xf>
    <xf numFmtId="0" fontId="70" fillId="25" borderId="0" xfId="2" quotePrefix="1" applyFont="1" applyFill="1" applyAlignment="1" applyProtection="1">
      <alignment horizontal="right" vertical="top"/>
      <protection locked="0"/>
    </xf>
    <xf numFmtId="0" fontId="26" fillId="25" borderId="0" xfId="2" applyFont="1" applyFill="1" applyAlignment="1" applyProtection="1">
      <alignment horizontal="right" vertical="center"/>
      <protection locked="0"/>
    </xf>
    <xf numFmtId="0" fontId="70" fillId="25" borderId="0" xfId="2" applyFont="1" applyFill="1" applyAlignment="1" applyProtection="1">
      <alignment vertical="top" wrapText="1"/>
      <protection locked="0"/>
    </xf>
    <xf numFmtId="0" fontId="28" fillId="25" borderId="140" xfId="2" applyFont="1" applyFill="1" applyBorder="1" applyAlignment="1" applyProtection="1">
      <alignment horizontal="right"/>
      <protection locked="0"/>
    </xf>
    <xf numFmtId="0" fontId="70" fillId="25" borderId="0" xfId="2" applyFont="1" applyFill="1" applyAlignment="1" applyProtection="1">
      <alignment horizontal="right" vertical="top" wrapText="1"/>
      <protection locked="0"/>
    </xf>
    <xf numFmtId="0" fontId="70" fillId="25" borderId="0" xfId="2" applyFont="1" applyFill="1" applyAlignment="1" applyProtection="1">
      <alignment horizontal="right" vertical="top"/>
      <protection locked="0"/>
    </xf>
    <xf numFmtId="0" fontId="34" fillId="25" borderId="1" xfId="2" quotePrefix="1" applyFont="1" applyFill="1" applyBorder="1" applyAlignment="1" applyProtection="1">
      <alignment horizontal="center" vertical="center"/>
      <protection locked="0"/>
    </xf>
    <xf numFmtId="0" fontId="34" fillId="25" borderId="64" xfId="2" applyFont="1" applyFill="1" applyBorder="1" applyAlignment="1" applyProtection="1">
      <alignment horizontal="right" vertical="center"/>
      <protection locked="0"/>
    </xf>
    <xf numFmtId="0" fontId="34" fillId="25" borderId="65" xfId="2" quotePrefix="1" applyFont="1" applyFill="1" applyBorder="1" applyAlignment="1" applyProtection="1">
      <alignment horizontal="center" vertical="center"/>
      <protection locked="0"/>
    </xf>
    <xf numFmtId="0" fontId="34" fillId="25" borderId="90" xfId="2" applyFont="1" applyFill="1" applyBorder="1" applyAlignment="1" applyProtection="1">
      <alignment horizontal="right" vertical="center"/>
      <protection locked="0"/>
    </xf>
    <xf numFmtId="177" fontId="28" fillId="25" borderId="80" xfId="2" applyNumberFormat="1" applyFont="1" applyFill="1" applyBorder="1" applyProtection="1">
      <alignment vertical="center"/>
      <protection locked="0"/>
    </xf>
    <xf numFmtId="177" fontId="28" fillId="25" borderId="81" xfId="2" applyNumberFormat="1" applyFont="1" applyFill="1" applyBorder="1" applyProtection="1">
      <alignment vertical="center"/>
      <protection locked="0"/>
    </xf>
    <xf numFmtId="177" fontId="28" fillId="25" borderId="76" xfId="2" applyNumberFormat="1" applyFont="1" applyFill="1" applyBorder="1" applyProtection="1">
      <alignment vertical="center"/>
      <protection locked="0"/>
    </xf>
    <xf numFmtId="177" fontId="28" fillId="25" borderId="25" xfId="2" applyNumberFormat="1" applyFont="1" applyFill="1" applyBorder="1" applyProtection="1">
      <alignment vertical="center"/>
      <protection locked="0"/>
    </xf>
    <xf numFmtId="177" fontId="28" fillId="25" borderId="53" xfId="2" applyNumberFormat="1" applyFont="1" applyFill="1" applyBorder="1" applyProtection="1">
      <alignment vertical="center"/>
      <protection locked="0"/>
    </xf>
    <xf numFmtId="177" fontId="28" fillId="25" borderId="30" xfId="2" applyNumberFormat="1" applyFont="1" applyFill="1" applyBorder="1" applyProtection="1">
      <alignment vertical="center"/>
      <protection locked="0"/>
    </xf>
    <xf numFmtId="177" fontId="28" fillId="25" borderId="12" xfId="2" applyNumberFormat="1" applyFont="1" applyFill="1" applyBorder="1" applyProtection="1">
      <alignment vertical="center"/>
      <protection locked="0"/>
    </xf>
    <xf numFmtId="177" fontId="28" fillId="25" borderId="32" xfId="2" applyNumberFormat="1" applyFont="1" applyFill="1" applyBorder="1" applyProtection="1">
      <alignment vertical="center"/>
      <protection locked="0"/>
    </xf>
    <xf numFmtId="177" fontId="28" fillId="25" borderId="39" xfId="2" applyNumberFormat="1" applyFont="1" applyFill="1" applyBorder="1" applyProtection="1">
      <alignment vertical="center"/>
      <protection locked="0"/>
    </xf>
    <xf numFmtId="177" fontId="28" fillId="25" borderId="24" xfId="2" applyNumberFormat="1" applyFont="1" applyFill="1" applyBorder="1" applyProtection="1">
      <alignment vertical="center"/>
      <protection locked="0"/>
    </xf>
    <xf numFmtId="177" fontId="28" fillId="25" borderId="42" xfId="2" applyNumberFormat="1" applyFont="1" applyFill="1" applyBorder="1" applyProtection="1">
      <alignment vertical="center"/>
      <protection locked="0"/>
    </xf>
    <xf numFmtId="177" fontId="28" fillId="25" borderId="48" xfId="2" applyNumberFormat="1" applyFont="1" applyFill="1" applyBorder="1" applyProtection="1">
      <alignment vertical="center"/>
      <protection locked="0"/>
    </xf>
    <xf numFmtId="177" fontId="28" fillId="25" borderId="101" xfId="2" applyNumberFormat="1" applyFont="1" applyFill="1" applyBorder="1" applyProtection="1">
      <alignment vertical="center"/>
      <protection locked="0"/>
    </xf>
    <xf numFmtId="177" fontId="28" fillId="25" borderId="114" xfId="2" applyNumberFormat="1" applyFont="1" applyFill="1" applyBorder="1" applyProtection="1">
      <alignment vertical="center"/>
      <protection locked="0"/>
    </xf>
    <xf numFmtId="0" fontId="85" fillId="25" borderId="0" xfId="2" applyFont="1" applyFill="1" applyAlignment="1" applyProtection="1">
      <alignment vertical="top" wrapText="1"/>
      <protection locked="0"/>
    </xf>
    <xf numFmtId="0" fontId="19" fillId="25" borderId="0" xfId="2" applyFont="1" applyFill="1" applyAlignment="1" applyProtection="1">
      <alignment vertical="top" wrapText="1"/>
      <protection locked="0"/>
    </xf>
    <xf numFmtId="0" fontId="25" fillId="25" borderId="41" xfId="0" applyFont="1" applyFill="1" applyBorder="1" applyAlignment="1" applyProtection="1">
      <alignment vertical="center" textRotation="255"/>
      <protection locked="0"/>
    </xf>
    <xf numFmtId="0" fontId="25" fillId="25" borderId="42" xfId="0" applyFont="1" applyFill="1" applyBorder="1" applyAlignment="1" applyProtection="1">
      <alignment vertical="center" textRotation="255"/>
      <protection locked="0"/>
    </xf>
    <xf numFmtId="177" fontId="9" fillId="25" borderId="40" xfId="2" applyNumberFormat="1" applyFont="1" applyFill="1" applyBorder="1" applyAlignment="1" applyProtection="1">
      <alignment horizontal="right" vertical="center"/>
      <protection locked="0"/>
    </xf>
    <xf numFmtId="177" fontId="9" fillId="25" borderId="92" xfId="2" applyNumberFormat="1" applyFont="1" applyFill="1" applyBorder="1" applyAlignment="1" applyProtection="1">
      <alignment horizontal="right" vertical="center"/>
      <protection locked="0"/>
    </xf>
    <xf numFmtId="177" fontId="9" fillId="25" borderId="64" xfId="2" applyNumberFormat="1" applyFont="1" applyFill="1" applyBorder="1" applyAlignment="1" applyProtection="1">
      <alignment horizontal="right" vertical="center"/>
      <protection locked="0"/>
    </xf>
    <xf numFmtId="177" fontId="34" fillId="23" borderId="81" xfId="1" applyNumberFormat="1" applyFont="1" applyFill="1" applyBorder="1" applyAlignment="1" applyProtection="1">
      <alignment horizontal="right" vertical="center"/>
      <protection locked="0"/>
    </xf>
    <xf numFmtId="177" fontId="34" fillId="23" borderId="25" xfId="1" applyNumberFormat="1" applyFont="1" applyFill="1" applyBorder="1" applyAlignment="1" applyProtection="1">
      <alignment horizontal="right" vertical="center"/>
      <protection locked="0"/>
    </xf>
    <xf numFmtId="177" fontId="34" fillId="23" borderId="8" xfId="1" applyNumberFormat="1" applyFont="1" applyFill="1" applyBorder="1" applyAlignment="1" applyProtection="1">
      <alignment horizontal="right" vertical="center"/>
      <protection locked="0"/>
    </xf>
    <xf numFmtId="177" fontId="34" fillId="23" borderId="22" xfId="1" applyNumberFormat="1" applyFont="1" applyFill="1" applyBorder="1" applyAlignment="1" applyProtection="1">
      <alignment horizontal="right" vertical="center"/>
      <protection locked="0"/>
    </xf>
    <xf numFmtId="177" fontId="34" fillId="23" borderId="114" xfId="1" applyNumberFormat="1" applyFont="1" applyFill="1" applyBorder="1" applyAlignment="1" applyProtection="1">
      <alignment horizontal="right" vertical="center"/>
      <protection locked="0"/>
    </xf>
    <xf numFmtId="38" fontId="21" fillId="0" borderId="135" xfId="3" applyFont="1" applyFill="1" applyBorder="1" applyAlignment="1" applyProtection="1">
      <alignment vertical="center" wrapText="1"/>
      <protection locked="0"/>
    </xf>
    <xf numFmtId="38" fontId="21" fillId="0" borderId="185" xfId="3" applyFont="1" applyFill="1" applyBorder="1" applyAlignment="1" applyProtection="1">
      <alignment vertical="center" wrapText="1"/>
      <protection locked="0"/>
    </xf>
    <xf numFmtId="38" fontId="21" fillId="0" borderId="186" xfId="3" applyFont="1" applyFill="1" applyBorder="1" applyAlignment="1" applyProtection="1">
      <alignment vertical="center" wrapText="1"/>
      <protection locked="0"/>
    </xf>
    <xf numFmtId="38" fontId="21" fillId="0" borderId="190" xfId="3" applyFont="1" applyFill="1" applyBorder="1" applyAlignment="1" applyProtection="1">
      <alignment vertical="center" wrapText="1"/>
      <protection locked="0"/>
    </xf>
    <xf numFmtId="38" fontId="33" fillId="10" borderId="174" xfId="3" applyFont="1" applyFill="1" applyBorder="1" applyAlignment="1" applyProtection="1">
      <alignment vertical="center" wrapText="1"/>
      <protection locked="0"/>
    </xf>
    <xf numFmtId="38" fontId="21" fillId="10" borderId="178" xfId="3" applyFont="1" applyFill="1" applyBorder="1" applyAlignment="1" applyProtection="1">
      <alignment vertical="center" wrapText="1"/>
      <protection locked="0"/>
    </xf>
    <xf numFmtId="0" fontId="21" fillId="0" borderId="0" xfId="2" applyFont="1" applyAlignment="1" applyProtection="1">
      <alignment horizontal="center" vertical="center" shrinkToFit="1"/>
      <protection locked="0"/>
    </xf>
    <xf numFmtId="0" fontId="70" fillId="0" borderId="0" xfId="2" applyFont="1" applyAlignment="1" applyProtection="1">
      <alignment vertical="top"/>
      <protection locked="0"/>
    </xf>
    <xf numFmtId="0" fontId="9" fillId="0" borderId="0" xfId="2" applyFont="1" applyAlignment="1" applyProtection="1">
      <alignment horizontal="left" vertical="center"/>
      <protection locked="0"/>
    </xf>
    <xf numFmtId="0" fontId="28" fillId="23" borderId="140" xfId="2" applyFont="1" applyFill="1" applyBorder="1" applyAlignment="1" applyProtection="1">
      <alignment horizontal="right"/>
      <protection locked="0"/>
    </xf>
    <xf numFmtId="177" fontId="28" fillId="9" borderId="12" xfId="2" applyNumberFormat="1" applyFont="1" applyFill="1" applyBorder="1" applyProtection="1">
      <alignment vertical="center"/>
      <protection locked="0"/>
    </xf>
    <xf numFmtId="177" fontId="28" fillId="9" borderId="32" xfId="2" applyNumberFormat="1" applyFont="1" applyFill="1" applyBorder="1" applyProtection="1">
      <alignment vertical="center"/>
      <protection locked="0"/>
    </xf>
    <xf numFmtId="177" fontId="28" fillId="9" borderId="39" xfId="2" applyNumberFormat="1" applyFont="1" applyFill="1" applyBorder="1" applyProtection="1">
      <alignment vertical="center"/>
      <protection locked="0"/>
    </xf>
    <xf numFmtId="177" fontId="28" fillId="9" borderId="24" xfId="2" applyNumberFormat="1" applyFont="1" applyFill="1" applyBorder="1" applyProtection="1">
      <alignment vertical="center"/>
      <protection locked="0"/>
    </xf>
    <xf numFmtId="177" fontId="28" fillId="9" borderId="101" xfId="2" applyNumberFormat="1" applyFont="1" applyFill="1" applyBorder="1" applyProtection="1">
      <alignment vertical="center"/>
      <protection locked="0"/>
    </xf>
    <xf numFmtId="177" fontId="28" fillId="9" borderId="114" xfId="2" applyNumberFormat="1" applyFont="1" applyFill="1" applyBorder="1" applyProtection="1">
      <alignment vertical="center"/>
      <protection locked="0"/>
    </xf>
    <xf numFmtId="177" fontId="21" fillId="4" borderId="40" xfId="2" applyNumberFormat="1" applyFont="1" applyFill="1" applyBorder="1" applyAlignment="1" applyProtection="1">
      <alignment horizontal="right" vertical="center"/>
      <protection locked="0"/>
    </xf>
    <xf numFmtId="177" fontId="21" fillId="4" borderId="92" xfId="2" applyNumberFormat="1" applyFont="1" applyFill="1" applyBorder="1" applyAlignment="1" applyProtection="1">
      <alignment horizontal="right" vertical="center"/>
      <protection locked="0"/>
    </xf>
    <xf numFmtId="177" fontId="21" fillId="4" borderId="64" xfId="2" applyNumberFormat="1" applyFont="1" applyFill="1" applyBorder="1" applyAlignment="1" applyProtection="1">
      <alignment horizontal="right" vertical="center"/>
      <protection locked="0"/>
    </xf>
    <xf numFmtId="177" fontId="21" fillId="4" borderId="91" xfId="2" applyNumberFormat="1" applyFont="1" applyFill="1" applyBorder="1" applyAlignment="1" applyProtection="1">
      <alignment horizontal="right" vertical="center"/>
      <protection locked="0"/>
    </xf>
    <xf numFmtId="177" fontId="21" fillId="4" borderId="90" xfId="2" applyNumberFormat="1" applyFont="1" applyFill="1" applyBorder="1" applyAlignment="1" applyProtection="1">
      <alignment horizontal="right" vertical="center"/>
      <protection locked="0"/>
    </xf>
    <xf numFmtId="0" fontId="28" fillId="4" borderId="140" xfId="2" applyFont="1" applyFill="1" applyBorder="1" applyAlignment="1" applyProtection="1">
      <alignment horizontal="right"/>
      <protection locked="0"/>
    </xf>
    <xf numFmtId="0" fontId="97" fillId="7" borderId="0" xfId="2" applyFont="1" applyFill="1" applyAlignment="1" applyProtection="1">
      <alignment vertical="center" shrinkToFit="1"/>
      <protection locked="0"/>
    </xf>
    <xf numFmtId="0" fontId="43" fillId="0" borderId="0" xfId="2" applyFont="1" applyAlignment="1" applyProtection="1">
      <alignment vertical="center" wrapText="1"/>
      <protection locked="0"/>
    </xf>
    <xf numFmtId="0" fontId="85" fillId="0" borderId="0" xfId="2" applyFont="1" applyAlignment="1" applyProtection="1">
      <alignment vertical="top" wrapText="1"/>
      <protection locked="0"/>
    </xf>
    <xf numFmtId="0" fontId="22" fillId="0" borderId="0" xfId="2" applyFont="1" applyProtection="1">
      <alignment vertical="center"/>
      <protection locked="0"/>
    </xf>
    <xf numFmtId="0" fontId="28" fillId="6" borderId="31" xfId="2" applyFont="1" applyFill="1" applyBorder="1" applyAlignment="1" applyProtection="1">
      <alignment vertical="center" wrapText="1" shrinkToFit="1"/>
      <protection locked="0"/>
    </xf>
    <xf numFmtId="0" fontId="28" fillId="6" borderId="0" xfId="2" applyFont="1" applyFill="1" applyAlignment="1" applyProtection="1">
      <alignment vertical="center" wrapText="1" shrinkToFit="1"/>
      <protection locked="0"/>
    </xf>
    <xf numFmtId="0" fontId="46" fillId="5" borderId="31" xfId="2" applyFont="1" applyFill="1" applyBorder="1" applyAlignment="1" applyProtection="1">
      <alignment vertical="center" wrapText="1" shrinkToFit="1"/>
      <protection locked="0"/>
    </xf>
    <xf numFmtId="0" fontId="46" fillId="5" borderId="0" xfId="2" applyFont="1" applyFill="1" applyAlignment="1" applyProtection="1">
      <alignment vertical="center" wrapText="1" shrinkToFit="1"/>
      <protection locked="0"/>
    </xf>
    <xf numFmtId="0" fontId="28" fillId="5" borderId="0" xfId="2" applyFont="1" applyFill="1" applyAlignment="1" applyProtection="1">
      <alignment horizontal="center" vertical="center" wrapText="1"/>
      <protection locked="0"/>
    </xf>
    <xf numFmtId="179" fontId="21" fillId="6" borderId="192" xfId="2" applyNumberFormat="1" applyFont="1" applyFill="1" applyBorder="1" applyProtection="1">
      <alignment vertical="center"/>
      <protection locked="0"/>
    </xf>
    <xf numFmtId="179" fontId="21" fillId="6" borderId="192" xfId="2" applyNumberFormat="1" applyFont="1" applyFill="1" applyBorder="1" applyAlignment="1" applyProtection="1">
      <alignment horizontal="center" vertical="center"/>
      <protection locked="0"/>
    </xf>
    <xf numFmtId="179" fontId="21" fillId="6" borderId="16" xfId="2" applyNumberFormat="1" applyFont="1" applyFill="1" applyBorder="1" applyProtection="1">
      <alignment vertical="center"/>
      <protection locked="0"/>
    </xf>
    <xf numFmtId="179" fontId="21" fillId="6" borderId="193" xfId="2" applyNumberFormat="1" applyFont="1" applyFill="1" applyBorder="1" applyAlignment="1" applyProtection="1">
      <alignment horizontal="center" vertical="center"/>
      <protection locked="0"/>
    </xf>
    <xf numFmtId="0" fontId="51" fillId="23" borderId="0" xfId="2" applyFont="1" applyFill="1" applyAlignment="1" applyProtection="1">
      <alignment horizontal="left" vertical="center" wrapText="1"/>
      <protection locked="0"/>
    </xf>
    <xf numFmtId="0" fontId="6" fillId="0" borderId="0" xfId="2" applyFont="1" applyAlignment="1" applyProtection="1">
      <alignment horizontal="left" vertical="center"/>
      <protection locked="0"/>
    </xf>
    <xf numFmtId="0" fontId="76" fillId="0" borderId="0" xfId="2" applyFont="1" applyAlignment="1" applyProtection="1">
      <alignment horizontal="center" vertical="center"/>
      <protection locked="0"/>
    </xf>
    <xf numFmtId="0" fontId="26" fillId="6" borderId="0" xfId="2" applyFont="1" applyFill="1" applyAlignment="1" applyProtection="1">
      <protection locked="0"/>
    </xf>
    <xf numFmtId="0" fontId="41" fillId="37" borderId="41" xfId="2" applyFont="1" applyFill="1" applyBorder="1" applyAlignment="1" applyProtection="1">
      <alignment vertical="center" shrinkToFit="1"/>
      <protection locked="0"/>
    </xf>
    <xf numFmtId="0" fontId="23" fillId="0" borderId="0" xfId="2" applyFont="1" applyProtection="1">
      <alignment vertical="center"/>
      <protection locked="0"/>
    </xf>
    <xf numFmtId="0" fontId="34" fillId="21" borderId="65" xfId="1" applyFont="1" applyFill="1" applyBorder="1" applyAlignment="1" applyProtection="1">
      <alignment horizontal="center" vertical="center"/>
      <protection locked="0"/>
    </xf>
    <xf numFmtId="0" fontId="117" fillId="0" borderId="0" xfId="1" applyFont="1" applyProtection="1">
      <alignment vertical="center"/>
      <protection locked="0"/>
    </xf>
    <xf numFmtId="178" fontId="28" fillId="23" borderId="66" xfId="3" applyNumberFormat="1" applyFont="1" applyFill="1" applyBorder="1" applyAlignment="1" applyProtection="1">
      <alignment horizontal="right" vertical="center"/>
      <protection locked="0"/>
    </xf>
    <xf numFmtId="178" fontId="41" fillId="4" borderId="31" xfId="3" applyNumberFormat="1" applyFont="1" applyFill="1" applyBorder="1" applyAlignment="1" applyProtection="1">
      <alignment horizontal="right" vertical="center"/>
      <protection locked="0"/>
    </xf>
    <xf numFmtId="178" fontId="41" fillId="25" borderId="66" xfId="3" applyNumberFormat="1" applyFont="1" applyFill="1" applyBorder="1" applyAlignment="1" applyProtection="1">
      <alignment horizontal="right" vertical="center"/>
      <protection locked="0"/>
    </xf>
    <xf numFmtId="179" fontId="69" fillId="6" borderId="31" xfId="2" applyNumberFormat="1" applyFont="1" applyFill="1" applyBorder="1" applyAlignment="1" applyProtection="1">
      <alignment horizontal="right" vertical="top" wrapText="1"/>
      <protection locked="0"/>
    </xf>
    <xf numFmtId="179" fontId="69" fillId="6" borderId="6" xfId="2" applyNumberFormat="1" applyFont="1" applyFill="1" applyBorder="1" applyAlignment="1" applyProtection="1">
      <alignment horizontal="right" vertical="top" wrapText="1"/>
      <protection locked="0"/>
    </xf>
    <xf numFmtId="0" fontId="28" fillId="39" borderId="41" xfId="2" applyFont="1" applyFill="1" applyBorder="1" applyAlignment="1" applyProtection="1">
      <alignment horizontal="center" vertical="center" wrapText="1"/>
      <protection locked="0"/>
    </xf>
    <xf numFmtId="0" fontId="28" fillId="39" borderId="43" xfId="2" applyFont="1" applyFill="1" applyBorder="1" applyAlignment="1" applyProtection="1">
      <alignment horizontal="center" vertical="center" wrapText="1"/>
      <protection locked="0"/>
    </xf>
    <xf numFmtId="0" fontId="20" fillId="0" borderId="0" xfId="2" applyFont="1" applyAlignment="1" applyProtection="1">
      <alignment horizontal="left" vertical="center"/>
      <protection locked="0"/>
    </xf>
    <xf numFmtId="0" fontId="28" fillId="6" borderId="0" xfId="2" applyFont="1" applyFill="1" applyAlignment="1" applyProtection="1">
      <alignment horizontal="left" vertical="top"/>
      <protection locked="0"/>
    </xf>
    <xf numFmtId="0" fontId="51" fillId="25" borderId="0" xfId="2" applyFont="1" applyFill="1" applyProtection="1">
      <alignment vertical="center"/>
      <protection locked="0"/>
    </xf>
    <xf numFmtId="0" fontId="120" fillId="6" borderId="0" xfId="2" applyFont="1" applyFill="1" applyAlignment="1" applyProtection="1">
      <alignment wrapText="1"/>
      <protection locked="0"/>
    </xf>
    <xf numFmtId="0" fontId="26" fillId="21" borderId="0" xfId="1" applyFont="1" applyFill="1" applyAlignment="1" applyProtection="1">
      <alignment horizontal="left"/>
      <protection locked="0"/>
    </xf>
    <xf numFmtId="0" fontId="77" fillId="10" borderId="0" xfId="2" applyFont="1" applyFill="1" applyAlignment="1" applyProtection="1">
      <alignment vertical="top"/>
      <protection locked="0"/>
    </xf>
    <xf numFmtId="0" fontId="77" fillId="10" borderId="0" xfId="2" applyFont="1" applyFill="1" applyAlignment="1" applyProtection="1">
      <alignment horizontal="center" vertical="center"/>
      <protection locked="0"/>
    </xf>
    <xf numFmtId="0" fontId="51" fillId="21" borderId="0" xfId="1" applyFont="1" applyFill="1" applyProtection="1">
      <alignment vertical="center"/>
      <protection locked="0"/>
    </xf>
    <xf numFmtId="0" fontId="12" fillId="23" borderId="0" xfId="2" applyFont="1" applyFill="1" applyAlignment="1" applyProtection="1">
      <alignment vertical="top"/>
      <protection locked="0"/>
    </xf>
    <xf numFmtId="0" fontId="32" fillId="21" borderId="0" xfId="1" applyFont="1" applyFill="1" applyProtection="1">
      <alignment vertical="center"/>
      <protection locked="0"/>
    </xf>
    <xf numFmtId="0" fontId="32" fillId="21" borderId="0" xfId="1" quotePrefix="1" applyFont="1" applyFill="1" applyAlignment="1" applyProtection="1">
      <alignment horizontal="center" vertical="center"/>
      <protection locked="0"/>
    </xf>
    <xf numFmtId="0" fontId="50" fillId="23" borderId="0" xfId="1" applyFont="1" applyFill="1" applyProtection="1">
      <alignment vertical="center"/>
      <protection locked="0"/>
    </xf>
    <xf numFmtId="0" fontId="51" fillId="23" borderId="0" xfId="2" quotePrefix="1" applyFont="1" applyFill="1" applyAlignment="1" applyProtection="1">
      <alignment vertical="top" wrapText="1"/>
      <protection locked="0"/>
    </xf>
    <xf numFmtId="0" fontId="50" fillId="21" borderId="0" xfId="1" applyFont="1" applyFill="1" applyProtection="1">
      <alignment vertical="center"/>
      <protection locked="0"/>
    </xf>
    <xf numFmtId="0" fontId="32" fillId="21" borderId="0" xfId="1" applyFont="1" applyFill="1" applyAlignment="1" applyProtection="1">
      <alignment vertical="top" wrapText="1" shrinkToFit="1"/>
      <protection locked="0"/>
    </xf>
    <xf numFmtId="0" fontId="51" fillId="23" borderId="0" xfId="1" applyFont="1" applyFill="1" applyAlignment="1" applyProtection="1">
      <alignment vertical="top"/>
      <protection locked="0"/>
    </xf>
    <xf numFmtId="0" fontId="51" fillId="6" borderId="31" xfId="2" applyFont="1" applyFill="1" applyBorder="1" applyAlignment="1" applyProtection="1">
      <alignment horizontal="right" vertical="top"/>
      <protection locked="0"/>
    </xf>
    <xf numFmtId="0" fontId="28" fillId="0" borderId="0" xfId="2" applyFont="1" applyAlignment="1" applyProtection="1">
      <alignment vertical="center" shrinkToFit="1"/>
      <protection locked="0"/>
    </xf>
    <xf numFmtId="0" fontId="51" fillId="0" borderId="0" xfId="2" applyFont="1" applyAlignment="1" applyProtection="1">
      <alignment vertical="top" shrinkToFit="1"/>
      <protection locked="0"/>
    </xf>
    <xf numFmtId="0" fontId="70" fillId="25" borderId="0" xfId="2" applyFont="1" applyFill="1" applyAlignment="1" applyProtection="1">
      <alignment vertical="top"/>
      <protection locked="0"/>
    </xf>
    <xf numFmtId="0" fontId="69" fillId="25" borderId="0" xfId="0" applyFont="1" applyFill="1" applyProtection="1">
      <alignment vertical="center"/>
      <protection locked="0"/>
    </xf>
    <xf numFmtId="0" fontId="69" fillId="23" borderId="0" xfId="2" applyFont="1" applyFill="1" applyProtection="1">
      <alignment vertical="center"/>
      <protection locked="0"/>
    </xf>
    <xf numFmtId="0" fontId="18" fillId="0" borderId="6" xfId="1" applyFont="1" applyBorder="1" applyAlignment="1" applyProtection="1">
      <alignment vertical="top" wrapText="1"/>
      <protection locked="0"/>
    </xf>
    <xf numFmtId="0" fontId="18" fillId="0" borderId="6" xfId="1" applyFont="1" applyBorder="1" applyAlignment="1" applyProtection="1">
      <alignment vertical="center" wrapText="1"/>
      <protection locked="0"/>
    </xf>
    <xf numFmtId="0" fontId="18" fillId="7" borderId="0" xfId="2" applyFont="1" applyFill="1" applyAlignment="1" applyProtection="1">
      <alignment vertical="center" wrapText="1" shrinkToFit="1"/>
      <protection locked="0"/>
    </xf>
    <xf numFmtId="0" fontId="37" fillId="11" borderId="46" xfId="2" applyFont="1" applyFill="1" applyBorder="1" applyAlignment="1" applyProtection="1">
      <alignment horizontal="center" vertical="center"/>
      <protection locked="0"/>
    </xf>
    <xf numFmtId="0" fontId="37" fillId="11" borderId="63" xfId="2" applyFont="1" applyFill="1" applyBorder="1" applyAlignment="1" applyProtection="1">
      <alignment horizontal="center" vertical="center"/>
      <protection locked="0"/>
    </xf>
    <xf numFmtId="177" fontId="43" fillId="23" borderId="3" xfId="2" applyNumberFormat="1" applyFont="1" applyFill="1" applyBorder="1" applyAlignment="1" applyProtection="1">
      <alignment horizontal="right" vertical="center" shrinkToFit="1"/>
      <protection locked="0"/>
    </xf>
    <xf numFmtId="177" fontId="43" fillId="23" borderId="44" xfId="2" applyNumberFormat="1" applyFont="1" applyFill="1" applyBorder="1" applyAlignment="1" applyProtection="1">
      <alignment horizontal="right" vertical="center" shrinkToFit="1"/>
      <protection locked="0"/>
    </xf>
    <xf numFmtId="177" fontId="43" fillId="23" borderId="81" xfId="2" applyNumberFormat="1" applyFont="1" applyFill="1" applyBorder="1" applyAlignment="1" applyProtection="1">
      <alignment horizontal="right" vertical="center" shrinkToFit="1"/>
      <protection locked="0"/>
    </xf>
    <xf numFmtId="177" fontId="43" fillId="9" borderId="39" xfId="2" applyNumberFormat="1" applyFont="1" applyFill="1" applyBorder="1" applyAlignment="1" applyProtection="1">
      <alignment horizontal="right" vertical="center" shrinkToFit="1"/>
      <protection locked="0"/>
    </xf>
    <xf numFmtId="177" fontId="43" fillId="23" borderId="78" xfId="2" applyNumberFormat="1" applyFont="1" applyFill="1" applyBorder="1" applyAlignment="1" applyProtection="1">
      <alignment horizontal="center" vertical="center"/>
      <protection locked="0"/>
    </xf>
    <xf numFmtId="177" fontId="43" fillId="23" borderId="45" xfId="2" applyNumberFormat="1" applyFont="1" applyFill="1" applyBorder="1" applyAlignment="1" applyProtection="1">
      <alignment horizontal="center" vertical="center"/>
      <protection locked="0"/>
    </xf>
    <xf numFmtId="177" fontId="43" fillId="23" borderId="60" xfId="2" applyNumberFormat="1" applyFont="1" applyFill="1" applyBorder="1" applyAlignment="1" applyProtection="1">
      <alignment horizontal="right" vertical="center" shrinkToFit="1"/>
      <protection locked="0"/>
    </xf>
    <xf numFmtId="177" fontId="43" fillId="23" borderId="89" xfId="2" applyNumberFormat="1" applyFont="1" applyFill="1" applyBorder="1" applyAlignment="1" applyProtection="1">
      <alignment horizontal="right" vertical="center" shrinkToFit="1"/>
      <protection locked="0"/>
    </xf>
    <xf numFmtId="177" fontId="43" fillId="23" borderId="82" xfId="2" applyNumberFormat="1" applyFont="1" applyFill="1" applyBorder="1" applyAlignment="1" applyProtection="1">
      <alignment horizontal="right" vertical="center" shrinkToFit="1"/>
      <protection locked="0"/>
    </xf>
    <xf numFmtId="177" fontId="43" fillId="9" borderId="30" xfId="2" applyNumberFormat="1" applyFont="1" applyFill="1" applyBorder="1" applyAlignment="1" applyProtection="1">
      <alignment horizontal="right" vertical="center" shrinkToFit="1"/>
      <protection locked="0"/>
    </xf>
    <xf numFmtId="177" fontId="43" fillId="23" borderId="90" xfId="2" applyNumberFormat="1" applyFont="1" applyFill="1" applyBorder="1" applyAlignment="1" applyProtection="1">
      <alignment horizontal="center" vertical="center"/>
      <protection locked="0"/>
    </xf>
    <xf numFmtId="177" fontId="43" fillId="23" borderId="82" xfId="2" applyNumberFormat="1" applyFont="1" applyFill="1" applyBorder="1" applyAlignment="1" applyProtection="1">
      <alignment horizontal="center" vertical="center"/>
      <protection locked="0"/>
    </xf>
    <xf numFmtId="0" fontId="0" fillId="0" borderId="0" xfId="0" applyProtection="1">
      <alignment vertical="center"/>
      <protection locked="0"/>
    </xf>
    <xf numFmtId="0" fontId="60" fillId="0" borderId="39" xfId="0" applyFont="1" applyBorder="1" applyProtection="1">
      <alignment vertical="center"/>
      <protection locked="0"/>
    </xf>
    <xf numFmtId="0" fontId="60" fillId="0" borderId="0" xfId="0" applyFont="1" applyProtection="1">
      <alignment vertical="center"/>
      <protection locked="0"/>
    </xf>
    <xf numFmtId="0" fontId="60" fillId="0" borderId="0" xfId="0" applyFont="1" applyAlignment="1" applyProtection="1">
      <alignment horizontal="right" vertical="center"/>
      <protection locked="0"/>
    </xf>
    <xf numFmtId="0" fontId="47" fillId="0" borderId="0" xfId="0" applyFont="1" applyAlignment="1" applyProtection="1">
      <alignment horizontal="center" vertical="center"/>
      <protection locked="0"/>
    </xf>
    <xf numFmtId="180" fontId="47" fillId="0" borderId="0" xfId="0" applyNumberFormat="1" applyFont="1" applyAlignment="1" applyProtection="1">
      <alignment horizontal="center" vertical="center"/>
      <protection locked="0"/>
    </xf>
    <xf numFmtId="0" fontId="1" fillId="0" borderId="0" xfId="0" applyFont="1" applyAlignment="1" applyProtection="1">
      <alignment vertical="center" wrapText="1"/>
      <protection locked="0"/>
    </xf>
    <xf numFmtId="0" fontId="77" fillId="0" borderId="0" xfId="0" applyFont="1" applyAlignment="1" applyProtection="1">
      <alignment horizontal="right" vertical="top" wrapText="1"/>
      <protection locked="0"/>
    </xf>
    <xf numFmtId="0" fontId="14" fillId="0" borderId="0" xfId="0" applyFont="1" applyAlignment="1" applyProtection="1">
      <alignment horizontal="right" vertical="top" wrapText="1"/>
      <protection locked="0"/>
    </xf>
    <xf numFmtId="0" fontId="0" fillId="0" borderId="0" xfId="0"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16" fillId="0" borderId="0" xfId="0" applyFont="1" applyAlignment="1" applyProtection="1">
      <alignment vertical="center" wrapText="1"/>
      <protection locked="0"/>
    </xf>
    <xf numFmtId="2" fontId="0" fillId="0" borderId="0" xfId="0" applyNumberFormat="1" applyProtection="1">
      <alignment vertical="center"/>
      <protection locked="0"/>
    </xf>
    <xf numFmtId="180" fontId="47" fillId="0" borderId="31" xfId="0" applyNumberFormat="1" applyFont="1" applyBorder="1" applyProtection="1">
      <alignment vertical="center"/>
      <protection locked="0"/>
    </xf>
    <xf numFmtId="180" fontId="47" fillId="0" borderId="0" xfId="0" applyNumberFormat="1" applyFont="1" applyProtection="1">
      <alignment vertical="center"/>
      <protection locked="0"/>
    </xf>
    <xf numFmtId="0" fontId="47" fillId="0" borderId="0" xfId="0" applyFont="1" applyProtection="1">
      <alignment vertical="center"/>
      <protection locked="0"/>
    </xf>
    <xf numFmtId="9" fontId="47" fillId="0" borderId="0" xfId="4" applyFont="1" applyFill="1" applyProtection="1">
      <alignment vertical="center"/>
      <protection locked="0"/>
    </xf>
    <xf numFmtId="9" fontId="47" fillId="0" borderId="0" xfId="4" applyFont="1" applyFill="1" applyBorder="1" applyAlignment="1" applyProtection="1">
      <alignment horizontal="center" vertical="center"/>
      <protection locked="0"/>
    </xf>
    <xf numFmtId="38" fontId="115" fillId="0" borderId="39" xfId="6" applyFont="1" applyFill="1" applyBorder="1" applyAlignment="1" applyProtection="1">
      <alignment vertical="center" wrapText="1"/>
      <protection locked="0"/>
    </xf>
    <xf numFmtId="0" fontId="115" fillId="31" borderId="112" xfId="0" applyFont="1" applyFill="1" applyBorder="1" applyAlignment="1" applyProtection="1">
      <alignment vertical="center" wrapText="1"/>
      <protection locked="0"/>
    </xf>
    <xf numFmtId="0" fontId="116" fillId="32" borderId="124" xfId="0" applyFont="1" applyFill="1" applyBorder="1" applyAlignment="1" applyProtection="1">
      <alignment horizontal="center" vertical="center" wrapText="1"/>
      <protection locked="0"/>
    </xf>
    <xf numFmtId="0" fontId="116" fillId="32" borderId="43" xfId="0" applyFont="1" applyFill="1" applyBorder="1" applyAlignment="1" applyProtection="1">
      <alignment horizontal="center" vertical="center" wrapText="1"/>
      <protection locked="0"/>
    </xf>
    <xf numFmtId="0" fontId="115" fillId="0" borderId="113" xfId="0" applyFont="1" applyBorder="1" applyAlignment="1" applyProtection="1">
      <protection locked="0"/>
    </xf>
    <xf numFmtId="0" fontId="115" fillId="4" borderId="124" xfId="0" applyFont="1" applyFill="1" applyBorder="1" applyAlignment="1" applyProtection="1">
      <protection locked="0"/>
    </xf>
    <xf numFmtId="0" fontId="115" fillId="4" borderId="113" xfId="0" applyFont="1" applyFill="1" applyBorder="1" applyAlignment="1" applyProtection="1">
      <protection locked="0"/>
    </xf>
    <xf numFmtId="0" fontId="115" fillId="0" borderId="124" xfId="0" applyFont="1" applyBorder="1" applyAlignment="1" applyProtection="1">
      <protection locked="0"/>
    </xf>
    <xf numFmtId="0" fontId="115" fillId="12" borderId="124" xfId="0" applyFont="1" applyFill="1" applyBorder="1" applyAlignment="1" applyProtection="1">
      <protection locked="0"/>
    </xf>
    <xf numFmtId="0" fontId="115" fillId="0" borderId="124" xfId="0" applyFont="1" applyBorder="1" applyAlignment="1" applyProtection="1">
      <alignment wrapText="1"/>
      <protection locked="0"/>
    </xf>
    <xf numFmtId="0" fontId="115" fillId="0" borderId="143" xfId="0" applyFont="1" applyBorder="1" applyAlignment="1" applyProtection="1">
      <protection locked="0"/>
    </xf>
    <xf numFmtId="0" fontId="116" fillId="34" borderId="124" xfId="0" applyFont="1" applyFill="1" applyBorder="1" applyAlignment="1" applyProtection="1">
      <alignment wrapText="1"/>
      <protection locked="0"/>
    </xf>
    <xf numFmtId="0" fontId="115" fillId="35" borderId="124" xfId="0" applyFont="1" applyFill="1" applyBorder="1" applyAlignment="1" applyProtection="1">
      <protection locked="0"/>
    </xf>
    <xf numFmtId="177" fontId="21" fillId="9" borderId="62" xfId="2" applyNumberFormat="1" applyFont="1" applyFill="1" applyBorder="1" applyAlignment="1" applyProtection="1">
      <alignment horizontal="right" vertical="center"/>
      <protection locked="0"/>
    </xf>
    <xf numFmtId="177" fontId="21" fillId="9" borderId="40" xfId="2" applyNumberFormat="1" applyFont="1" applyFill="1" applyBorder="1" applyAlignment="1" applyProtection="1">
      <alignment horizontal="right" vertical="center"/>
      <protection locked="0"/>
    </xf>
    <xf numFmtId="177" fontId="43" fillId="4" borderId="3" xfId="2" applyNumberFormat="1" applyFont="1" applyFill="1" applyBorder="1" applyAlignment="1" applyProtection="1">
      <alignment horizontal="right" vertical="center" shrinkToFit="1"/>
      <protection locked="0"/>
    </xf>
    <xf numFmtId="177" fontId="43" fillId="4" borderId="44" xfId="2" applyNumberFormat="1" applyFont="1" applyFill="1" applyBorder="1" applyAlignment="1" applyProtection="1">
      <alignment horizontal="right" vertical="center" shrinkToFit="1"/>
      <protection locked="0"/>
    </xf>
    <xf numFmtId="177" fontId="43" fillId="4" borderId="81" xfId="2" applyNumberFormat="1" applyFont="1" applyFill="1" applyBorder="1" applyAlignment="1" applyProtection="1">
      <alignment horizontal="right" vertical="center" shrinkToFit="1"/>
      <protection locked="0"/>
    </xf>
    <xf numFmtId="177" fontId="43" fillId="4" borderId="78" xfId="2" applyNumberFormat="1" applyFont="1" applyFill="1" applyBorder="1" applyAlignment="1" applyProtection="1">
      <alignment horizontal="center" vertical="center"/>
      <protection locked="0"/>
    </xf>
    <xf numFmtId="177" fontId="43" fillId="4" borderId="45" xfId="2" applyNumberFormat="1" applyFont="1" applyFill="1" applyBorder="1" applyAlignment="1" applyProtection="1">
      <alignment horizontal="center" vertical="center"/>
      <protection locked="0"/>
    </xf>
    <xf numFmtId="177" fontId="43" fillId="4" borderId="60" xfId="2" applyNumberFormat="1" applyFont="1" applyFill="1" applyBorder="1" applyAlignment="1" applyProtection="1">
      <alignment horizontal="right" vertical="center" shrinkToFit="1"/>
      <protection locked="0"/>
    </xf>
    <xf numFmtId="177" fontId="43" fillId="4" borderId="89" xfId="2" applyNumberFormat="1" applyFont="1" applyFill="1" applyBorder="1" applyAlignment="1" applyProtection="1">
      <alignment horizontal="right" vertical="center" shrinkToFit="1"/>
      <protection locked="0"/>
    </xf>
    <xf numFmtId="177" fontId="43" fillId="4" borderId="82" xfId="2" applyNumberFormat="1" applyFont="1" applyFill="1" applyBorder="1" applyAlignment="1" applyProtection="1">
      <alignment horizontal="right" vertical="center" shrinkToFit="1"/>
      <protection locked="0"/>
    </xf>
    <xf numFmtId="177" fontId="43" fillId="4" borderId="90" xfId="2" applyNumberFormat="1" applyFont="1" applyFill="1" applyBorder="1" applyAlignment="1" applyProtection="1">
      <alignment horizontal="center" vertical="center"/>
      <protection locked="0"/>
    </xf>
    <xf numFmtId="177" fontId="43" fillId="4" borderId="82" xfId="2" applyNumberFormat="1" applyFont="1" applyFill="1" applyBorder="1" applyAlignment="1" applyProtection="1">
      <alignment horizontal="center" vertical="center"/>
      <protection locked="0"/>
    </xf>
    <xf numFmtId="38" fontId="118" fillId="0" borderId="39" xfId="6" applyFont="1" applyFill="1" applyBorder="1" applyAlignment="1" applyProtection="1">
      <alignment vertical="center" wrapText="1"/>
      <protection locked="0"/>
    </xf>
    <xf numFmtId="0" fontId="119" fillId="30" borderId="23" xfId="0" applyFont="1" applyFill="1" applyBorder="1" applyAlignment="1" applyProtection="1">
      <alignment vertical="center" wrapText="1"/>
      <protection locked="0"/>
    </xf>
    <xf numFmtId="0" fontId="118" fillId="30" borderId="23" xfId="0" applyFont="1" applyFill="1" applyBorder="1" applyAlignment="1" applyProtection="1">
      <alignment vertical="center" wrapText="1"/>
      <protection locked="0"/>
    </xf>
    <xf numFmtId="0" fontId="118" fillId="0" borderId="23" xfId="0" applyFont="1" applyBorder="1" applyAlignment="1" applyProtection="1">
      <alignment vertical="center" wrapText="1"/>
      <protection locked="0"/>
    </xf>
    <xf numFmtId="0" fontId="119" fillId="32" borderId="124" xfId="0" applyFont="1" applyFill="1" applyBorder="1" applyAlignment="1" applyProtection="1">
      <alignment horizontal="center" vertical="center" wrapText="1"/>
      <protection locked="0"/>
    </xf>
    <xf numFmtId="0" fontId="119" fillId="32" borderId="43" xfId="0" applyFont="1" applyFill="1" applyBorder="1" applyAlignment="1" applyProtection="1">
      <alignment horizontal="center" vertical="center" wrapText="1"/>
      <protection locked="0"/>
    </xf>
    <xf numFmtId="0" fontId="118" fillId="0" borderId="113" xfId="0" applyFont="1" applyBorder="1" applyAlignment="1" applyProtection="1">
      <protection locked="0"/>
    </xf>
    <xf numFmtId="0" fontId="118" fillId="0" borderId="0" xfId="0" applyFont="1" applyProtection="1">
      <alignment vertical="center"/>
      <protection locked="0"/>
    </xf>
    <xf numFmtId="0" fontId="118" fillId="0" borderId="124" xfId="0" applyFont="1" applyBorder="1" applyAlignment="1" applyProtection="1">
      <protection locked="0"/>
    </xf>
    <xf numFmtId="0" fontId="118" fillId="12" borderId="124" xfId="0" applyFont="1" applyFill="1" applyBorder="1" applyAlignment="1" applyProtection="1">
      <protection locked="0"/>
    </xf>
    <xf numFmtId="0" fontId="118" fillId="0" borderId="124" xfId="0" applyFont="1" applyBorder="1" applyAlignment="1" applyProtection="1">
      <alignment wrapText="1"/>
      <protection locked="0"/>
    </xf>
    <xf numFmtId="0" fontId="118" fillId="0" borderId="112" xfId="0" applyFont="1" applyBorder="1" applyAlignment="1" applyProtection="1">
      <protection locked="0"/>
    </xf>
    <xf numFmtId="0" fontId="118" fillId="0" borderId="142" xfId="0" applyFont="1" applyBorder="1" applyAlignment="1" applyProtection="1">
      <protection locked="0"/>
    </xf>
    <xf numFmtId="0" fontId="118" fillId="0" borderId="143" xfId="0" applyFont="1" applyBorder="1" applyAlignment="1" applyProtection="1">
      <protection locked="0"/>
    </xf>
    <xf numFmtId="0" fontId="118" fillId="0" borderId="144" xfId="0" applyFont="1" applyBorder="1" applyAlignment="1" applyProtection="1">
      <protection locked="0"/>
    </xf>
    <xf numFmtId="0" fontId="118" fillId="0" borderId="131" xfId="0" applyFont="1" applyBorder="1" applyAlignment="1" applyProtection="1">
      <protection locked="0"/>
    </xf>
    <xf numFmtId="0" fontId="118" fillId="0" borderId="191" xfId="0" applyFont="1" applyBorder="1" applyAlignment="1" applyProtection="1">
      <protection locked="0"/>
    </xf>
    <xf numFmtId="0" fontId="118" fillId="12" borderId="143" xfId="0" applyFont="1" applyFill="1" applyBorder="1" applyAlignment="1" applyProtection="1">
      <protection locked="0"/>
    </xf>
    <xf numFmtId="0" fontId="118" fillId="34" borderId="143" xfId="0" applyFont="1" applyFill="1" applyBorder="1" applyAlignment="1" applyProtection="1">
      <protection locked="0"/>
    </xf>
    <xf numFmtId="0" fontId="118" fillId="0" borderId="124" xfId="0" applyFont="1" applyBorder="1" applyAlignment="1" applyProtection="1">
      <alignment shrinkToFit="1"/>
      <protection locked="0"/>
    </xf>
    <xf numFmtId="0" fontId="118" fillId="34" borderId="124" xfId="0" applyFont="1" applyFill="1" applyBorder="1" applyAlignment="1" applyProtection="1">
      <alignment wrapText="1"/>
      <protection locked="0"/>
    </xf>
    <xf numFmtId="0" fontId="118" fillId="0" borderId="69" xfId="0" applyFont="1" applyBorder="1" applyAlignment="1" applyProtection="1">
      <protection locked="0"/>
    </xf>
    <xf numFmtId="0" fontId="100" fillId="11" borderId="46" xfId="2" applyFont="1" applyFill="1" applyBorder="1" applyAlignment="1" applyProtection="1">
      <alignment horizontal="center" vertical="center"/>
      <protection locked="0"/>
    </xf>
    <xf numFmtId="0" fontId="100" fillId="11" borderId="63" xfId="2" applyFont="1" applyFill="1" applyBorder="1" applyAlignment="1" applyProtection="1">
      <alignment horizontal="center" vertical="center"/>
      <protection locked="0"/>
    </xf>
    <xf numFmtId="177" fontId="9" fillId="9" borderId="62" xfId="2" applyNumberFormat="1" applyFont="1" applyFill="1" applyBorder="1" applyAlignment="1" applyProtection="1">
      <alignment horizontal="right" vertical="center"/>
      <protection locked="0"/>
    </xf>
    <xf numFmtId="177" fontId="43" fillId="25" borderId="91" xfId="2" applyNumberFormat="1" applyFont="1" applyFill="1" applyBorder="1" applyAlignment="1" applyProtection="1">
      <alignment horizontal="right" vertical="center"/>
      <protection locked="0"/>
    </xf>
    <xf numFmtId="177" fontId="43" fillId="25" borderId="39" xfId="2" applyNumberFormat="1" applyFont="1" applyFill="1" applyBorder="1" applyAlignment="1" applyProtection="1">
      <alignment horizontal="right" vertical="center" shrinkToFit="1"/>
      <protection locked="0"/>
    </xf>
    <xf numFmtId="177" fontId="43" fillId="25" borderId="107" xfId="2" applyNumberFormat="1" applyFont="1" applyFill="1" applyBorder="1" applyAlignment="1" applyProtection="1">
      <alignment horizontal="right" vertical="center" shrinkToFit="1"/>
      <protection locked="0"/>
    </xf>
    <xf numFmtId="177" fontId="43" fillId="25" borderId="40" xfId="2" applyNumberFormat="1" applyFont="1" applyFill="1" applyBorder="1" applyAlignment="1" applyProtection="1">
      <alignment horizontal="center" vertical="center"/>
      <protection locked="0"/>
    </xf>
    <xf numFmtId="177" fontId="43" fillId="25" borderId="24" xfId="2" applyNumberFormat="1" applyFont="1" applyFill="1" applyBorder="1" applyAlignment="1" applyProtection="1">
      <alignment horizontal="center" vertical="center"/>
      <protection locked="0"/>
    </xf>
    <xf numFmtId="177" fontId="43" fillId="25" borderId="90" xfId="2" applyNumberFormat="1" applyFont="1" applyFill="1" applyBorder="1" applyAlignment="1" applyProtection="1">
      <alignment horizontal="right" vertical="center"/>
      <protection locked="0"/>
    </xf>
    <xf numFmtId="177" fontId="43" fillId="25" borderId="60" xfId="2" applyNumberFormat="1" applyFont="1" applyFill="1" applyBorder="1" applyAlignment="1" applyProtection="1">
      <alignment horizontal="right" vertical="center" shrinkToFit="1"/>
      <protection locked="0"/>
    </xf>
    <xf numFmtId="177" fontId="43" fillId="25" borderId="89" xfId="2" applyNumberFormat="1" applyFont="1" applyFill="1" applyBorder="1" applyAlignment="1" applyProtection="1">
      <alignment horizontal="right" vertical="center" shrinkToFit="1"/>
      <protection locked="0"/>
    </xf>
    <xf numFmtId="177" fontId="43" fillId="25" borderId="90" xfId="2" applyNumberFormat="1" applyFont="1" applyFill="1" applyBorder="1" applyAlignment="1" applyProtection="1">
      <alignment horizontal="center" vertical="center"/>
      <protection locked="0"/>
    </xf>
    <xf numFmtId="177" fontId="43" fillId="25" borderId="82" xfId="2" applyNumberFormat="1" applyFont="1" applyFill="1" applyBorder="1" applyAlignment="1" applyProtection="1">
      <alignment horizontal="center" vertical="center"/>
      <protection locked="0"/>
    </xf>
    <xf numFmtId="38" fontId="109" fillId="0" borderId="39" xfId="6" applyFont="1" applyBorder="1" applyAlignment="1" applyProtection="1">
      <alignment vertical="center" wrapText="1"/>
      <protection locked="0"/>
    </xf>
    <xf numFmtId="0" fontId="110" fillId="30" borderId="23" xfId="0" applyFont="1" applyFill="1" applyBorder="1" applyAlignment="1" applyProtection="1">
      <alignment vertical="center" wrapText="1"/>
      <protection locked="0"/>
    </xf>
    <xf numFmtId="0" fontId="109" fillId="30" borderId="112" xfId="0" applyFont="1" applyFill="1" applyBorder="1" applyAlignment="1" applyProtection="1">
      <alignment vertical="center" wrapText="1"/>
      <protection locked="0"/>
    </xf>
    <xf numFmtId="0" fontId="109" fillId="0" borderId="112" xfId="0" applyFont="1" applyBorder="1" applyAlignment="1" applyProtection="1">
      <alignment vertical="center" wrapText="1"/>
      <protection locked="0"/>
    </xf>
    <xf numFmtId="0" fontId="109" fillId="14" borderId="43" xfId="3" applyNumberFormat="1" applyFont="1" applyFill="1" applyBorder="1" applyAlignment="1" applyProtection="1">
      <alignment horizontal="center" vertical="center" wrapText="1"/>
      <protection locked="0"/>
    </xf>
    <xf numFmtId="0" fontId="111" fillId="32" borderId="124" xfId="0" applyFont="1" applyFill="1" applyBorder="1" applyAlignment="1" applyProtection="1">
      <alignment horizontal="center" vertical="center" wrapText="1"/>
      <protection locked="0"/>
    </xf>
    <xf numFmtId="0" fontId="0" fillId="0" borderId="113" xfId="0" applyBorder="1" applyAlignment="1" applyProtection="1">
      <protection locked="0"/>
    </xf>
    <xf numFmtId="0" fontId="0" fillId="0" borderId="124" xfId="0" applyBorder="1" applyAlignment="1" applyProtection="1">
      <protection locked="0"/>
    </xf>
    <xf numFmtId="0" fontId="109" fillId="0" borderId="124" xfId="0" applyFont="1" applyBorder="1" applyAlignment="1" applyProtection="1">
      <protection locked="0"/>
    </xf>
    <xf numFmtId="0" fontId="109" fillId="0" borderId="113" xfId="3" applyNumberFormat="1" applyFont="1" applyBorder="1" applyAlignment="1" applyProtection="1">
      <protection locked="0"/>
    </xf>
    <xf numFmtId="0" fontId="0" fillId="4" borderId="124" xfId="0" applyFill="1" applyBorder="1" applyAlignment="1" applyProtection="1">
      <protection locked="0"/>
    </xf>
    <xf numFmtId="0" fontId="0" fillId="12" borderId="124" xfId="0" applyFill="1" applyBorder="1" applyAlignment="1" applyProtection="1">
      <protection locked="0"/>
    </xf>
    <xf numFmtId="0" fontId="0" fillId="34" borderId="124" xfId="0" applyFill="1" applyBorder="1" applyAlignment="1" applyProtection="1">
      <protection locked="0"/>
    </xf>
    <xf numFmtId="0" fontId="0" fillId="33" borderId="124" xfId="0" applyFill="1" applyBorder="1" applyAlignment="1" applyProtection="1">
      <protection locked="0"/>
    </xf>
    <xf numFmtId="0" fontId="18" fillId="0" borderId="0" xfId="2" applyFont="1" applyAlignment="1" applyProtection="1">
      <alignment horizontal="left" vertical="center" wrapText="1"/>
      <protection locked="0"/>
    </xf>
    <xf numFmtId="0" fontId="21" fillId="0" borderId="23" xfId="0" applyFont="1" applyBorder="1" applyAlignment="1" applyProtection="1">
      <alignment horizontal="center" vertical="center" wrapText="1" shrinkToFit="1"/>
      <protection locked="0"/>
    </xf>
    <xf numFmtId="0" fontId="21" fillId="0" borderId="39" xfId="0" applyFont="1" applyBorder="1" applyAlignment="1" applyProtection="1">
      <alignment horizontal="center" vertical="center" wrapText="1" shrinkToFit="1"/>
      <protection locked="0"/>
    </xf>
    <xf numFmtId="0" fontId="21" fillId="0" borderId="40" xfId="0" applyFont="1" applyBorder="1" applyAlignment="1" applyProtection="1">
      <alignment horizontal="center" vertical="center" wrapText="1" shrinkToFit="1"/>
      <protection locked="0"/>
    </xf>
    <xf numFmtId="0" fontId="21" fillId="0" borderId="33" xfId="0" applyFont="1" applyBorder="1" applyAlignment="1" applyProtection="1">
      <alignment horizontal="center" vertical="center" wrapText="1" shrinkToFit="1"/>
      <protection locked="0"/>
    </xf>
    <xf numFmtId="0" fontId="21" fillId="0" borderId="2" xfId="0" applyFont="1" applyBorder="1" applyAlignment="1" applyProtection="1">
      <alignment horizontal="center" vertical="center" wrapText="1" shrinkToFit="1"/>
      <protection locked="0"/>
    </xf>
    <xf numFmtId="0" fontId="21" fillId="0" borderId="55" xfId="0" applyFont="1" applyBorder="1" applyAlignment="1" applyProtection="1">
      <alignment horizontal="center" vertical="center" wrapText="1" shrinkToFit="1"/>
      <protection locked="0"/>
    </xf>
    <xf numFmtId="0" fontId="21" fillId="0" borderId="100" xfId="0" applyFont="1" applyBorder="1" applyAlignment="1" applyProtection="1">
      <alignment horizontal="center" vertical="center" shrinkToFit="1"/>
      <protection locked="0"/>
    </xf>
    <xf numFmtId="0" fontId="21" fillId="0" borderId="101" xfId="0" applyFont="1" applyBorder="1" applyAlignment="1" applyProtection="1">
      <alignment horizontal="center" vertical="center" shrinkToFit="1"/>
      <protection locked="0"/>
    </xf>
    <xf numFmtId="0" fontId="21" fillId="0" borderId="102" xfId="0" applyFont="1" applyBorder="1" applyAlignment="1" applyProtection="1">
      <alignment horizontal="center" vertical="center" shrinkToFit="1"/>
      <protection locked="0"/>
    </xf>
    <xf numFmtId="0" fontId="76" fillId="6" borderId="35" xfId="2" applyFont="1" applyFill="1" applyBorder="1" applyAlignment="1" applyProtection="1">
      <alignment horizontal="center" vertical="center"/>
      <protection locked="0"/>
    </xf>
    <xf numFmtId="0" fontId="76" fillId="6" borderId="45" xfId="2" applyFont="1" applyFill="1" applyBorder="1" applyAlignment="1" applyProtection="1">
      <alignment horizontal="center" vertical="center"/>
      <protection locked="0"/>
    </xf>
    <xf numFmtId="0" fontId="6" fillId="6" borderId="38" xfId="2" applyFont="1" applyFill="1" applyBorder="1" applyAlignment="1" applyProtection="1">
      <alignment horizontal="left" vertical="center"/>
      <protection locked="0"/>
    </xf>
    <xf numFmtId="0" fontId="6" fillId="6" borderId="39" xfId="2" applyFont="1" applyFill="1" applyBorder="1" applyAlignment="1" applyProtection="1">
      <alignment horizontal="left" vertical="center"/>
      <protection locked="0"/>
    </xf>
    <xf numFmtId="0" fontId="6" fillId="6" borderId="40" xfId="2" applyFont="1" applyFill="1" applyBorder="1" applyAlignment="1" applyProtection="1">
      <alignment horizontal="left" vertical="center"/>
      <protection locked="0"/>
    </xf>
    <xf numFmtId="0" fontId="18" fillId="10" borderId="0" xfId="2" applyFont="1" applyFill="1" applyAlignment="1" applyProtection="1">
      <alignment horizontal="left" vertical="center" wrapText="1"/>
      <protection locked="0"/>
    </xf>
    <xf numFmtId="0" fontId="21" fillId="0" borderId="66" xfId="2" applyFont="1" applyBorder="1" applyAlignment="1" applyProtection="1">
      <alignment horizontal="center" vertical="center" shrinkToFit="1"/>
      <protection locked="0"/>
    </xf>
    <xf numFmtId="0" fontId="21" fillId="0" borderId="12" xfId="2" applyFont="1" applyBorder="1" applyAlignment="1" applyProtection="1">
      <alignment horizontal="center" vertical="center" shrinkToFit="1"/>
      <protection locked="0"/>
    </xf>
    <xf numFmtId="0" fontId="21" fillId="0" borderId="32" xfId="2" applyFont="1" applyBorder="1" applyAlignment="1" applyProtection="1">
      <alignment horizontal="center" vertical="center" shrinkToFit="1"/>
      <protection locked="0"/>
    </xf>
    <xf numFmtId="0" fontId="3" fillId="10" borderId="16" xfId="2" applyFont="1" applyFill="1" applyBorder="1" applyAlignment="1" applyProtection="1">
      <alignment horizontal="center" vertical="center" wrapText="1"/>
      <protection locked="0"/>
    </xf>
    <xf numFmtId="0" fontId="3" fillId="10" borderId="12" xfId="2" applyFont="1" applyFill="1" applyBorder="1" applyAlignment="1" applyProtection="1">
      <alignment horizontal="center" vertical="center" wrapText="1"/>
      <protection locked="0"/>
    </xf>
    <xf numFmtId="0" fontId="3" fillId="10" borderId="136" xfId="2" applyFont="1" applyFill="1" applyBorder="1" applyAlignment="1" applyProtection="1">
      <alignment horizontal="center" vertical="center" wrapText="1"/>
      <protection locked="0"/>
    </xf>
    <xf numFmtId="0" fontId="3" fillId="10" borderId="126" xfId="2" applyFont="1" applyFill="1" applyBorder="1" applyAlignment="1" applyProtection="1">
      <alignment horizontal="center" vertical="center" wrapText="1"/>
      <protection locked="0"/>
    </xf>
    <xf numFmtId="0" fontId="3" fillId="10" borderId="32" xfId="2" applyFont="1" applyFill="1" applyBorder="1" applyAlignment="1" applyProtection="1">
      <alignment horizontal="center" vertical="center" wrapText="1"/>
      <protection locked="0"/>
    </xf>
    <xf numFmtId="0" fontId="3" fillId="10" borderId="105" xfId="2" applyFont="1" applyFill="1" applyBorder="1" applyAlignment="1" applyProtection="1">
      <alignment horizontal="center" vertical="center" wrapText="1"/>
      <protection locked="0"/>
    </xf>
    <xf numFmtId="0" fontId="3" fillId="10" borderId="101" xfId="2" applyFont="1" applyFill="1" applyBorder="1" applyAlignment="1" applyProtection="1">
      <alignment horizontal="center" vertical="center" wrapText="1"/>
      <protection locked="0"/>
    </xf>
    <xf numFmtId="0" fontId="3" fillId="10" borderId="139" xfId="2" applyFont="1" applyFill="1" applyBorder="1" applyAlignment="1" applyProtection="1">
      <alignment horizontal="center" vertical="center" wrapText="1"/>
      <protection locked="0"/>
    </xf>
    <xf numFmtId="0" fontId="3" fillId="10" borderId="147" xfId="2" applyFont="1" applyFill="1" applyBorder="1" applyAlignment="1" applyProtection="1">
      <alignment horizontal="center" vertical="center" wrapText="1"/>
      <protection locked="0"/>
    </xf>
    <xf numFmtId="0" fontId="3" fillId="10" borderId="114" xfId="2" applyFont="1" applyFill="1" applyBorder="1" applyAlignment="1" applyProtection="1">
      <alignment horizontal="center" vertical="center" wrapText="1"/>
      <protection locked="0"/>
    </xf>
    <xf numFmtId="179" fontId="51" fillId="6" borderId="0" xfId="2" applyNumberFormat="1" applyFont="1" applyFill="1" applyAlignment="1" applyProtection="1">
      <alignment horizontal="left" vertical="top" wrapText="1"/>
      <protection locked="0"/>
    </xf>
    <xf numFmtId="0" fontId="8" fillId="10" borderId="66" xfId="2" applyFont="1" applyFill="1" applyBorder="1" applyAlignment="1" applyProtection="1">
      <alignment horizontal="center" vertical="center" wrapText="1"/>
      <protection locked="0"/>
    </xf>
    <xf numFmtId="0" fontId="8" fillId="10" borderId="12" xfId="2" applyFont="1" applyFill="1" applyBorder="1" applyAlignment="1" applyProtection="1">
      <alignment horizontal="center" vertical="center" wrapText="1"/>
      <protection locked="0"/>
    </xf>
    <xf numFmtId="0" fontId="8" fillId="10" borderId="62" xfId="2" applyFont="1" applyFill="1" applyBorder="1" applyAlignment="1" applyProtection="1">
      <alignment horizontal="center" vertical="center" wrapText="1"/>
      <protection locked="0"/>
    </xf>
    <xf numFmtId="0" fontId="3" fillId="10" borderId="100" xfId="2" applyFont="1" applyFill="1" applyBorder="1" applyAlignment="1" applyProtection="1">
      <alignment horizontal="center" vertical="center" wrapText="1"/>
      <protection locked="0"/>
    </xf>
    <xf numFmtId="0" fontId="6" fillId="10" borderId="147" xfId="2" applyFont="1" applyFill="1" applyBorder="1" applyAlignment="1" applyProtection="1">
      <alignment horizontal="center" vertical="center" wrapText="1"/>
      <protection locked="0"/>
    </xf>
    <xf numFmtId="0" fontId="6" fillId="10" borderId="101" xfId="2" applyFont="1" applyFill="1" applyBorder="1" applyAlignment="1" applyProtection="1">
      <alignment horizontal="center" vertical="center" wrapText="1"/>
      <protection locked="0"/>
    </xf>
    <xf numFmtId="0" fontId="6" fillId="10" borderId="102" xfId="2" applyFont="1" applyFill="1" applyBorder="1" applyAlignment="1" applyProtection="1">
      <alignment horizontal="center" vertical="center" wrapText="1"/>
      <protection locked="0"/>
    </xf>
    <xf numFmtId="0" fontId="21" fillId="0" borderId="112" xfId="2" applyFont="1" applyBorder="1" applyAlignment="1" applyProtection="1">
      <alignment horizontal="center" vertical="center" shrinkToFit="1"/>
      <protection locked="0"/>
    </xf>
    <xf numFmtId="0" fontId="21" fillId="0" borderId="23" xfId="2" applyFont="1" applyBorder="1" applyAlignment="1" applyProtection="1">
      <alignment horizontal="center" vertical="center" shrinkToFit="1"/>
      <protection locked="0"/>
    </xf>
    <xf numFmtId="0" fontId="21" fillId="0" borderId="69" xfId="2" applyFont="1" applyBorder="1" applyAlignment="1" applyProtection="1">
      <alignment horizontal="center" vertical="center" shrinkToFit="1"/>
      <protection locked="0"/>
    </xf>
    <xf numFmtId="0" fontId="21" fillId="0" borderId="31" xfId="2" applyFont="1" applyBorder="1" applyAlignment="1" applyProtection="1">
      <alignment horizontal="center" vertical="center" shrinkToFit="1"/>
      <protection locked="0"/>
    </xf>
    <xf numFmtId="0" fontId="21" fillId="0" borderId="113" xfId="2" applyFont="1" applyBorder="1" applyAlignment="1" applyProtection="1">
      <alignment horizontal="center" vertical="center" shrinkToFit="1"/>
      <protection locked="0"/>
    </xf>
    <xf numFmtId="0" fontId="21" fillId="0" borderId="95" xfId="2" applyFont="1" applyBorder="1" applyAlignment="1" applyProtection="1">
      <alignment horizontal="center" vertical="center" shrinkToFit="1"/>
      <protection locked="0"/>
    </xf>
    <xf numFmtId="0" fontId="3" fillId="10" borderId="154" xfId="2" applyFont="1" applyFill="1" applyBorder="1" applyAlignment="1" applyProtection="1">
      <alignment horizontal="center" vertical="center"/>
      <protection locked="0"/>
    </xf>
    <xf numFmtId="0" fontId="3" fillId="10" borderId="155" xfId="2" applyFont="1" applyFill="1" applyBorder="1" applyAlignment="1" applyProtection="1">
      <alignment horizontal="center" vertical="center"/>
      <protection locked="0"/>
    </xf>
    <xf numFmtId="0" fontId="3" fillId="10" borderId="163" xfId="2" applyFont="1" applyFill="1" applyBorder="1" applyAlignment="1" applyProtection="1">
      <alignment horizontal="center" vertical="center"/>
      <protection locked="0"/>
    </xf>
    <xf numFmtId="0" fontId="3" fillId="10" borderId="164" xfId="2" applyFont="1" applyFill="1" applyBorder="1" applyAlignment="1" applyProtection="1">
      <alignment horizontal="center" vertical="center"/>
      <protection locked="0"/>
    </xf>
    <xf numFmtId="0" fontId="3" fillId="10" borderId="157" xfId="2" applyFont="1" applyFill="1" applyBorder="1" applyAlignment="1" applyProtection="1">
      <alignment horizontal="center" vertical="center"/>
      <protection locked="0"/>
    </xf>
    <xf numFmtId="0" fontId="3" fillId="10" borderId="158" xfId="2" applyFont="1" applyFill="1" applyBorder="1" applyAlignment="1" applyProtection="1">
      <alignment horizontal="center" vertical="center"/>
      <protection locked="0"/>
    </xf>
    <xf numFmtId="0" fontId="3" fillId="10" borderId="160" xfId="2" applyFont="1" applyFill="1" applyBorder="1" applyAlignment="1" applyProtection="1">
      <alignment horizontal="center" vertical="center"/>
      <protection locked="0"/>
    </xf>
    <xf numFmtId="0" fontId="3" fillId="10" borderId="152" xfId="2" applyFont="1" applyFill="1" applyBorder="1" applyAlignment="1" applyProtection="1">
      <alignment horizontal="center" vertical="center"/>
      <protection locked="0"/>
    </xf>
    <xf numFmtId="0" fontId="3" fillId="10" borderId="153" xfId="2" applyFont="1" applyFill="1" applyBorder="1" applyAlignment="1" applyProtection="1">
      <alignment horizontal="center" vertical="center"/>
      <protection locked="0"/>
    </xf>
    <xf numFmtId="0" fontId="3" fillId="10" borderId="161" xfId="2" applyFont="1" applyFill="1" applyBorder="1" applyAlignment="1" applyProtection="1">
      <alignment horizontal="center" vertical="center"/>
      <protection locked="0"/>
    </xf>
    <xf numFmtId="0" fontId="3" fillId="10" borderId="156" xfId="2" applyFont="1" applyFill="1" applyBorder="1" applyAlignment="1" applyProtection="1">
      <alignment horizontal="center" vertical="center"/>
      <protection locked="0"/>
    </xf>
    <xf numFmtId="0" fontId="3" fillId="10" borderId="165" xfId="2" applyFont="1" applyFill="1" applyBorder="1" applyAlignment="1" applyProtection="1">
      <alignment horizontal="center" vertical="center"/>
      <protection locked="0"/>
    </xf>
    <xf numFmtId="0" fontId="3" fillId="10" borderId="166" xfId="2" applyFont="1" applyFill="1" applyBorder="1" applyAlignment="1" applyProtection="1">
      <alignment horizontal="center" vertical="center"/>
      <protection locked="0"/>
    </xf>
    <xf numFmtId="0" fontId="3" fillId="10" borderId="162" xfId="2" applyFont="1" applyFill="1" applyBorder="1" applyAlignment="1" applyProtection="1">
      <alignment horizontal="center" vertical="center"/>
      <protection locked="0"/>
    </xf>
    <xf numFmtId="0" fontId="3" fillId="10" borderId="159" xfId="2" applyFont="1" applyFill="1" applyBorder="1" applyAlignment="1" applyProtection="1">
      <alignment horizontal="center" vertical="center"/>
      <protection locked="0"/>
    </xf>
    <xf numFmtId="0" fontId="3" fillId="0" borderId="16" xfId="2" applyFont="1" applyBorder="1" applyAlignment="1" applyProtection="1">
      <alignment horizontal="left" vertical="center" wrapText="1"/>
      <protection locked="0"/>
    </xf>
    <xf numFmtId="0" fontId="3" fillId="0" borderId="12" xfId="2" applyFont="1" applyBorder="1" applyAlignment="1" applyProtection="1">
      <alignment horizontal="left" vertical="center" wrapText="1"/>
      <protection locked="0"/>
    </xf>
    <xf numFmtId="0" fontId="3" fillId="0" borderId="62" xfId="2" applyFont="1" applyBorder="1" applyAlignment="1" applyProtection="1">
      <alignment horizontal="left" vertical="center" wrapText="1"/>
      <protection locked="0"/>
    </xf>
    <xf numFmtId="0" fontId="21" fillId="9" borderId="70" xfId="0" applyFont="1" applyFill="1" applyBorder="1" applyAlignment="1" applyProtection="1">
      <alignment horizontal="center" vertical="center" shrinkToFit="1"/>
      <protection locked="0"/>
    </xf>
    <xf numFmtId="0" fontId="21" fillId="9" borderId="46" xfId="0" applyFont="1" applyFill="1" applyBorder="1" applyAlignment="1">
      <alignment horizontal="center" vertical="center" shrinkToFit="1"/>
    </xf>
    <xf numFmtId="0" fontId="21" fillId="9" borderId="63" xfId="0" applyFont="1" applyFill="1" applyBorder="1" applyAlignment="1">
      <alignment horizontal="center" vertical="center" shrinkToFit="1"/>
    </xf>
    <xf numFmtId="0" fontId="26" fillId="0" borderId="0" xfId="2" applyFont="1" applyAlignment="1" applyProtection="1">
      <alignment horizontal="left" vertical="top" wrapText="1"/>
      <protection locked="0"/>
    </xf>
    <xf numFmtId="0" fontId="51" fillId="0" borderId="0" xfId="2" applyFont="1" applyAlignment="1" applyProtection="1">
      <alignment horizontal="left" vertical="top" wrapText="1"/>
      <protection locked="0"/>
    </xf>
    <xf numFmtId="0" fontId="3" fillId="0" borderId="70" xfId="2" applyFont="1" applyBorder="1" applyAlignment="1" applyProtection="1">
      <alignment horizontal="center" vertical="center"/>
      <protection locked="0"/>
    </xf>
    <xf numFmtId="0" fontId="3" fillId="0" borderId="46" xfId="2" applyFont="1" applyBorder="1" applyAlignment="1" applyProtection="1">
      <alignment horizontal="center" vertical="center"/>
      <protection locked="0"/>
    </xf>
    <xf numFmtId="0" fontId="21" fillId="0" borderId="39" xfId="0" applyFont="1" applyBorder="1" applyAlignment="1" applyProtection="1">
      <alignment horizontal="center" vertical="center" shrinkToFit="1"/>
      <protection locked="0"/>
    </xf>
    <xf numFmtId="0" fontId="21" fillId="0" borderId="40" xfId="0" applyFont="1" applyBorder="1" applyAlignment="1" applyProtection="1">
      <alignment horizontal="center" vertical="center" shrinkToFit="1"/>
      <protection locked="0"/>
    </xf>
    <xf numFmtId="0" fontId="21" fillId="0" borderId="0" xfId="0" applyFont="1" applyAlignment="1" applyProtection="1">
      <alignment horizontal="center" vertical="center" shrinkToFit="1"/>
      <protection locked="0"/>
    </xf>
    <xf numFmtId="0" fontId="21" fillId="0" borderId="64" xfId="0" applyFont="1" applyBorder="1" applyAlignment="1" applyProtection="1">
      <alignment horizontal="center" vertical="center" shrinkToFit="1"/>
      <protection locked="0"/>
    </xf>
    <xf numFmtId="0" fontId="21" fillId="0" borderId="2" xfId="0" applyFont="1" applyBorder="1" applyAlignment="1" applyProtection="1">
      <alignment horizontal="center" vertical="center" shrinkToFit="1"/>
      <protection locked="0"/>
    </xf>
    <xf numFmtId="0" fontId="21" fillId="0" borderId="55" xfId="0" applyFont="1" applyBorder="1" applyAlignment="1" applyProtection="1">
      <alignment horizontal="center" vertical="center" shrinkToFit="1"/>
      <protection locked="0"/>
    </xf>
    <xf numFmtId="0" fontId="51" fillId="0" borderId="3" xfId="0" applyFont="1" applyBorder="1" applyAlignment="1" applyProtection="1">
      <alignment horizontal="left" vertical="top" wrapText="1" shrinkToFit="1"/>
      <protection locked="0"/>
    </xf>
    <xf numFmtId="0" fontId="51" fillId="0" borderId="0" xfId="0" applyFont="1" applyAlignment="1" applyProtection="1">
      <alignment horizontal="left" vertical="top" wrapText="1" shrinkToFit="1"/>
      <protection locked="0"/>
    </xf>
    <xf numFmtId="0" fontId="34" fillId="21" borderId="35" xfId="1" applyFont="1" applyFill="1" applyBorder="1" applyAlignment="1" applyProtection="1">
      <alignment horizontal="center" vertical="center" shrinkToFit="1"/>
      <protection locked="0"/>
    </xf>
    <xf numFmtId="0" fontId="34" fillId="21" borderId="3" xfId="1" applyFont="1" applyFill="1" applyBorder="1" applyAlignment="1" applyProtection="1">
      <alignment horizontal="center" vertical="center" shrinkToFit="1"/>
      <protection locked="0"/>
    </xf>
    <xf numFmtId="0" fontId="34" fillId="21" borderId="44" xfId="1" applyFont="1" applyFill="1" applyBorder="1" applyAlignment="1" applyProtection="1">
      <alignment horizontal="center" vertical="center" shrinkToFit="1"/>
      <protection locked="0"/>
    </xf>
    <xf numFmtId="0" fontId="34" fillId="21" borderId="6" xfId="1" applyFont="1" applyFill="1" applyBorder="1" applyAlignment="1" applyProtection="1">
      <alignment horizontal="center" vertical="center"/>
      <protection locked="0"/>
    </xf>
    <xf numFmtId="0" fontId="34" fillId="21" borderId="0" xfId="1" applyFont="1" applyFill="1" applyAlignment="1" applyProtection="1">
      <alignment horizontal="center" vertical="center"/>
      <protection locked="0"/>
    </xf>
    <xf numFmtId="0" fontId="34" fillId="21" borderId="71" xfId="1" applyFont="1" applyFill="1" applyBorder="1" applyAlignment="1" applyProtection="1">
      <alignment horizontal="center" vertical="center"/>
      <protection locked="0"/>
    </xf>
    <xf numFmtId="0" fontId="34" fillId="21" borderId="20" xfId="1" applyFont="1" applyFill="1" applyBorder="1" applyAlignment="1" applyProtection="1">
      <alignment horizontal="center" vertical="center"/>
      <protection locked="0"/>
    </xf>
    <xf numFmtId="0" fontId="34" fillId="21" borderId="74" xfId="1" applyFont="1" applyFill="1" applyBorder="1" applyAlignment="1" applyProtection="1">
      <alignment horizontal="center" vertical="center"/>
      <protection locked="0"/>
    </xf>
    <xf numFmtId="0" fontId="34" fillId="21" borderId="75" xfId="1" applyFont="1" applyFill="1" applyBorder="1" applyAlignment="1" applyProtection="1">
      <alignment horizontal="center" vertical="center"/>
      <protection locked="0"/>
    </xf>
    <xf numFmtId="0" fontId="42" fillId="3" borderId="17" xfId="0" applyFont="1" applyFill="1" applyBorder="1" applyAlignment="1" applyProtection="1">
      <alignment horizontal="center" vertical="center" shrinkToFit="1"/>
      <protection locked="0"/>
    </xf>
    <xf numFmtId="0" fontId="42" fillId="3" borderId="76" xfId="0" applyFont="1" applyFill="1" applyBorder="1" applyAlignment="1" applyProtection="1">
      <alignment horizontal="center" vertical="center" shrinkToFit="1"/>
      <protection locked="0"/>
    </xf>
    <xf numFmtId="0" fontId="42" fillId="3" borderId="77" xfId="0" applyFont="1" applyFill="1" applyBorder="1" applyAlignment="1" applyProtection="1">
      <alignment horizontal="center" vertical="center" shrinkToFit="1"/>
      <protection locked="0"/>
    </xf>
    <xf numFmtId="0" fontId="3" fillId="0" borderId="100" xfId="2" applyFont="1" applyBorder="1" applyAlignment="1" applyProtection="1">
      <alignment horizontal="center" vertical="center" wrapText="1"/>
      <protection locked="0"/>
    </xf>
    <xf numFmtId="0" fontId="3" fillId="0" borderId="101" xfId="2" applyFont="1" applyBorder="1" applyAlignment="1" applyProtection="1">
      <alignment horizontal="center" vertical="center" wrapText="1"/>
      <protection locked="0"/>
    </xf>
    <xf numFmtId="0" fontId="3" fillId="0" borderId="102" xfId="2" applyFont="1" applyBorder="1" applyAlignment="1" applyProtection="1">
      <alignment horizontal="center" vertical="center" wrapText="1"/>
      <protection locked="0"/>
    </xf>
    <xf numFmtId="0" fontId="3" fillId="0" borderId="129" xfId="2" applyFont="1" applyBorder="1" applyAlignment="1" applyProtection="1">
      <alignment horizontal="center" vertical="center" wrapText="1"/>
      <protection locked="0"/>
    </xf>
    <xf numFmtId="0" fontId="3" fillId="0" borderId="127" xfId="2" applyFont="1" applyBorder="1" applyAlignment="1" applyProtection="1">
      <alignment horizontal="center" vertical="center"/>
      <protection locked="0"/>
    </xf>
    <xf numFmtId="0" fontId="3" fillId="0" borderId="128" xfId="2" applyFont="1" applyBorder="1" applyAlignment="1" applyProtection="1">
      <alignment horizontal="center" vertical="center"/>
      <protection locked="0"/>
    </xf>
    <xf numFmtId="0" fontId="6" fillId="6" borderId="0" xfId="2" applyFont="1" applyFill="1" applyAlignment="1" applyProtection="1">
      <alignment horizontal="left" vertical="center"/>
      <protection locked="0"/>
    </xf>
    <xf numFmtId="0" fontId="6" fillId="6" borderId="22" xfId="2" applyFont="1" applyFill="1" applyBorder="1" applyAlignment="1" applyProtection="1">
      <alignment horizontal="left" vertical="center"/>
      <protection locked="0"/>
    </xf>
    <xf numFmtId="0" fontId="76" fillId="6" borderId="70" xfId="2" applyFont="1" applyFill="1" applyBorder="1" applyAlignment="1" applyProtection="1">
      <alignment horizontal="center" vertical="center"/>
      <protection locked="0"/>
    </xf>
    <xf numFmtId="0" fontId="76" fillId="6" borderId="63" xfId="2" applyFont="1" applyFill="1" applyBorder="1" applyAlignment="1" applyProtection="1">
      <alignment horizontal="center" vertical="center"/>
      <protection locked="0"/>
    </xf>
    <xf numFmtId="0" fontId="6" fillId="6" borderId="16" xfId="2" applyFont="1" applyFill="1" applyBorder="1" applyAlignment="1" applyProtection="1">
      <alignment horizontal="left" vertical="center"/>
      <protection locked="0"/>
    </xf>
    <xf numFmtId="0" fontId="6" fillId="6" borderId="12" xfId="2" applyFont="1" applyFill="1" applyBorder="1" applyAlignment="1" applyProtection="1">
      <alignment horizontal="left" vertical="center"/>
      <protection locked="0"/>
    </xf>
    <xf numFmtId="0" fontId="6" fillId="6" borderId="62" xfId="2" applyFont="1" applyFill="1" applyBorder="1" applyAlignment="1" applyProtection="1">
      <alignment horizontal="left" vertical="center"/>
      <protection locked="0"/>
    </xf>
    <xf numFmtId="179" fontId="51" fillId="6" borderId="0" xfId="2" applyNumberFormat="1" applyFont="1" applyFill="1" applyAlignment="1" applyProtection="1">
      <alignment horizontal="right" vertical="top" wrapText="1"/>
      <protection locked="0"/>
    </xf>
    <xf numFmtId="0" fontId="6" fillId="6" borderId="0" xfId="2" applyFont="1" applyFill="1" applyAlignment="1" applyProtection="1">
      <alignment horizontal="left" vertical="center" wrapText="1"/>
      <protection locked="0"/>
    </xf>
    <xf numFmtId="0" fontId="6" fillId="6" borderId="22" xfId="2" applyFont="1" applyFill="1" applyBorder="1" applyAlignment="1" applyProtection="1">
      <alignment horizontal="left" vertical="center" wrapText="1"/>
      <protection locked="0"/>
    </xf>
    <xf numFmtId="0" fontId="3" fillId="10" borderId="96" xfId="2" applyFont="1" applyFill="1" applyBorder="1" applyAlignment="1" applyProtection="1">
      <alignment horizontal="center" vertical="center" wrapText="1"/>
      <protection locked="0"/>
    </xf>
    <xf numFmtId="0" fontId="3" fillId="10" borderId="97" xfId="2" applyFont="1" applyFill="1" applyBorder="1" applyAlignment="1" applyProtection="1">
      <alignment horizontal="center" vertical="center" wrapText="1"/>
      <protection locked="0"/>
    </xf>
    <xf numFmtId="0" fontId="3" fillId="10" borderId="138" xfId="2" applyFont="1" applyFill="1" applyBorder="1" applyAlignment="1" applyProtection="1">
      <alignment horizontal="center" vertical="center" wrapText="1"/>
      <protection locked="0"/>
    </xf>
    <xf numFmtId="0" fontId="3" fillId="10" borderId="148" xfId="2" applyFont="1" applyFill="1" applyBorder="1" applyAlignment="1" applyProtection="1">
      <alignment horizontal="center" vertical="center" wrapText="1"/>
      <protection locked="0"/>
    </xf>
    <xf numFmtId="0" fontId="3" fillId="10" borderId="98" xfId="2" applyFont="1" applyFill="1" applyBorder="1" applyAlignment="1" applyProtection="1">
      <alignment horizontal="center" vertical="center" wrapText="1"/>
      <protection locked="0"/>
    </xf>
    <xf numFmtId="0" fontId="21" fillId="0" borderId="23" xfId="0" applyFont="1" applyBorder="1" applyAlignment="1" applyProtection="1">
      <alignment horizontal="center" vertical="center" shrinkToFit="1"/>
      <protection locked="0"/>
    </xf>
    <xf numFmtId="0" fontId="69" fillId="0" borderId="0" xfId="2" applyFont="1" applyAlignment="1" applyProtection="1">
      <alignment horizontal="left" vertical="center" wrapText="1" shrinkToFit="1"/>
      <protection locked="0"/>
    </xf>
    <xf numFmtId="0" fontId="5" fillId="6" borderId="42" xfId="2" applyFont="1" applyFill="1" applyBorder="1" applyAlignment="1" applyProtection="1">
      <alignment horizontal="left" vertical="center" shrinkToFit="1"/>
      <protection locked="0"/>
    </xf>
    <xf numFmtId="0" fontId="5" fillId="6" borderId="0" xfId="2" applyFont="1" applyFill="1" applyAlignment="1" applyProtection="1">
      <alignment horizontal="left" vertical="center" shrinkToFit="1"/>
      <protection locked="0"/>
    </xf>
    <xf numFmtId="0" fontId="23" fillId="0" borderId="0" xfId="2" applyFont="1" applyAlignment="1" applyProtection="1">
      <alignment horizontal="right" vertical="center"/>
      <protection locked="0"/>
    </xf>
    <xf numFmtId="0" fontId="6" fillId="6" borderId="10" xfId="2" applyFont="1" applyFill="1" applyBorder="1" applyAlignment="1" applyProtection="1">
      <alignment horizontal="center" vertical="center" wrapText="1"/>
      <protection locked="0"/>
    </xf>
    <xf numFmtId="0" fontId="6" fillId="6" borderId="34" xfId="2" applyFont="1" applyFill="1" applyBorder="1" applyAlignment="1" applyProtection="1">
      <alignment horizontal="center" vertical="center" wrapText="1"/>
      <protection locked="0"/>
    </xf>
    <xf numFmtId="0" fontId="6" fillId="6" borderId="16" xfId="2" applyFont="1" applyFill="1" applyBorder="1" applyAlignment="1" applyProtection="1">
      <alignment horizontal="center" vertical="center" wrapText="1"/>
      <protection locked="0"/>
    </xf>
    <xf numFmtId="0" fontId="6" fillId="6" borderId="32" xfId="2" applyFont="1" applyFill="1" applyBorder="1" applyAlignment="1" applyProtection="1">
      <alignment horizontal="center" vertical="center" wrapText="1"/>
      <protection locked="0"/>
    </xf>
    <xf numFmtId="0" fontId="70" fillId="0" borderId="3" xfId="2" applyFont="1" applyBorder="1" applyAlignment="1" applyProtection="1">
      <alignment horizontal="left" vertical="top" wrapText="1"/>
      <protection locked="0"/>
    </xf>
    <xf numFmtId="0" fontId="3" fillId="0" borderId="63" xfId="2" applyFont="1" applyBorder="1" applyAlignment="1" applyProtection="1">
      <alignment horizontal="center" vertical="center"/>
      <protection locked="0"/>
    </xf>
    <xf numFmtId="0" fontId="3" fillId="0" borderId="66" xfId="2" applyFont="1" applyBorder="1" applyAlignment="1" applyProtection="1">
      <alignment horizontal="center" vertical="center"/>
      <protection locked="0"/>
    </xf>
    <xf numFmtId="0" fontId="3" fillId="0" borderId="12" xfId="2" applyFont="1" applyBorder="1" applyAlignment="1" applyProtection="1">
      <alignment horizontal="center" vertical="center"/>
      <protection locked="0"/>
    </xf>
    <xf numFmtId="0" fontId="3" fillId="0" borderId="62" xfId="2" applyFont="1" applyBorder="1" applyAlignment="1" applyProtection="1">
      <alignment horizontal="center" vertical="center"/>
      <protection locked="0"/>
    </xf>
    <xf numFmtId="0" fontId="3" fillId="0" borderId="66" xfId="2" applyFont="1" applyBorder="1" applyAlignment="1" applyProtection="1">
      <alignment horizontal="center" vertical="center" wrapText="1"/>
      <protection locked="0"/>
    </xf>
    <xf numFmtId="0" fontId="3" fillId="0" borderId="12" xfId="2" applyFont="1" applyBorder="1" applyAlignment="1" applyProtection="1">
      <alignment horizontal="center" vertical="center" wrapText="1"/>
      <protection locked="0"/>
    </xf>
    <xf numFmtId="0" fontId="3" fillId="0" borderId="62" xfId="2" applyFont="1" applyBorder="1" applyAlignment="1" applyProtection="1">
      <alignment horizontal="center" vertical="center" wrapText="1"/>
      <protection locked="0"/>
    </xf>
    <xf numFmtId="0" fontId="3" fillId="0" borderId="124" xfId="2" applyFont="1" applyBorder="1" applyAlignment="1" applyProtection="1">
      <alignment horizontal="center" vertical="center" wrapText="1"/>
      <protection locked="0"/>
    </xf>
    <xf numFmtId="0" fontId="3" fillId="0" borderId="133" xfId="2" applyFont="1" applyBorder="1" applyAlignment="1" applyProtection="1">
      <alignment horizontal="center" vertical="center" wrapText="1"/>
      <protection locked="0"/>
    </xf>
    <xf numFmtId="0" fontId="3" fillId="0" borderId="23" xfId="2" applyFont="1" applyBorder="1" applyAlignment="1" applyProtection="1">
      <alignment horizontal="center" vertical="center" wrapText="1"/>
      <protection locked="0"/>
    </xf>
    <xf numFmtId="0" fontId="3" fillId="0" borderId="39" xfId="2" applyFont="1" applyBorder="1" applyAlignment="1" applyProtection="1">
      <alignment horizontal="center" vertical="center" wrapText="1"/>
      <protection locked="0"/>
    </xf>
    <xf numFmtId="0" fontId="3" fillId="0" borderId="33" xfId="2" applyFont="1" applyBorder="1" applyAlignment="1" applyProtection="1">
      <alignment horizontal="center" vertical="center" wrapText="1"/>
      <protection locked="0"/>
    </xf>
    <xf numFmtId="0" fontId="3" fillId="0" borderId="2" xfId="2" applyFont="1" applyBorder="1" applyAlignment="1" applyProtection="1">
      <alignment horizontal="center" vertical="center" wrapText="1"/>
      <protection locked="0"/>
    </xf>
    <xf numFmtId="0" fontId="3" fillId="0" borderId="40" xfId="2" applyFont="1" applyBorder="1" applyAlignment="1" applyProtection="1">
      <alignment horizontal="center" vertical="center" wrapText="1"/>
      <protection locked="0"/>
    </xf>
    <xf numFmtId="0" fontId="3" fillId="0" borderId="112" xfId="2" applyFont="1" applyBorder="1" applyAlignment="1" applyProtection="1">
      <alignment horizontal="center" vertical="center" wrapText="1"/>
      <protection locked="0"/>
    </xf>
    <xf numFmtId="0" fontId="21" fillId="0" borderId="70" xfId="0" applyFont="1" applyBorder="1" applyAlignment="1" applyProtection="1">
      <alignment horizontal="center" vertical="center" shrinkToFit="1"/>
      <protection locked="0"/>
    </xf>
    <xf numFmtId="0" fontId="21" fillId="0" borderId="46" xfId="0" applyFont="1" applyBorder="1" applyAlignment="1" applyProtection="1">
      <alignment horizontal="center" vertical="center" shrinkToFit="1"/>
      <protection locked="0"/>
    </xf>
    <xf numFmtId="0" fontId="21" fillId="0" borderId="63" xfId="0" applyFont="1" applyBorder="1" applyAlignment="1" applyProtection="1">
      <alignment horizontal="center" vertical="center" shrinkToFit="1"/>
      <protection locked="0"/>
    </xf>
    <xf numFmtId="0" fontId="3" fillId="0" borderId="85" xfId="2" applyFont="1" applyBorder="1" applyAlignment="1" applyProtection="1">
      <alignment horizontal="left" vertical="center" wrapText="1"/>
      <protection locked="0"/>
    </xf>
    <xf numFmtId="0" fontId="34" fillId="6" borderId="42" xfId="2" applyFont="1" applyFill="1" applyBorder="1" applyAlignment="1" applyProtection="1">
      <alignment horizontal="left" vertical="center"/>
      <protection locked="0"/>
    </xf>
    <xf numFmtId="0" fontId="34" fillId="6" borderId="43" xfId="2" applyFont="1" applyFill="1" applyBorder="1" applyAlignment="1" applyProtection="1">
      <alignment horizontal="left" vertical="center"/>
      <protection locked="0"/>
    </xf>
    <xf numFmtId="0" fontId="6" fillId="6" borderId="38" xfId="2" applyFont="1" applyFill="1" applyBorder="1" applyAlignment="1" applyProtection="1">
      <alignment horizontal="center" vertical="center" wrapText="1"/>
      <protection locked="0"/>
    </xf>
    <xf numFmtId="0" fontId="6" fillId="6" borderId="24" xfId="2" applyFont="1" applyFill="1" applyBorder="1" applyAlignment="1" applyProtection="1">
      <alignment horizontal="center" vertical="center" wrapText="1"/>
      <protection locked="0"/>
    </xf>
    <xf numFmtId="0" fontId="34" fillId="6" borderId="18" xfId="2" applyFont="1" applyFill="1" applyBorder="1" applyAlignment="1" applyProtection="1">
      <alignment horizontal="left" vertical="center"/>
      <protection locked="0"/>
    </xf>
    <xf numFmtId="0" fontId="34" fillId="6" borderId="58" xfId="2" applyFont="1" applyFill="1" applyBorder="1" applyAlignment="1" applyProtection="1">
      <alignment horizontal="left" vertical="center"/>
      <protection locked="0"/>
    </xf>
    <xf numFmtId="0" fontId="34" fillId="6" borderId="91" xfId="2" applyFont="1" applyFill="1" applyBorder="1" applyAlignment="1" applyProtection="1">
      <alignment horizontal="left" vertical="center"/>
      <protection locked="0"/>
    </xf>
    <xf numFmtId="0" fontId="43" fillId="6" borderId="41" xfId="2" applyFont="1" applyFill="1" applyBorder="1" applyAlignment="1" applyProtection="1">
      <alignment horizontal="left" vertical="top"/>
      <protection locked="0"/>
    </xf>
    <xf numFmtId="0" fontId="43" fillId="6" borderId="42" xfId="2" applyFont="1" applyFill="1" applyBorder="1" applyAlignment="1" applyProtection="1">
      <alignment horizontal="left" vertical="top"/>
      <protection locked="0"/>
    </xf>
    <xf numFmtId="0" fontId="43" fillId="6" borderId="43" xfId="2" applyFont="1" applyFill="1" applyBorder="1" applyAlignment="1" applyProtection="1">
      <alignment horizontal="left" vertical="top"/>
      <protection locked="0"/>
    </xf>
    <xf numFmtId="0" fontId="5" fillId="7" borderId="0" xfId="2" applyFont="1" applyFill="1" applyAlignment="1" applyProtection="1">
      <alignment horizontal="left" vertical="center" shrinkToFit="1"/>
      <protection locked="0"/>
    </xf>
    <xf numFmtId="0" fontId="5" fillId="7" borderId="42" xfId="2" applyFont="1" applyFill="1" applyBorder="1" applyAlignment="1" applyProtection="1">
      <alignment horizontal="left" vertical="top" shrinkToFit="1"/>
      <protection locked="0"/>
    </xf>
    <xf numFmtId="0" fontId="8" fillId="7" borderId="0" xfId="2" applyFont="1" applyFill="1" applyAlignment="1" applyProtection="1">
      <alignment horizontal="left" vertical="top" wrapText="1" shrinkToFit="1"/>
      <protection locked="0"/>
    </xf>
    <xf numFmtId="0" fontId="23" fillId="7" borderId="23" xfId="2" applyFont="1" applyFill="1" applyBorder="1" applyAlignment="1" applyProtection="1">
      <alignment horizontal="center" vertical="center" wrapText="1" shrinkToFit="1"/>
      <protection locked="0"/>
    </xf>
    <xf numFmtId="0" fontId="23" fillId="7" borderId="39" xfId="2" applyFont="1" applyFill="1" applyBorder="1" applyAlignment="1" applyProtection="1">
      <alignment horizontal="center" vertical="center" shrinkToFit="1"/>
      <protection locked="0"/>
    </xf>
    <xf numFmtId="0" fontId="23" fillId="7" borderId="40" xfId="2" applyFont="1" applyFill="1" applyBorder="1" applyAlignment="1" applyProtection="1">
      <alignment horizontal="center" vertical="center" shrinkToFit="1"/>
      <protection locked="0"/>
    </xf>
    <xf numFmtId="0" fontId="23" fillId="7" borderId="31" xfId="2" applyFont="1" applyFill="1" applyBorder="1" applyAlignment="1" applyProtection="1">
      <alignment horizontal="center" vertical="center" shrinkToFit="1"/>
      <protection locked="0"/>
    </xf>
    <xf numFmtId="0" fontId="23" fillId="7" borderId="0" xfId="2" applyFont="1" applyFill="1" applyAlignment="1" applyProtection="1">
      <alignment horizontal="center" vertical="center" shrinkToFit="1"/>
      <protection locked="0"/>
    </xf>
    <xf numFmtId="0" fontId="23" fillId="7" borderId="64" xfId="2" applyFont="1" applyFill="1" applyBorder="1" applyAlignment="1" applyProtection="1">
      <alignment horizontal="center" vertical="center" shrinkToFit="1"/>
      <protection locked="0"/>
    </xf>
    <xf numFmtId="0" fontId="3" fillId="10" borderId="39" xfId="2" applyFont="1" applyFill="1" applyBorder="1" applyAlignment="1" applyProtection="1">
      <alignment horizontal="center" vertical="center" wrapText="1"/>
      <protection locked="0"/>
    </xf>
    <xf numFmtId="0" fontId="3" fillId="10" borderId="137" xfId="2" applyFont="1" applyFill="1" applyBorder="1" applyAlignment="1" applyProtection="1">
      <alignment horizontal="center" vertical="center" wrapText="1"/>
      <protection locked="0"/>
    </xf>
    <xf numFmtId="0" fontId="3" fillId="10" borderId="0" xfId="2" applyFont="1" applyFill="1" applyAlignment="1" applyProtection="1">
      <alignment horizontal="center" vertical="center" wrapText="1"/>
      <protection locked="0"/>
    </xf>
    <xf numFmtId="0" fontId="3" fillId="10" borderId="151" xfId="2" applyFont="1" applyFill="1" applyBorder="1" applyAlignment="1" applyProtection="1">
      <alignment horizontal="center" vertical="center" wrapText="1"/>
      <protection locked="0"/>
    </xf>
    <xf numFmtId="0" fontId="3" fillId="10" borderId="145" xfId="2" applyFont="1" applyFill="1" applyBorder="1" applyAlignment="1" applyProtection="1">
      <alignment horizontal="center" vertical="center" wrapText="1"/>
      <protection locked="0"/>
    </xf>
    <xf numFmtId="0" fontId="3" fillId="10" borderId="40" xfId="2" applyFont="1" applyFill="1" applyBorder="1" applyAlignment="1" applyProtection="1">
      <alignment horizontal="center" vertical="center" wrapText="1"/>
      <protection locked="0"/>
    </xf>
    <xf numFmtId="0" fontId="3" fillId="10" borderId="152" xfId="2" applyFont="1" applyFill="1" applyBorder="1" applyAlignment="1" applyProtection="1">
      <alignment horizontal="center" vertical="center" wrapText="1"/>
      <protection locked="0"/>
    </xf>
    <xf numFmtId="0" fontId="3" fillId="10" borderId="64" xfId="2" applyFont="1" applyFill="1" applyBorder="1" applyAlignment="1" applyProtection="1">
      <alignment horizontal="center" vertical="center" wrapText="1"/>
      <protection locked="0"/>
    </xf>
    <xf numFmtId="0" fontId="82" fillId="6" borderId="35" xfId="2" applyFont="1" applyFill="1" applyBorder="1" applyAlignment="1" applyProtection="1">
      <alignment horizontal="center" vertical="center" wrapText="1"/>
      <protection locked="0"/>
    </xf>
    <xf numFmtId="0" fontId="82" fillId="6" borderId="45" xfId="2" applyFont="1" applyFill="1" applyBorder="1" applyAlignment="1" applyProtection="1">
      <alignment horizontal="center" vertical="center" wrapText="1"/>
      <protection locked="0"/>
    </xf>
    <xf numFmtId="0" fontId="82" fillId="6" borderId="6" xfId="2" applyFont="1" applyFill="1" applyBorder="1" applyAlignment="1" applyProtection="1">
      <alignment horizontal="center" vertical="center" wrapText="1"/>
      <protection locked="0"/>
    </xf>
    <xf numFmtId="0" fontId="82" fillId="6" borderId="22" xfId="2" applyFont="1" applyFill="1" applyBorder="1" applyAlignment="1" applyProtection="1">
      <alignment horizontal="center" vertical="center" wrapText="1"/>
      <protection locked="0"/>
    </xf>
    <xf numFmtId="0" fontId="82" fillId="6" borderId="10" xfId="2" applyFont="1" applyFill="1" applyBorder="1" applyAlignment="1" applyProtection="1">
      <alignment horizontal="center" vertical="center" wrapText="1"/>
      <protection locked="0"/>
    </xf>
    <xf numFmtId="0" fontId="82" fillId="6" borderId="34" xfId="2" applyFont="1" applyFill="1" applyBorder="1" applyAlignment="1" applyProtection="1">
      <alignment horizontal="center" vertical="center" wrapText="1"/>
      <protection locked="0"/>
    </xf>
    <xf numFmtId="0" fontId="34" fillId="6" borderId="39" xfId="2" applyFont="1" applyFill="1" applyBorder="1" applyAlignment="1" applyProtection="1">
      <alignment horizontal="left" vertical="center"/>
      <protection locked="0"/>
    </xf>
    <xf numFmtId="0" fontId="34" fillId="6" borderId="40" xfId="2" applyFont="1" applyFill="1" applyBorder="1" applyAlignment="1" applyProtection="1">
      <alignment horizontal="left" vertical="center"/>
      <protection locked="0"/>
    </xf>
    <xf numFmtId="0" fontId="6" fillId="6" borderId="96" xfId="2" applyFont="1" applyFill="1" applyBorder="1" applyAlignment="1" applyProtection="1">
      <alignment horizontal="center" vertical="center" wrapText="1"/>
      <protection locked="0"/>
    </xf>
    <xf numFmtId="0" fontId="6" fillId="6" borderId="98" xfId="2" applyFont="1" applyFill="1" applyBorder="1" applyAlignment="1" applyProtection="1">
      <alignment horizontal="center" vertical="center" wrapText="1"/>
      <protection locked="0"/>
    </xf>
    <xf numFmtId="0" fontId="34" fillId="0" borderId="16" xfId="2" applyFont="1" applyBorder="1" applyAlignment="1" applyProtection="1">
      <alignment horizontal="left" vertical="center"/>
      <protection locked="0"/>
    </xf>
    <xf numFmtId="0" fontId="34" fillId="0" borderId="12" xfId="2" applyFont="1" applyBorder="1" applyAlignment="1" applyProtection="1">
      <alignment horizontal="left" vertical="center"/>
      <protection locked="0"/>
    </xf>
    <xf numFmtId="0" fontId="34" fillId="0" borderId="62" xfId="2" applyFont="1" applyBorder="1" applyAlignment="1" applyProtection="1">
      <alignment horizontal="left" vertical="center"/>
      <protection locked="0"/>
    </xf>
    <xf numFmtId="0" fontId="34" fillId="6" borderId="0" xfId="2" applyFont="1" applyFill="1" applyAlignment="1" applyProtection="1">
      <alignment horizontal="left" vertical="center"/>
      <protection locked="0"/>
    </xf>
    <xf numFmtId="0" fontId="34" fillId="6" borderId="64" xfId="2" applyFont="1" applyFill="1" applyBorder="1" applyAlignment="1" applyProtection="1">
      <alignment horizontal="left" vertical="center"/>
      <protection locked="0"/>
    </xf>
    <xf numFmtId="0" fontId="84" fillId="10" borderId="23" xfId="2" applyFont="1" applyFill="1" applyBorder="1" applyAlignment="1" applyProtection="1">
      <alignment horizontal="center" vertical="center" wrapText="1"/>
      <protection locked="0"/>
    </xf>
    <xf numFmtId="0" fontId="84" fillId="10" borderId="39" xfId="2" applyFont="1" applyFill="1" applyBorder="1" applyAlignment="1" applyProtection="1">
      <alignment horizontal="center" vertical="center" wrapText="1"/>
      <protection locked="0"/>
    </xf>
    <xf numFmtId="0" fontId="84" fillId="10" borderId="40" xfId="2" applyFont="1" applyFill="1" applyBorder="1" applyAlignment="1" applyProtection="1">
      <alignment horizontal="center" vertical="center" wrapText="1"/>
      <protection locked="0"/>
    </xf>
    <xf numFmtId="0" fontId="84" fillId="10" borderId="31" xfId="2" applyFont="1" applyFill="1" applyBorder="1" applyAlignment="1" applyProtection="1">
      <alignment horizontal="center" vertical="center" wrapText="1"/>
      <protection locked="0"/>
    </xf>
    <xf numFmtId="0" fontId="84" fillId="10" borderId="0" xfId="2" applyFont="1" applyFill="1" applyAlignment="1" applyProtection="1">
      <alignment horizontal="center" vertical="center" wrapText="1"/>
      <protection locked="0"/>
    </xf>
    <xf numFmtId="0" fontId="84" fillId="10" borderId="64" xfId="2" applyFont="1" applyFill="1" applyBorder="1" applyAlignment="1" applyProtection="1">
      <alignment horizontal="center" vertical="center" wrapText="1"/>
      <protection locked="0"/>
    </xf>
    <xf numFmtId="0" fontId="6" fillId="0" borderId="38" xfId="2" applyFont="1" applyBorder="1" applyAlignment="1" applyProtection="1">
      <alignment horizontal="left" vertical="center"/>
      <protection locked="0"/>
    </xf>
    <xf numFmtId="0" fontId="6" fillId="0" borderId="39" xfId="2" applyFont="1" applyBorder="1" applyAlignment="1" applyProtection="1">
      <alignment horizontal="left" vertical="center"/>
      <protection locked="0"/>
    </xf>
    <xf numFmtId="0" fontId="6" fillId="0" borderId="40" xfId="2" applyFont="1" applyBorder="1" applyAlignment="1" applyProtection="1">
      <alignment horizontal="left" vertical="center"/>
      <protection locked="0"/>
    </xf>
    <xf numFmtId="0" fontId="51" fillId="6" borderId="0" xfId="2" applyFont="1" applyFill="1" applyAlignment="1" applyProtection="1">
      <alignment horizontal="left" vertical="top" wrapText="1"/>
      <protection locked="0"/>
    </xf>
    <xf numFmtId="0" fontId="51" fillId="10" borderId="0" xfId="2" applyFont="1" applyFill="1" applyAlignment="1" applyProtection="1">
      <alignment horizontal="left" vertical="top" wrapText="1"/>
      <protection locked="0"/>
    </xf>
    <xf numFmtId="0" fontId="89" fillId="10" borderId="70" xfId="0" applyFont="1" applyFill="1" applyBorder="1" applyAlignment="1" applyProtection="1">
      <alignment horizontal="right" vertical="center" wrapText="1"/>
      <protection locked="0"/>
    </xf>
    <xf numFmtId="0" fontId="89" fillId="10" borderId="46" xfId="0" applyFont="1" applyFill="1" applyBorder="1" applyAlignment="1" applyProtection="1">
      <alignment horizontal="right" vertical="center" wrapText="1"/>
      <protection locked="0"/>
    </xf>
    <xf numFmtId="0" fontId="89" fillId="10" borderId="63" xfId="0" applyFont="1" applyFill="1" applyBorder="1" applyAlignment="1" applyProtection="1">
      <alignment horizontal="right" vertical="center" wrapText="1"/>
      <protection locked="0"/>
    </xf>
    <xf numFmtId="0" fontId="90" fillId="14" borderId="70" xfId="0" applyFont="1" applyFill="1" applyBorder="1" applyAlignment="1" applyProtection="1">
      <alignment horizontal="center" vertical="center"/>
      <protection locked="0"/>
    </xf>
    <xf numFmtId="0" fontId="90" fillId="14" borderId="63" xfId="0" applyFont="1" applyFill="1" applyBorder="1" applyAlignment="1" applyProtection="1">
      <alignment horizontal="center" vertical="center"/>
      <protection locked="0"/>
    </xf>
    <xf numFmtId="0" fontId="5" fillId="7" borderId="3" xfId="2" applyFont="1" applyFill="1" applyBorder="1" applyAlignment="1" applyProtection="1">
      <alignment horizontal="left" vertical="center" shrinkToFit="1"/>
      <protection locked="0"/>
    </xf>
    <xf numFmtId="0" fontId="97" fillId="7" borderId="3" xfId="2" applyFont="1" applyFill="1" applyBorder="1" applyAlignment="1" applyProtection="1">
      <alignment horizontal="center" vertical="center" shrinkToFit="1"/>
      <protection locked="0"/>
    </xf>
    <xf numFmtId="0" fontId="28" fillId="6" borderId="0" xfId="2" applyFont="1" applyFill="1" applyAlignment="1" applyProtection="1">
      <alignment horizontal="left" vertical="top" wrapText="1"/>
      <protection locked="0"/>
    </xf>
    <xf numFmtId="0" fontId="28" fillId="6" borderId="0" xfId="2" applyFont="1" applyFill="1" applyAlignment="1" applyProtection="1">
      <alignment horizontal="left" vertical="top"/>
      <protection locked="0"/>
    </xf>
    <xf numFmtId="0" fontId="18" fillId="0" borderId="0" xfId="2" applyFont="1" applyAlignment="1" applyProtection="1">
      <alignment horizontal="left" vertical="top" wrapText="1"/>
      <protection locked="0"/>
    </xf>
    <xf numFmtId="0" fontId="55" fillId="0" borderId="119" xfId="0" applyFont="1" applyBorder="1" applyAlignment="1" applyProtection="1">
      <alignment horizontal="center" vertical="center" wrapText="1"/>
      <protection locked="0"/>
    </xf>
    <xf numFmtId="0" fontId="55" fillId="0" borderId="119" xfId="0" applyFont="1" applyBorder="1" applyAlignment="1">
      <alignment horizontal="center" vertical="center" wrapText="1"/>
    </xf>
    <xf numFmtId="0" fontId="55" fillId="0" borderId="119" xfId="0" applyFont="1" applyBorder="1" applyAlignment="1" applyProtection="1">
      <alignment horizontal="center" vertical="center"/>
      <protection locked="0"/>
    </xf>
    <xf numFmtId="0" fontId="55" fillId="0" borderId="119" xfId="0" applyFont="1" applyBorder="1" applyAlignment="1">
      <alignment horizontal="center" vertical="center"/>
    </xf>
    <xf numFmtId="0" fontId="55" fillId="40" borderId="119" xfId="0" applyFont="1" applyFill="1" applyBorder="1" applyAlignment="1" applyProtection="1">
      <alignment horizontal="center" vertical="center"/>
      <protection locked="0"/>
    </xf>
    <xf numFmtId="0" fontId="55" fillId="40" borderId="119" xfId="0" applyFont="1" applyFill="1" applyBorder="1" applyAlignment="1">
      <alignment horizontal="center" vertical="center"/>
    </xf>
    <xf numFmtId="0" fontId="55" fillId="0" borderId="118" xfId="0" applyFont="1" applyBorder="1" applyAlignment="1">
      <alignment horizontal="center" vertical="center"/>
    </xf>
    <xf numFmtId="0" fontId="59" fillId="0" borderId="0" xfId="0" applyFont="1" applyAlignment="1" applyProtection="1">
      <alignment horizontal="left" vertical="top" wrapText="1"/>
      <protection locked="0"/>
    </xf>
    <xf numFmtId="0" fontId="59" fillId="0" borderId="0" xfId="0" applyFont="1" applyAlignment="1">
      <alignment horizontal="left" vertical="top" wrapText="1"/>
    </xf>
    <xf numFmtId="0" fontId="60" fillId="0" borderId="23" xfId="0" applyFont="1" applyBorder="1" applyAlignment="1" applyProtection="1">
      <alignment horizontal="center" vertical="center" wrapText="1"/>
      <protection locked="0"/>
    </xf>
    <xf numFmtId="0" fontId="60" fillId="0" borderId="39" xfId="0" applyFont="1" applyBorder="1" applyAlignment="1">
      <alignment horizontal="center" vertical="center"/>
    </xf>
    <xf numFmtId="0" fontId="60" fillId="0" borderId="95" xfId="0" applyFont="1" applyBorder="1" applyAlignment="1">
      <alignment horizontal="center" vertical="center"/>
    </xf>
    <xf numFmtId="0" fontId="60" fillId="0" borderId="42" xfId="0" applyFont="1" applyBorder="1" applyAlignment="1">
      <alignment horizontal="center" vertical="center"/>
    </xf>
    <xf numFmtId="0" fontId="55" fillId="0" borderId="112" xfId="0" applyFont="1" applyBorder="1" applyAlignment="1" applyProtection="1">
      <alignment horizontal="center" vertical="center"/>
      <protection locked="0"/>
    </xf>
    <xf numFmtId="0" fontId="55" fillId="0" borderId="112" xfId="0" applyFont="1" applyBorder="1" applyAlignment="1">
      <alignment horizontal="center" vertical="center"/>
    </xf>
    <xf numFmtId="0" fontId="55" fillId="0" borderId="112" xfId="0" applyFont="1" applyBorder="1" applyAlignment="1" applyProtection="1">
      <alignment horizontal="center" vertical="center" wrapText="1"/>
      <protection locked="0"/>
    </xf>
    <xf numFmtId="0" fontId="55" fillId="0" borderId="112" xfId="0" applyFont="1" applyBorder="1" applyAlignment="1">
      <alignment horizontal="center" vertical="center" wrapText="1"/>
    </xf>
    <xf numFmtId="0" fontId="55" fillId="0" borderId="117" xfId="0" applyFont="1" applyBorder="1" applyAlignment="1" applyProtection="1">
      <alignment horizontal="center" vertical="center"/>
      <protection locked="0"/>
    </xf>
    <xf numFmtId="0" fontId="55" fillId="40" borderId="112" xfId="0" applyFont="1" applyFill="1" applyBorder="1" applyAlignment="1" applyProtection="1">
      <alignment horizontal="center" vertical="center"/>
      <protection locked="0"/>
    </xf>
    <xf numFmtId="0" fontId="55" fillId="40" borderId="112" xfId="0" applyFont="1" applyFill="1" applyBorder="1" applyAlignment="1">
      <alignment horizontal="center" vertical="center"/>
    </xf>
    <xf numFmtId="0" fontId="80" fillId="0" borderId="100" xfId="0" applyFont="1" applyBorder="1" applyAlignment="1" applyProtection="1">
      <alignment horizontal="center" vertical="center"/>
      <protection locked="0"/>
    </xf>
    <xf numFmtId="0" fontId="80" fillId="0" borderId="101" xfId="0" applyFont="1" applyBorder="1" applyAlignment="1">
      <alignment horizontal="center" vertical="center"/>
    </xf>
    <xf numFmtId="0" fontId="80" fillId="0" borderId="102" xfId="0" applyFont="1" applyBorder="1" applyAlignment="1">
      <alignment horizontal="center" vertical="center"/>
    </xf>
    <xf numFmtId="0" fontId="6" fillId="0" borderId="66" xfId="0" applyFont="1" applyBorder="1" applyAlignment="1" applyProtection="1">
      <alignment horizontal="center" vertical="center" wrapText="1"/>
      <protection locked="0"/>
    </xf>
    <xf numFmtId="0" fontId="6" fillId="0" borderId="12" xfId="0" applyFont="1" applyBorder="1" applyAlignment="1">
      <alignment horizontal="center" vertical="center" wrapText="1"/>
    </xf>
    <xf numFmtId="0" fontId="76" fillId="0" borderId="70" xfId="0" applyFont="1" applyBorder="1" applyAlignment="1" applyProtection="1">
      <alignment horizontal="center" vertical="center"/>
      <protection locked="0"/>
    </xf>
    <xf numFmtId="0" fontId="76" fillId="0" borderId="46" xfId="0" applyFont="1" applyBorder="1" applyAlignment="1">
      <alignment horizontal="center" vertical="center"/>
    </xf>
    <xf numFmtId="0" fontId="76" fillId="0" borderId="140" xfId="0" applyFont="1" applyBorder="1" applyAlignment="1">
      <alignment horizontal="center" vertical="center"/>
    </xf>
    <xf numFmtId="0" fontId="76" fillId="0" borderId="141" xfId="0" applyFont="1" applyBorder="1" applyAlignment="1" applyProtection="1">
      <alignment horizontal="center" vertical="center"/>
      <protection locked="0"/>
    </xf>
    <xf numFmtId="0" fontId="76" fillId="0" borderId="63" xfId="0" applyFont="1" applyBorder="1" applyAlignment="1">
      <alignment horizontal="center" vertical="center"/>
    </xf>
    <xf numFmtId="0" fontId="76" fillId="9" borderId="12" xfId="2" applyFont="1" applyFill="1" applyBorder="1" applyAlignment="1" applyProtection="1">
      <alignment horizontal="center" vertical="center"/>
      <protection locked="0"/>
    </xf>
    <xf numFmtId="0" fontId="76" fillId="9" borderId="62" xfId="2" applyFont="1" applyFill="1" applyBorder="1" applyAlignment="1" applyProtection="1">
      <alignment horizontal="center" vertical="center"/>
      <protection locked="0"/>
    </xf>
    <xf numFmtId="0" fontId="34" fillId="6" borderId="124" xfId="2" applyFont="1" applyFill="1" applyBorder="1" applyAlignment="1" applyProtection="1">
      <alignment horizontal="right" vertical="center"/>
      <protection locked="0"/>
    </xf>
    <xf numFmtId="0" fontId="34" fillId="6" borderId="143" xfId="2" applyFont="1" applyFill="1" applyBorder="1" applyAlignment="1" applyProtection="1">
      <alignment horizontal="right" vertical="center"/>
      <protection locked="0"/>
    </xf>
    <xf numFmtId="0" fontId="34" fillId="6" borderId="105" xfId="2" applyFont="1" applyFill="1" applyBorder="1" applyAlignment="1" applyProtection="1">
      <alignment horizontal="center" vertical="center" wrapText="1"/>
      <protection locked="0"/>
    </xf>
    <xf numFmtId="0" fontId="34" fillId="6" borderId="101" xfId="2" applyFont="1" applyFill="1" applyBorder="1" applyAlignment="1" applyProtection="1">
      <alignment horizontal="center" vertical="center" wrapText="1"/>
      <protection locked="0"/>
    </xf>
    <xf numFmtId="0" fontId="34" fillId="6" borderId="114" xfId="2" applyFont="1" applyFill="1" applyBorder="1" applyAlignment="1" applyProtection="1">
      <alignment horizontal="center" vertical="center" wrapText="1"/>
      <protection locked="0"/>
    </xf>
    <xf numFmtId="0" fontId="54" fillId="10" borderId="0" xfId="2" applyFont="1" applyFill="1" applyAlignment="1" applyProtection="1">
      <alignment horizontal="left" vertical="top" wrapText="1"/>
      <protection locked="0"/>
    </xf>
    <xf numFmtId="0" fontId="64" fillId="0" borderId="66" xfId="0" applyFont="1" applyBorder="1" applyAlignment="1" applyProtection="1">
      <alignment horizontal="center" vertical="center" wrapText="1"/>
      <protection locked="0"/>
    </xf>
    <xf numFmtId="0" fontId="64" fillId="0" borderId="12" xfId="0" applyFont="1" applyBorder="1" applyAlignment="1">
      <alignment horizontal="center" vertical="center" wrapText="1"/>
    </xf>
    <xf numFmtId="0" fontId="64" fillId="0" borderId="62" xfId="0" applyFont="1" applyBorder="1" applyAlignment="1">
      <alignment horizontal="center" vertical="center" wrapText="1"/>
    </xf>
    <xf numFmtId="0" fontId="55" fillId="0" borderId="23" xfId="0" applyFont="1" applyBorder="1" applyAlignment="1" applyProtection="1">
      <alignment horizontal="center" vertical="center"/>
      <protection locked="0"/>
    </xf>
    <xf numFmtId="0" fontId="55" fillId="0" borderId="39" xfId="0" applyFont="1" applyBorder="1" applyAlignment="1">
      <alignment horizontal="center" vertical="center"/>
    </xf>
    <xf numFmtId="0" fontId="55" fillId="0" borderId="40" xfId="0" applyFont="1" applyBorder="1" applyAlignment="1">
      <alignment horizontal="center" vertical="center"/>
    </xf>
    <xf numFmtId="0" fontId="55" fillId="0" borderId="23" xfId="0" applyFont="1" applyBorder="1" applyAlignment="1" applyProtection="1">
      <alignment horizontal="center" vertical="center" wrapText="1"/>
      <protection locked="0"/>
    </xf>
    <xf numFmtId="0" fontId="55" fillId="0" borderId="39" xfId="0" applyFont="1" applyBorder="1" applyAlignment="1">
      <alignment horizontal="center" vertical="center" wrapText="1"/>
    </xf>
    <xf numFmtId="0" fontId="55" fillId="0" borderId="40" xfId="0" applyFont="1" applyBorder="1" applyAlignment="1">
      <alignment horizontal="center" vertical="center" wrapText="1"/>
    </xf>
    <xf numFmtId="0" fontId="3" fillId="10" borderId="126" xfId="2" applyFont="1" applyFill="1" applyBorder="1" applyAlignment="1" applyProtection="1">
      <alignment horizontal="center" vertical="center"/>
      <protection locked="0"/>
    </xf>
    <xf numFmtId="0" fontId="3" fillId="10" borderId="12" xfId="2" applyFont="1" applyFill="1" applyBorder="1" applyAlignment="1" applyProtection="1">
      <alignment horizontal="center" vertical="center"/>
      <protection locked="0"/>
    </xf>
    <xf numFmtId="0" fontId="3" fillId="10" borderId="62" xfId="2" applyFont="1" applyFill="1" applyBorder="1" applyAlignment="1" applyProtection="1">
      <alignment horizontal="center" vertical="center"/>
      <protection locked="0"/>
    </xf>
    <xf numFmtId="0" fontId="34" fillId="6" borderId="16" xfId="2" applyFont="1" applyFill="1" applyBorder="1" applyAlignment="1" applyProtection="1">
      <alignment horizontal="center" vertical="center" wrapText="1"/>
      <protection locked="0"/>
    </xf>
    <xf numFmtId="0" fontId="34" fillId="6" borderId="12" xfId="2" applyFont="1" applyFill="1" applyBorder="1" applyAlignment="1" applyProtection="1">
      <alignment horizontal="center" vertical="center" wrapText="1"/>
      <protection locked="0"/>
    </xf>
    <xf numFmtId="0" fontId="34" fillId="6" borderId="32" xfId="2" applyFont="1" applyFill="1" applyBorder="1" applyAlignment="1" applyProtection="1">
      <alignment horizontal="center" vertical="center" wrapText="1"/>
      <protection locked="0"/>
    </xf>
    <xf numFmtId="0" fontId="34" fillId="0" borderId="124" xfId="2" applyFont="1" applyBorder="1" applyAlignment="1" applyProtection="1">
      <alignment horizontal="right" vertical="center"/>
      <protection locked="0"/>
    </xf>
    <xf numFmtId="0" fontId="34" fillId="0" borderId="143" xfId="2" applyFont="1" applyBorder="1" applyAlignment="1" applyProtection="1">
      <alignment horizontal="right" vertical="center"/>
      <protection locked="0"/>
    </xf>
    <xf numFmtId="0" fontId="70" fillId="0" borderId="0" xfId="0" applyFont="1" applyAlignment="1" applyProtection="1">
      <alignment horizontal="left" vertical="top" wrapText="1"/>
      <protection locked="0"/>
    </xf>
    <xf numFmtId="0" fontId="70" fillId="0" borderId="0" xfId="0" applyFont="1" applyAlignment="1">
      <alignment horizontal="left" vertical="top" wrapText="1"/>
    </xf>
    <xf numFmtId="0" fontId="28" fillId="6" borderId="0" xfId="2" applyFont="1" applyFill="1" applyAlignment="1" applyProtection="1">
      <alignment horizontal="left" vertical="center" wrapText="1"/>
      <protection locked="0"/>
    </xf>
    <xf numFmtId="0" fontId="55" fillId="0" borderId="133" xfId="0" applyFont="1" applyBorder="1" applyAlignment="1" applyProtection="1">
      <alignment horizontal="center" vertical="center" wrapText="1"/>
      <protection locked="0"/>
    </xf>
    <xf numFmtId="0" fontId="55" fillId="0" borderId="133" xfId="0" applyFont="1" applyBorder="1" applyAlignment="1">
      <alignment horizontal="center" vertical="center" wrapText="1"/>
    </xf>
    <xf numFmtId="0" fontId="34" fillId="6" borderId="96" xfId="2" applyFont="1" applyFill="1" applyBorder="1" applyAlignment="1" applyProtection="1">
      <alignment horizontal="center" vertical="center" wrapText="1"/>
      <protection locked="0"/>
    </xf>
    <xf numFmtId="0" fontId="34" fillId="6" borderId="97" xfId="2" applyFont="1" applyFill="1" applyBorder="1" applyAlignment="1" applyProtection="1">
      <alignment horizontal="center" vertical="center" wrapText="1"/>
      <protection locked="0"/>
    </xf>
    <xf numFmtId="0" fontId="34" fillId="6" borderId="98" xfId="2" applyFont="1" applyFill="1" applyBorder="1" applyAlignment="1" applyProtection="1">
      <alignment horizontal="center" vertical="center" wrapText="1"/>
      <protection locked="0"/>
    </xf>
    <xf numFmtId="0" fontId="55" fillId="0" borderId="100" xfId="0" applyFont="1" applyBorder="1" applyAlignment="1" applyProtection="1">
      <alignment horizontal="center" vertical="center"/>
      <protection locked="0"/>
    </xf>
    <xf numFmtId="0" fontId="55" fillId="0" borderId="101" xfId="0" applyFont="1" applyBorder="1" applyAlignment="1">
      <alignment horizontal="center" vertical="center"/>
    </xf>
    <xf numFmtId="0" fontId="55" fillId="0" borderId="102" xfId="0" applyFont="1" applyBorder="1" applyAlignment="1">
      <alignment horizontal="center" vertical="center"/>
    </xf>
    <xf numFmtId="0" fontId="60" fillId="0" borderId="0" xfId="0" applyFont="1" applyAlignment="1" applyProtection="1">
      <alignment horizontal="right" vertical="center"/>
      <protection locked="0"/>
    </xf>
    <xf numFmtId="0" fontId="60" fillId="0" borderId="0" xfId="0" applyFont="1" applyAlignment="1">
      <alignment horizontal="right" vertical="center"/>
    </xf>
    <xf numFmtId="180" fontId="60" fillId="9" borderId="3" xfId="0" applyNumberFormat="1" applyFont="1" applyFill="1" applyBorder="1" applyAlignment="1" applyProtection="1">
      <alignment horizontal="right" vertical="center"/>
      <protection locked="0"/>
    </xf>
    <xf numFmtId="180" fontId="60" fillId="9" borderId="3" xfId="0" applyNumberFormat="1" applyFont="1" applyFill="1" applyBorder="1" applyAlignment="1">
      <alignment horizontal="right" vertical="center"/>
    </xf>
    <xf numFmtId="180" fontId="47" fillId="9" borderId="0" xfId="0" applyNumberFormat="1" applyFont="1" applyFill="1" applyAlignment="1" applyProtection="1">
      <alignment horizontal="center" vertical="center"/>
      <protection locked="0"/>
    </xf>
    <xf numFmtId="180" fontId="47" fillId="9" borderId="0" xfId="0" applyNumberFormat="1" applyFont="1" applyFill="1" applyAlignment="1">
      <alignment horizontal="center" vertical="center"/>
    </xf>
    <xf numFmtId="0" fontId="76" fillId="0" borderId="46" xfId="0" applyFont="1" applyBorder="1" applyAlignment="1" applyProtection="1">
      <alignment horizontal="center" vertical="center"/>
      <protection locked="0"/>
    </xf>
    <xf numFmtId="0" fontId="76" fillId="0" borderId="140" xfId="0" applyFont="1" applyBorder="1" applyAlignment="1" applyProtection="1">
      <alignment horizontal="center" vertical="center"/>
      <protection locked="0"/>
    </xf>
    <xf numFmtId="0" fontId="76" fillId="0" borderId="63" xfId="0" applyFont="1" applyBorder="1" applyAlignment="1" applyProtection="1">
      <alignment horizontal="center" vertical="center"/>
      <protection locked="0"/>
    </xf>
    <xf numFmtId="0" fontId="33" fillId="10" borderId="0" xfId="2" applyFont="1" applyFill="1" applyAlignment="1" applyProtection="1">
      <alignment horizontal="left" vertical="top" wrapText="1"/>
      <protection locked="0"/>
    </xf>
    <xf numFmtId="0" fontId="33" fillId="10" borderId="0" xfId="2" applyFont="1" applyFill="1" applyAlignment="1" applyProtection="1">
      <alignment horizontal="left" vertical="top"/>
      <protection locked="0"/>
    </xf>
    <xf numFmtId="0" fontId="3" fillId="7" borderId="23" xfId="2" applyFont="1" applyFill="1" applyBorder="1" applyAlignment="1" applyProtection="1">
      <alignment horizontal="center" vertical="center" shrinkToFit="1"/>
      <protection locked="0"/>
    </xf>
    <xf numFmtId="0" fontId="3" fillId="7" borderId="39" xfId="2" applyFont="1" applyFill="1" applyBorder="1" applyAlignment="1" applyProtection="1">
      <alignment horizontal="center" vertical="center" shrinkToFit="1"/>
      <protection locked="0"/>
    </xf>
    <xf numFmtId="0" fontId="3" fillId="7" borderId="33" xfId="2" applyFont="1" applyFill="1" applyBorder="1" applyAlignment="1" applyProtection="1">
      <alignment horizontal="center" vertical="center" shrinkToFit="1"/>
      <protection locked="0"/>
    </xf>
    <xf numFmtId="0" fontId="3" fillId="7" borderId="2" xfId="2" applyFont="1" applyFill="1" applyBorder="1" applyAlignment="1" applyProtection="1">
      <alignment horizontal="center" vertical="center" shrinkToFit="1"/>
      <protection locked="0"/>
    </xf>
    <xf numFmtId="0" fontId="5" fillId="7" borderId="126" xfId="2" applyFont="1" applyFill="1" applyBorder="1" applyAlignment="1" applyProtection="1">
      <alignment horizontal="center" vertical="center" shrinkToFit="1"/>
      <protection locked="0"/>
    </xf>
    <xf numFmtId="0" fontId="5" fillId="7" borderId="12" xfId="2" applyFont="1" applyFill="1" applyBorder="1" applyAlignment="1" applyProtection="1">
      <alignment horizontal="center" vertical="center" shrinkToFit="1"/>
      <protection locked="0"/>
    </xf>
    <xf numFmtId="0" fontId="5" fillId="7" borderId="62" xfId="2" applyFont="1" applyFill="1" applyBorder="1" applyAlignment="1" applyProtection="1">
      <alignment horizontal="center" vertical="center" shrinkToFit="1"/>
      <protection locked="0"/>
    </xf>
    <xf numFmtId="179" fontId="69" fillId="6" borderId="31" xfId="2" applyNumberFormat="1" applyFont="1" applyFill="1" applyBorder="1" applyAlignment="1" applyProtection="1">
      <alignment horizontal="right" vertical="top" wrapText="1"/>
      <protection locked="0"/>
    </xf>
    <xf numFmtId="179" fontId="69" fillId="6" borderId="0" xfId="2" applyNumberFormat="1" applyFont="1" applyFill="1" applyAlignment="1" applyProtection="1">
      <alignment horizontal="right" vertical="top" wrapText="1"/>
      <protection locked="0"/>
    </xf>
    <xf numFmtId="0" fontId="5" fillId="7" borderId="95" xfId="2" applyFont="1" applyFill="1" applyBorder="1" applyAlignment="1" applyProtection="1">
      <alignment horizontal="center" vertical="center" shrinkToFit="1"/>
      <protection locked="0"/>
    </xf>
    <xf numFmtId="0" fontId="5" fillId="7" borderId="42" xfId="2" applyFont="1" applyFill="1" applyBorder="1" applyAlignment="1" applyProtection="1">
      <alignment horizontal="center" vertical="center" shrinkToFit="1"/>
      <protection locked="0"/>
    </xf>
    <xf numFmtId="0" fontId="3" fillId="7" borderId="145" xfId="2" applyFont="1" applyFill="1" applyBorder="1" applyAlignment="1" applyProtection="1">
      <alignment horizontal="center" vertical="center" shrinkToFit="1"/>
      <protection locked="0"/>
    </xf>
    <xf numFmtId="0" fontId="3" fillId="7" borderId="12" xfId="2" applyFont="1" applyFill="1" applyBorder="1" applyAlignment="1" applyProtection="1">
      <alignment horizontal="center" vertical="center" shrinkToFit="1"/>
      <protection locked="0"/>
    </xf>
    <xf numFmtId="0" fontId="3" fillId="7" borderId="62" xfId="2" applyFont="1" applyFill="1" applyBorder="1" applyAlignment="1" applyProtection="1">
      <alignment horizontal="center" vertical="center" shrinkToFit="1"/>
      <protection locked="0"/>
    </xf>
    <xf numFmtId="0" fontId="3" fillId="7" borderId="23" xfId="2" applyFont="1" applyFill="1" applyBorder="1" applyAlignment="1" applyProtection="1">
      <alignment horizontal="center" vertical="center" wrapText="1" shrinkToFit="1"/>
      <protection locked="0"/>
    </xf>
    <xf numFmtId="0" fontId="3" fillId="7" borderId="40" xfId="2" applyFont="1" applyFill="1" applyBorder="1" applyAlignment="1" applyProtection="1">
      <alignment horizontal="center" vertical="center" shrinkToFit="1"/>
      <protection locked="0"/>
    </xf>
    <xf numFmtId="0" fontId="6" fillId="7" borderId="23" xfId="2" applyFont="1" applyFill="1" applyBorder="1" applyAlignment="1" applyProtection="1">
      <alignment horizontal="center" vertical="center" wrapText="1" shrinkToFit="1"/>
      <protection locked="0"/>
    </xf>
    <xf numFmtId="0" fontId="6" fillId="7" borderId="39" xfId="2" applyFont="1" applyFill="1" applyBorder="1" applyAlignment="1" applyProtection="1">
      <alignment horizontal="center" vertical="center" wrapText="1" shrinkToFit="1"/>
      <protection locked="0"/>
    </xf>
    <xf numFmtId="0" fontId="6" fillId="7" borderId="40" xfId="2" applyFont="1" applyFill="1" applyBorder="1" applyAlignment="1" applyProtection="1">
      <alignment horizontal="center" vertical="center" wrapText="1" shrinkToFit="1"/>
      <protection locked="0"/>
    </xf>
    <xf numFmtId="0" fontId="3" fillId="7" borderId="66" xfId="2" applyFont="1" applyFill="1" applyBorder="1" applyAlignment="1" applyProtection="1">
      <alignment horizontal="center" vertical="center" shrinkToFit="1"/>
      <protection locked="0"/>
    </xf>
    <xf numFmtId="0" fontId="5" fillId="0" borderId="105" xfId="2" applyFont="1" applyBorder="1" applyAlignment="1" applyProtection="1">
      <alignment horizontal="center" vertical="center" shrinkToFit="1"/>
      <protection locked="0"/>
    </xf>
    <xf numFmtId="0" fontId="5" fillId="0" borderId="101" xfId="2" applyFont="1" applyBorder="1" applyAlignment="1" applyProtection="1">
      <alignment horizontal="center" vertical="center" shrinkToFit="1"/>
      <protection locked="0"/>
    </xf>
    <xf numFmtId="0" fontId="5" fillId="0" borderId="139" xfId="2" applyFont="1" applyBorder="1" applyAlignment="1" applyProtection="1">
      <alignment horizontal="center" vertical="center" shrinkToFit="1"/>
      <protection locked="0"/>
    </xf>
    <xf numFmtId="0" fontId="5" fillId="7" borderId="102" xfId="2" applyFont="1" applyFill="1" applyBorder="1" applyAlignment="1" applyProtection="1">
      <alignment horizontal="center" vertical="center" shrinkToFit="1"/>
      <protection locked="0"/>
    </xf>
    <xf numFmtId="0" fontId="5" fillId="7" borderId="144" xfId="2" applyFont="1" applyFill="1" applyBorder="1" applyAlignment="1" applyProtection="1">
      <alignment horizontal="center" vertical="center" shrinkToFit="1"/>
      <protection locked="0"/>
    </xf>
    <xf numFmtId="0" fontId="5" fillId="7" borderId="105" xfId="2" applyFont="1" applyFill="1" applyBorder="1" applyAlignment="1" applyProtection="1">
      <alignment horizontal="center" vertical="center" shrinkToFit="1"/>
      <protection locked="0"/>
    </xf>
    <xf numFmtId="0" fontId="5" fillId="7" borderId="101" xfId="2" applyFont="1" applyFill="1" applyBorder="1" applyAlignment="1" applyProtection="1">
      <alignment horizontal="center" vertical="center" shrinkToFit="1"/>
      <protection locked="0"/>
    </xf>
    <xf numFmtId="0" fontId="5" fillId="0" borderId="100" xfId="2" applyFont="1" applyBorder="1" applyAlignment="1" applyProtection="1">
      <alignment horizontal="center" vertical="center" shrinkToFit="1"/>
      <protection locked="0"/>
    </xf>
    <xf numFmtId="0" fontId="5" fillId="0" borderId="114" xfId="2" applyFont="1" applyBorder="1" applyAlignment="1" applyProtection="1">
      <alignment horizontal="center" vertical="center" shrinkToFit="1"/>
      <protection locked="0"/>
    </xf>
    <xf numFmtId="0" fontId="5" fillId="0" borderId="96" xfId="2" applyFont="1" applyBorder="1" applyAlignment="1" applyProtection="1">
      <alignment horizontal="center" vertical="center" shrinkToFit="1"/>
      <protection locked="0"/>
    </xf>
    <xf numFmtId="0" fontId="5" fillId="0" borderId="97" xfId="2" applyFont="1" applyBorder="1" applyAlignment="1" applyProtection="1">
      <alignment horizontal="center" vertical="center" shrinkToFit="1"/>
      <protection locked="0"/>
    </xf>
    <xf numFmtId="0" fontId="5" fillId="0" borderId="138" xfId="2" applyFont="1" applyBorder="1" applyAlignment="1" applyProtection="1">
      <alignment horizontal="center" vertical="center" shrinkToFit="1"/>
      <protection locked="0"/>
    </xf>
    <xf numFmtId="0" fontId="5" fillId="7" borderId="104" xfId="2" applyFont="1" applyFill="1" applyBorder="1" applyAlignment="1" applyProtection="1">
      <alignment horizontal="center" vertical="center" shrinkToFit="1"/>
      <protection locked="0"/>
    </xf>
    <xf numFmtId="0" fontId="5" fillId="7" borderId="142" xfId="2" applyFont="1" applyFill="1" applyBorder="1" applyAlignment="1" applyProtection="1">
      <alignment horizontal="center" vertical="center" shrinkToFit="1"/>
      <protection locked="0"/>
    </xf>
    <xf numFmtId="0" fontId="6" fillId="7" borderId="39" xfId="2" applyFont="1" applyFill="1" applyBorder="1" applyAlignment="1" applyProtection="1">
      <alignment horizontal="left" vertical="center" wrapText="1" shrinkToFit="1"/>
      <protection locked="0"/>
    </xf>
    <xf numFmtId="0" fontId="6" fillId="7" borderId="42" xfId="2" applyFont="1" applyFill="1" applyBorder="1" applyAlignment="1" applyProtection="1">
      <alignment horizontal="left" vertical="center" wrapText="1" shrinkToFit="1"/>
      <protection locked="0"/>
    </xf>
    <xf numFmtId="0" fontId="5" fillId="7" borderId="96" xfId="2" applyFont="1" applyFill="1" applyBorder="1" applyAlignment="1" applyProtection="1">
      <alignment horizontal="center" vertical="center" shrinkToFit="1"/>
      <protection locked="0"/>
    </xf>
    <xf numFmtId="0" fontId="5" fillId="7" borderId="97" xfId="2" applyFont="1" applyFill="1" applyBorder="1" applyAlignment="1" applyProtection="1">
      <alignment horizontal="center" vertical="center" shrinkToFit="1"/>
      <protection locked="0"/>
    </xf>
    <xf numFmtId="0" fontId="5" fillId="0" borderId="103" xfId="2" applyFont="1" applyBorder="1" applyAlignment="1" applyProtection="1">
      <alignment horizontal="center" vertical="center" shrinkToFit="1"/>
      <protection locked="0"/>
    </xf>
    <xf numFmtId="0" fontId="5" fillId="0" borderId="98" xfId="2" applyFont="1" applyBorder="1" applyAlignment="1" applyProtection="1">
      <alignment horizontal="center" vertical="center" shrinkToFit="1"/>
      <protection locked="0"/>
    </xf>
    <xf numFmtId="179" fontId="69" fillId="6" borderId="6" xfId="2" applyNumberFormat="1" applyFont="1" applyFill="1" applyBorder="1" applyAlignment="1" applyProtection="1">
      <alignment horizontal="right" vertical="top" wrapText="1"/>
      <protection locked="0"/>
    </xf>
    <xf numFmtId="0" fontId="55" fillId="10" borderId="124" xfId="2" applyFont="1" applyFill="1" applyBorder="1" applyAlignment="1" applyProtection="1">
      <alignment horizontal="center" vertical="center" textRotation="255"/>
      <protection locked="0"/>
    </xf>
    <xf numFmtId="179" fontId="6" fillId="6" borderId="66" xfId="2" applyNumberFormat="1" applyFont="1" applyFill="1" applyBorder="1" applyAlignment="1" applyProtection="1">
      <alignment horizontal="right" vertical="center"/>
      <protection locked="0"/>
    </xf>
    <xf numFmtId="179" fontId="6" fillId="6" borderId="12" xfId="2" applyNumberFormat="1" applyFont="1" applyFill="1" applyBorder="1" applyAlignment="1" applyProtection="1">
      <alignment horizontal="right" vertical="center"/>
      <protection locked="0"/>
    </xf>
    <xf numFmtId="179" fontId="34" fillId="5" borderId="41" xfId="2" applyNumberFormat="1" applyFont="1" applyFill="1" applyBorder="1" applyAlignment="1" applyProtection="1">
      <alignment horizontal="center" vertical="center"/>
      <protection locked="0"/>
    </xf>
    <xf numFmtId="179" fontId="34" fillId="5" borderId="42" xfId="2" applyNumberFormat="1" applyFont="1" applyFill="1" applyBorder="1" applyAlignment="1" applyProtection="1">
      <alignment horizontal="center" vertical="center"/>
      <protection locked="0"/>
    </xf>
    <xf numFmtId="179" fontId="34" fillId="5" borderId="48" xfId="2" applyNumberFormat="1" applyFont="1" applyFill="1" applyBorder="1" applyAlignment="1" applyProtection="1">
      <alignment horizontal="center" vertical="center"/>
      <protection locked="0"/>
    </xf>
    <xf numFmtId="179" fontId="34" fillId="5" borderId="16" xfId="2" applyNumberFormat="1" applyFont="1" applyFill="1" applyBorder="1" applyAlignment="1" applyProtection="1">
      <alignment horizontal="center" vertical="center"/>
      <protection locked="0"/>
    </xf>
    <xf numFmtId="179" fontId="34" fillId="5" borderId="12" xfId="2" applyNumberFormat="1" applyFont="1" applyFill="1" applyBorder="1" applyAlignment="1" applyProtection="1">
      <alignment horizontal="center" vertical="center"/>
      <protection locked="0"/>
    </xf>
    <xf numFmtId="179" fontId="34" fillId="5" borderId="32" xfId="2" applyNumberFormat="1" applyFont="1" applyFill="1" applyBorder="1" applyAlignment="1" applyProtection="1">
      <alignment horizontal="center" vertical="center"/>
      <protection locked="0"/>
    </xf>
    <xf numFmtId="179" fontId="34" fillId="5" borderId="105" xfId="2" applyNumberFormat="1" applyFont="1" applyFill="1" applyBorder="1" applyAlignment="1" applyProtection="1">
      <alignment horizontal="left" vertical="top" wrapText="1"/>
      <protection locked="0"/>
    </xf>
    <xf numFmtId="179" fontId="34" fillId="5" borderId="101" xfId="2" applyNumberFormat="1" applyFont="1" applyFill="1" applyBorder="1" applyAlignment="1" applyProtection="1">
      <alignment horizontal="left" vertical="top" wrapText="1"/>
      <protection locked="0"/>
    </xf>
    <xf numFmtId="179" fontId="34" fillId="5" borderId="114" xfId="2" applyNumberFormat="1" applyFont="1" applyFill="1" applyBorder="1" applyAlignment="1" applyProtection="1">
      <alignment horizontal="left" vertical="top" wrapText="1"/>
      <protection locked="0"/>
    </xf>
    <xf numFmtId="179" fontId="34" fillId="6" borderId="66" xfId="2" applyNumberFormat="1" applyFont="1" applyFill="1" applyBorder="1" applyAlignment="1" applyProtection="1">
      <alignment horizontal="right" vertical="center"/>
      <protection locked="0"/>
    </xf>
    <xf numFmtId="179" fontId="34" fillId="6" borderId="12" xfId="2" applyNumberFormat="1" applyFont="1" applyFill="1" applyBorder="1" applyAlignment="1" applyProtection="1">
      <alignment horizontal="right" vertical="center"/>
      <protection locked="0"/>
    </xf>
    <xf numFmtId="179" fontId="34" fillId="5" borderId="97" xfId="2" applyNumberFormat="1" applyFont="1" applyFill="1" applyBorder="1" applyAlignment="1" applyProtection="1">
      <alignment horizontal="center" vertical="center"/>
      <protection locked="0"/>
    </xf>
    <xf numFmtId="179" fontId="34" fillId="5" borderId="98" xfId="2" applyNumberFormat="1" applyFont="1" applyFill="1" applyBorder="1" applyAlignment="1" applyProtection="1">
      <alignment horizontal="center" vertical="center"/>
      <protection locked="0"/>
    </xf>
    <xf numFmtId="179" fontId="34" fillId="5" borderId="66" xfId="2" applyNumberFormat="1" applyFont="1" applyFill="1" applyBorder="1" applyAlignment="1" applyProtection="1">
      <alignment horizontal="center" vertical="center"/>
      <protection locked="0"/>
    </xf>
    <xf numFmtId="179" fontId="34" fillId="5" borderId="62" xfId="2" applyNumberFormat="1" applyFont="1" applyFill="1" applyBorder="1" applyAlignment="1" applyProtection="1">
      <alignment horizontal="center" vertical="center"/>
      <protection locked="0"/>
    </xf>
    <xf numFmtId="179" fontId="21" fillId="17" borderId="23" xfId="2" applyNumberFormat="1" applyFont="1" applyFill="1" applyBorder="1" applyAlignment="1" applyProtection="1">
      <alignment horizontal="center" vertical="center" wrapText="1"/>
      <protection locked="0"/>
    </xf>
    <xf numFmtId="179" fontId="21" fillId="17" borderId="39" xfId="2" applyNumberFormat="1" applyFont="1" applyFill="1" applyBorder="1" applyAlignment="1" applyProtection="1">
      <alignment horizontal="center" vertical="center"/>
      <protection locked="0"/>
    </xf>
    <xf numFmtId="179" fontId="21" fillId="17" borderId="40" xfId="2" applyNumberFormat="1" applyFont="1" applyFill="1" applyBorder="1" applyAlignment="1" applyProtection="1">
      <alignment horizontal="center" vertical="center"/>
      <protection locked="0"/>
    </xf>
    <xf numFmtId="179" fontId="21" fillId="18" borderId="23" xfId="2" applyNumberFormat="1" applyFont="1" applyFill="1" applyBorder="1" applyAlignment="1" applyProtection="1">
      <alignment horizontal="center" vertical="center"/>
      <protection locked="0"/>
    </xf>
    <xf numFmtId="179" fontId="21" fillId="18" borderId="39" xfId="2" applyNumberFormat="1" applyFont="1" applyFill="1" applyBorder="1" applyAlignment="1" applyProtection="1">
      <alignment horizontal="center" vertical="center"/>
      <protection locked="0"/>
    </xf>
    <xf numFmtId="179" fontId="21" fillId="18" borderId="40" xfId="2" applyNumberFormat="1" applyFont="1" applyFill="1" applyBorder="1" applyAlignment="1" applyProtection="1">
      <alignment horizontal="center" vertical="center"/>
      <protection locked="0"/>
    </xf>
    <xf numFmtId="179" fontId="21" fillId="19" borderId="23" xfId="2" applyNumberFormat="1" applyFont="1" applyFill="1" applyBorder="1" applyAlignment="1" applyProtection="1">
      <alignment horizontal="center" vertical="center" wrapText="1"/>
      <protection locked="0"/>
    </xf>
    <xf numFmtId="179" fontId="21" fillId="19" borderId="39" xfId="2" applyNumberFormat="1" applyFont="1" applyFill="1" applyBorder="1" applyAlignment="1" applyProtection="1">
      <alignment horizontal="center" vertical="center"/>
      <protection locked="0"/>
    </xf>
    <xf numFmtId="179" fontId="21" fillId="19" borderId="40" xfId="2" applyNumberFormat="1" applyFont="1" applyFill="1" applyBorder="1" applyAlignment="1" applyProtection="1">
      <alignment horizontal="center" vertical="center"/>
      <protection locked="0"/>
    </xf>
    <xf numFmtId="179" fontId="34" fillId="5" borderId="96" xfId="2" applyNumberFormat="1" applyFont="1" applyFill="1" applyBorder="1" applyAlignment="1" applyProtection="1">
      <alignment horizontal="center" vertical="center"/>
      <protection locked="0"/>
    </xf>
    <xf numFmtId="179" fontId="41" fillId="6" borderId="70" xfId="2" applyNumberFormat="1" applyFont="1" applyFill="1" applyBorder="1" applyAlignment="1" applyProtection="1">
      <alignment horizontal="center" vertical="center"/>
      <protection locked="0"/>
    </xf>
    <xf numFmtId="179" fontId="41" fillId="6" borderId="46" xfId="2" applyNumberFormat="1" applyFont="1" applyFill="1" applyBorder="1" applyAlignment="1" applyProtection="1">
      <alignment horizontal="center" vertical="center"/>
      <protection locked="0"/>
    </xf>
    <xf numFmtId="179" fontId="21" fillId="6" borderId="124" xfId="2" applyNumberFormat="1" applyFont="1" applyFill="1" applyBorder="1" applyAlignment="1" applyProtection="1">
      <alignment horizontal="center" vertical="center" textRotation="255"/>
      <protection locked="0"/>
    </xf>
    <xf numFmtId="179" fontId="21" fillId="6" borderId="66" xfId="2" applyNumberFormat="1" applyFont="1" applyFill="1" applyBorder="1" applyAlignment="1" applyProtection="1">
      <alignment horizontal="center" vertical="center" textRotation="255"/>
      <protection locked="0"/>
    </xf>
    <xf numFmtId="179" fontId="41" fillId="6" borderId="63" xfId="2" applyNumberFormat="1" applyFont="1" applyFill="1" applyBorder="1" applyAlignment="1" applyProtection="1">
      <alignment horizontal="center" vertical="center"/>
      <protection locked="0"/>
    </xf>
    <xf numFmtId="181" fontId="41" fillId="24" borderId="66" xfId="2" applyNumberFormat="1" applyFont="1" applyFill="1" applyBorder="1" applyAlignment="1" applyProtection="1">
      <alignment horizontal="center" vertical="center"/>
      <protection locked="0"/>
    </xf>
    <xf numFmtId="181" fontId="41" fillId="24" borderId="32" xfId="2" applyNumberFormat="1" applyFont="1" applyFill="1" applyBorder="1" applyAlignment="1" applyProtection="1">
      <alignment horizontal="center" vertical="center"/>
      <protection locked="0"/>
    </xf>
    <xf numFmtId="0" fontId="21" fillId="14" borderId="23" xfId="2" applyFont="1" applyFill="1" applyBorder="1" applyAlignment="1" applyProtection="1">
      <alignment horizontal="center" vertical="center"/>
      <protection locked="0"/>
    </xf>
    <xf numFmtId="0" fontId="21" fillId="14" borderId="39" xfId="2" applyFont="1" applyFill="1" applyBorder="1" applyAlignment="1" applyProtection="1">
      <alignment horizontal="center" vertical="center"/>
      <protection locked="0"/>
    </xf>
    <xf numFmtId="0" fontId="21" fillId="14" borderId="40" xfId="2" applyFont="1" applyFill="1" applyBorder="1" applyAlignment="1" applyProtection="1">
      <alignment horizontal="center" vertical="center"/>
      <protection locked="0"/>
    </xf>
    <xf numFmtId="0" fontId="21" fillId="14" borderId="33" xfId="2" applyFont="1" applyFill="1" applyBorder="1" applyAlignment="1" applyProtection="1">
      <alignment horizontal="center" vertical="center"/>
      <protection locked="0"/>
    </xf>
    <xf numFmtId="0" fontId="21" fillId="14" borderId="2" xfId="2" applyFont="1" applyFill="1" applyBorder="1" applyAlignment="1" applyProtection="1">
      <alignment horizontal="center" vertical="center"/>
      <protection locked="0"/>
    </xf>
    <xf numFmtId="0" fontId="21" fillId="14" borderId="64" xfId="2" applyFont="1" applyFill="1" applyBorder="1" applyAlignment="1" applyProtection="1">
      <alignment horizontal="center" vertical="center"/>
      <protection locked="0"/>
    </xf>
    <xf numFmtId="0" fontId="28" fillId="14" borderId="39" xfId="2" applyFont="1" applyFill="1" applyBorder="1" applyAlignment="1" applyProtection="1">
      <alignment horizontal="center" vertical="center" wrapText="1"/>
      <protection locked="0"/>
    </xf>
    <xf numFmtId="0" fontId="28" fillId="14" borderId="40" xfId="2" applyFont="1" applyFill="1" applyBorder="1" applyAlignment="1" applyProtection="1">
      <alignment horizontal="center" vertical="center" wrapText="1"/>
      <protection locked="0"/>
    </xf>
    <xf numFmtId="0" fontId="28" fillId="14" borderId="2" xfId="2" applyFont="1" applyFill="1" applyBorder="1" applyAlignment="1" applyProtection="1">
      <alignment horizontal="center" vertical="center" wrapText="1"/>
      <protection locked="0"/>
    </xf>
    <xf numFmtId="0" fontId="28" fillId="14" borderId="64" xfId="2" applyFont="1" applyFill="1" applyBorder="1" applyAlignment="1" applyProtection="1">
      <alignment horizontal="center" vertical="center" wrapText="1"/>
      <protection locked="0"/>
    </xf>
    <xf numFmtId="0" fontId="21" fillId="16" borderId="23" xfId="2" applyFont="1" applyFill="1" applyBorder="1" applyAlignment="1" applyProtection="1">
      <alignment horizontal="center" vertical="center"/>
      <protection locked="0"/>
    </xf>
    <xf numFmtId="0" fontId="21" fillId="16" borderId="39" xfId="2" applyFont="1" applyFill="1" applyBorder="1" applyAlignment="1" applyProtection="1">
      <alignment horizontal="center" vertical="center"/>
      <protection locked="0"/>
    </xf>
    <xf numFmtId="0" fontId="21" fillId="16" borderId="33" xfId="2" applyFont="1" applyFill="1" applyBorder="1" applyAlignment="1" applyProtection="1">
      <alignment horizontal="center" vertical="center"/>
      <protection locked="0"/>
    </xf>
    <xf numFmtId="0" fontId="21" fillId="16" borderId="2" xfId="2" applyFont="1" applyFill="1" applyBorder="1" applyAlignment="1" applyProtection="1">
      <alignment horizontal="center" vertical="center"/>
      <protection locked="0"/>
    </xf>
    <xf numFmtId="0" fontId="21" fillId="16" borderId="0" xfId="2" applyFont="1" applyFill="1" applyAlignment="1" applyProtection="1">
      <alignment horizontal="center" vertical="center"/>
      <protection locked="0"/>
    </xf>
    <xf numFmtId="0" fontId="21" fillId="16" borderId="40" xfId="2" applyFont="1" applyFill="1" applyBorder="1" applyAlignment="1" applyProtection="1">
      <alignment horizontal="center" vertical="center"/>
      <protection locked="0"/>
    </xf>
    <xf numFmtId="0" fontId="21" fillId="16" borderId="64" xfId="2" applyFont="1" applyFill="1" applyBorder="1" applyAlignment="1" applyProtection="1">
      <alignment horizontal="center" vertical="center"/>
      <protection locked="0"/>
    </xf>
    <xf numFmtId="0" fontId="43" fillId="16" borderId="39" xfId="2" applyFont="1" applyFill="1" applyBorder="1" applyAlignment="1" applyProtection="1">
      <alignment horizontal="center" vertical="center" wrapText="1"/>
      <protection locked="0"/>
    </xf>
    <xf numFmtId="0" fontId="43" fillId="16" borderId="40" xfId="2" applyFont="1" applyFill="1" applyBorder="1" applyAlignment="1" applyProtection="1">
      <alignment horizontal="center" vertical="center" wrapText="1"/>
      <protection locked="0"/>
    </xf>
    <xf numFmtId="0" fontId="43" fillId="16" borderId="2" xfId="2" applyFont="1" applyFill="1" applyBorder="1" applyAlignment="1" applyProtection="1">
      <alignment horizontal="center" vertical="center" wrapText="1"/>
      <protection locked="0"/>
    </xf>
    <xf numFmtId="0" fontId="43" fillId="16" borderId="64" xfId="2" applyFont="1" applyFill="1" applyBorder="1" applyAlignment="1" applyProtection="1">
      <alignment horizontal="center" vertical="center" wrapText="1"/>
      <protection locked="0"/>
    </xf>
    <xf numFmtId="0" fontId="18" fillId="0" borderId="31" xfId="2" applyFont="1" applyBorder="1" applyAlignment="1" applyProtection="1">
      <alignment horizontal="left" vertical="center" wrapText="1"/>
      <protection locked="0"/>
    </xf>
    <xf numFmtId="0" fontId="46" fillId="6" borderId="0" xfId="2" applyFont="1" applyFill="1" applyAlignment="1" applyProtection="1">
      <alignment horizontal="right" vertical="top" wrapText="1"/>
      <protection locked="0"/>
    </xf>
    <xf numFmtId="0" fontId="21" fillId="15" borderId="23" xfId="2" applyFont="1" applyFill="1" applyBorder="1" applyAlignment="1" applyProtection="1">
      <alignment horizontal="center" vertical="center"/>
      <protection locked="0"/>
    </xf>
    <xf numFmtId="0" fontId="21" fillId="15" borderId="39" xfId="2" applyFont="1" applyFill="1" applyBorder="1" applyAlignment="1" applyProtection="1">
      <alignment horizontal="center" vertical="center"/>
      <protection locked="0"/>
    </xf>
    <xf numFmtId="0" fontId="34" fillId="15" borderId="106" xfId="2" applyFont="1" applyFill="1" applyBorder="1" applyAlignment="1" applyProtection="1">
      <alignment horizontal="center" vertical="center" wrapText="1"/>
      <protection locked="0"/>
    </xf>
    <xf numFmtId="0" fontId="34" fillId="15" borderId="39" xfId="2" applyFont="1" applyFill="1" applyBorder="1" applyAlignment="1" applyProtection="1">
      <alignment horizontal="center" vertical="center" wrapText="1"/>
      <protection locked="0"/>
    </xf>
    <xf numFmtId="0" fontId="34" fillId="15" borderId="40" xfId="2" applyFont="1" applyFill="1" applyBorder="1" applyAlignment="1" applyProtection="1">
      <alignment horizontal="center" vertical="center" wrapText="1"/>
      <protection locked="0"/>
    </xf>
    <xf numFmtId="0" fontId="34" fillId="15" borderId="1" xfId="2" applyFont="1" applyFill="1" applyBorder="1" applyAlignment="1" applyProtection="1">
      <alignment horizontal="center" vertical="center" wrapText="1"/>
      <protection locked="0"/>
    </xf>
    <xf numFmtId="0" fontId="34" fillId="15" borderId="0" xfId="2" applyFont="1" applyFill="1" applyAlignment="1" applyProtection="1">
      <alignment horizontal="center" vertical="center" wrapText="1"/>
      <protection locked="0"/>
    </xf>
    <xf numFmtId="0" fontId="34" fillId="15" borderId="64" xfId="2" applyFont="1" applyFill="1" applyBorder="1" applyAlignment="1" applyProtection="1">
      <alignment horizontal="center" vertical="center" wrapText="1"/>
      <protection locked="0"/>
    </xf>
    <xf numFmtId="0" fontId="34" fillId="15" borderId="65" xfId="2" applyFont="1" applyFill="1" applyBorder="1" applyAlignment="1" applyProtection="1">
      <alignment horizontal="center" vertical="center" wrapText="1"/>
      <protection locked="0"/>
    </xf>
    <xf numFmtId="0" fontId="34" fillId="15" borderId="2" xfId="2" applyFont="1" applyFill="1" applyBorder="1" applyAlignment="1" applyProtection="1">
      <alignment horizontal="center" vertical="center" wrapText="1"/>
      <protection locked="0"/>
    </xf>
    <xf numFmtId="0" fontId="21" fillId="14" borderId="66" xfId="2" applyFont="1" applyFill="1" applyBorder="1" applyAlignment="1" applyProtection="1">
      <alignment horizontal="center" vertical="center"/>
      <protection locked="0"/>
    </xf>
    <xf numFmtId="0" fontId="21" fillId="14" borderId="12" xfId="2" applyFont="1" applyFill="1" applyBorder="1" applyAlignment="1" applyProtection="1">
      <alignment horizontal="center" vertical="center"/>
      <protection locked="0"/>
    </xf>
    <xf numFmtId="0" fontId="21" fillId="14" borderId="62" xfId="2" applyFont="1" applyFill="1" applyBorder="1" applyAlignment="1" applyProtection="1">
      <alignment horizontal="center" vertical="center"/>
      <protection locked="0"/>
    </xf>
    <xf numFmtId="0" fontId="21" fillId="16" borderId="66" xfId="2" applyFont="1" applyFill="1" applyBorder="1" applyAlignment="1" applyProtection="1">
      <alignment horizontal="center" vertical="center"/>
      <protection locked="0"/>
    </xf>
    <xf numFmtId="0" fontId="21" fillId="16" borderId="12" xfId="2" applyFont="1" applyFill="1" applyBorder="1" applyAlignment="1" applyProtection="1">
      <alignment horizontal="center" vertical="center"/>
      <protection locked="0"/>
    </xf>
    <xf numFmtId="0" fontId="21" fillId="16" borderId="62" xfId="2" applyFont="1" applyFill="1" applyBorder="1" applyAlignment="1" applyProtection="1">
      <alignment horizontal="center" vertical="center"/>
      <protection locked="0"/>
    </xf>
    <xf numFmtId="0" fontId="21" fillId="15" borderId="33" xfId="2" applyFont="1" applyFill="1" applyBorder="1" applyAlignment="1" applyProtection="1">
      <alignment horizontal="center" vertical="center"/>
      <protection locked="0"/>
    </xf>
    <xf numFmtId="0" fontId="21" fillId="15" borderId="2" xfId="2" applyFont="1" applyFill="1" applyBorder="1" applyAlignment="1" applyProtection="1">
      <alignment horizontal="center" vertical="center"/>
      <protection locked="0"/>
    </xf>
    <xf numFmtId="0" fontId="21" fillId="15" borderId="0" xfId="2" applyFont="1" applyFill="1" applyAlignment="1" applyProtection="1">
      <alignment horizontal="center" vertical="center"/>
      <protection locked="0"/>
    </xf>
    <xf numFmtId="0" fontId="21" fillId="15" borderId="40" xfId="2" applyFont="1" applyFill="1" applyBorder="1" applyAlignment="1" applyProtection="1">
      <alignment horizontal="center" vertical="center"/>
      <protection locked="0"/>
    </xf>
    <xf numFmtId="0" fontId="21" fillId="15" borderId="64" xfId="2" applyFont="1" applyFill="1" applyBorder="1" applyAlignment="1" applyProtection="1">
      <alignment horizontal="center" vertical="center"/>
      <protection locked="0"/>
    </xf>
    <xf numFmtId="0" fontId="3" fillId="15" borderId="31" xfId="2" applyFont="1" applyFill="1" applyBorder="1" applyAlignment="1" applyProtection="1">
      <alignment horizontal="center" vertical="center"/>
      <protection locked="0"/>
    </xf>
    <xf numFmtId="0" fontId="3" fillId="15" borderId="0" xfId="2" applyFont="1" applyFill="1" applyAlignment="1" applyProtection="1">
      <alignment horizontal="center" vertical="center"/>
      <protection locked="0"/>
    </xf>
    <xf numFmtId="0" fontId="21" fillId="14" borderId="0" xfId="2" applyFont="1" applyFill="1" applyAlignment="1" applyProtection="1">
      <alignment horizontal="center" vertical="center"/>
      <protection locked="0"/>
    </xf>
    <xf numFmtId="0" fontId="34" fillId="6" borderId="117" xfId="2" applyFont="1" applyFill="1" applyBorder="1" applyAlignment="1" applyProtection="1">
      <alignment horizontal="center" vertical="center" shrinkToFit="1"/>
      <protection locked="0"/>
    </xf>
    <xf numFmtId="0" fontId="34" fillId="6" borderId="118" xfId="2" applyFont="1" applyFill="1" applyBorder="1" applyAlignment="1" applyProtection="1">
      <alignment horizontal="center" vertical="center" shrinkToFit="1"/>
      <protection locked="0"/>
    </xf>
    <xf numFmtId="0" fontId="34" fillId="24" borderId="126" xfId="2" applyFont="1" applyFill="1" applyBorder="1" applyAlignment="1" applyProtection="1">
      <alignment horizontal="center" vertical="center" shrinkToFit="1"/>
      <protection locked="0"/>
    </xf>
    <xf numFmtId="0" fontId="34" fillId="24" borderId="62" xfId="2" applyFont="1" applyFill="1" applyBorder="1" applyAlignment="1">
      <alignment horizontal="center" vertical="center" shrinkToFit="1"/>
    </xf>
    <xf numFmtId="0" fontId="21" fillId="6" borderId="31" xfId="2" applyFont="1" applyFill="1" applyBorder="1" applyAlignment="1" applyProtection="1">
      <alignment horizontal="center" vertical="center" shrinkToFit="1"/>
      <protection locked="0"/>
    </xf>
    <xf numFmtId="0" fontId="21" fillId="6" borderId="0" xfId="2" applyFont="1" applyFill="1" applyAlignment="1" applyProtection="1">
      <alignment horizontal="center" vertical="center" shrinkToFit="1"/>
      <protection locked="0"/>
    </xf>
    <xf numFmtId="177" fontId="51" fillId="6" borderId="0" xfId="2" applyNumberFormat="1" applyFont="1" applyFill="1" applyAlignment="1" applyProtection="1">
      <alignment horizontal="left" vertical="top" shrinkToFit="1"/>
      <protection locked="0"/>
    </xf>
    <xf numFmtId="0" fontId="33" fillId="6" borderId="0" xfId="2" applyFont="1" applyFill="1" applyAlignment="1" applyProtection="1">
      <alignment vertical="center" shrinkToFit="1"/>
      <protection locked="0"/>
    </xf>
    <xf numFmtId="0" fontId="53" fillId="6" borderId="0" xfId="0" applyFont="1" applyFill="1" applyAlignment="1" applyProtection="1">
      <alignment vertical="center" shrinkToFit="1"/>
      <protection locked="0"/>
    </xf>
    <xf numFmtId="177" fontId="21" fillId="6" borderId="117" xfId="2" applyNumberFormat="1" applyFont="1" applyFill="1" applyBorder="1" applyAlignment="1" applyProtection="1">
      <alignment horizontal="center" vertical="center" shrinkToFit="1"/>
      <protection locked="0"/>
    </xf>
    <xf numFmtId="177" fontId="21" fillId="6" borderId="119" xfId="2" applyNumberFormat="1" applyFont="1" applyFill="1" applyBorder="1" applyAlignment="1" applyProtection="1">
      <alignment horizontal="center" vertical="center" shrinkToFit="1"/>
      <protection locked="0"/>
    </xf>
    <xf numFmtId="177" fontId="21" fillId="6" borderId="118" xfId="2" applyNumberFormat="1" applyFont="1" applyFill="1" applyBorder="1" applyAlignment="1" applyProtection="1">
      <alignment horizontal="center" vertical="center" shrinkToFit="1"/>
      <protection locked="0"/>
    </xf>
    <xf numFmtId="0" fontId="88" fillId="6" borderId="23" xfId="0" applyFont="1" applyFill="1" applyBorder="1" applyAlignment="1" applyProtection="1">
      <alignment horizontal="center" vertical="center" wrapText="1"/>
      <protection locked="0"/>
    </xf>
    <xf numFmtId="0" fontId="88" fillId="6" borderId="39" xfId="0" applyFont="1" applyFill="1" applyBorder="1" applyAlignment="1" applyProtection="1">
      <alignment horizontal="center" vertical="center" wrapText="1"/>
      <protection locked="0"/>
    </xf>
    <xf numFmtId="0" fontId="88" fillId="6" borderId="31" xfId="0" applyFont="1" applyFill="1" applyBorder="1" applyAlignment="1" applyProtection="1">
      <alignment horizontal="center" vertical="center" wrapText="1"/>
      <protection locked="0"/>
    </xf>
    <xf numFmtId="0" fontId="88" fillId="6" borderId="0" xfId="0" applyFont="1" applyFill="1" applyAlignment="1" applyProtection="1">
      <alignment horizontal="center" vertical="center" wrapText="1"/>
      <protection locked="0"/>
    </xf>
    <xf numFmtId="0" fontId="50" fillId="6" borderId="66" xfId="2" applyFont="1" applyFill="1" applyBorder="1" applyAlignment="1" applyProtection="1">
      <alignment horizontal="center" vertical="center" shrinkToFit="1"/>
      <protection locked="0"/>
    </xf>
    <xf numFmtId="0" fontId="50" fillId="6" borderId="12" xfId="2" applyFont="1" applyFill="1" applyBorder="1" applyAlignment="1" applyProtection="1">
      <alignment horizontal="center" vertical="center" shrinkToFit="1"/>
      <protection locked="0"/>
    </xf>
    <xf numFmtId="0" fontId="50" fillId="6" borderId="62" xfId="2" applyFont="1" applyFill="1" applyBorder="1" applyAlignment="1" applyProtection="1">
      <alignment horizontal="center" vertical="center" shrinkToFit="1"/>
      <protection locked="0"/>
    </xf>
    <xf numFmtId="0" fontId="51" fillId="6" borderId="31" xfId="2" applyFont="1" applyFill="1" applyBorder="1" applyAlignment="1" applyProtection="1">
      <alignment horizontal="left" vertical="center" wrapText="1" shrinkToFit="1"/>
      <protection locked="0"/>
    </xf>
    <xf numFmtId="0" fontId="51" fillId="6" borderId="0" xfId="2" applyFont="1" applyFill="1" applyAlignment="1" applyProtection="1">
      <alignment horizontal="left" vertical="center" wrapText="1" shrinkToFit="1"/>
      <protection locked="0"/>
    </xf>
    <xf numFmtId="0" fontId="51" fillId="6" borderId="23" xfId="2" applyFont="1" applyFill="1" applyBorder="1" applyAlignment="1" applyProtection="1">
      <alignment horizontal="center" vertical="center" wrapText="1"/>
      <protection locked="0"/>
    </xf>
    <xf numFmtId="0" fontId="51" fillId="6" borderId="39" xfId="2" applyFont="1" applyFill="1" applyBorder="1" applyAlignment="1" applyProtection="1">
      <alignment horizontal="center" vertical="center" wrapText="1"/>
      <protection locked="0"/>
    </xf>
    <xf numFmtId="0" fontId="51" fillId="6" borderId="40" xfId="2" applyFont="1" applyFill="1" applyBorder="1" applyAlignment="1" applyProtection="1">
      <alignment horizontal="center" vertical="center" wrapText="1"/>
      <protection locked="0"/>
    </xf>
    <xf numFmtId="0" fontId="51" fillId="6" borderId="126" xfId="2" applyFont="1" applyFill="1" applyBorder="1" applyAlignment="1" applyProtection="1">
      <alignment horizontal="center" vertical="center" wrapText="1"/>
      <protection locked="0"/>
    </xf>
    <xf numFmtId="0" fontId="51" fillId="6" borderId="12" xfId="2" applyFont="1" applyFill="1" applyBorder="1" applyAlignment="1" applyProtection="1">
      <alignment horizontal="center" vertical="center" wrapText="1"/>
      <protection locked="0"/>
    </xf>
    <xf numFmtId="0" fontId="70" fillId="23" borderId="3" xfId="2" applyFont="1" applyFill="1" applyBorder="1" applyAlignment="1" applyProtection="1">
      <alignment horizontal="right" vertical="top"/>
      <protection locked="0"/>
    </xf>
    <xf numFmtId="0" fontId="51" fillId="23" borderId="3" xfId="2" applyFont="1" applyFill="1" applyBorder="1" applyAlignment="1" applyProtection="1">
      <alignment horizontal="left" vertical="center" wrapText="1"/>
      <protection locked="0"/>
    </xf>
    <xf numFmtId="0" fontId="51" fillId="23" borderId="0" xfId="2" applyFont="1" applyFill="1" applyAlignment="1" applyProtection="1">
      <alignment horizontal="left" vertical="center" wrapText="1"/>
      <protection locked="0"/>
    </xf>
    <xf numFmtId="0" fontId="38" fillId="6" borderId="0" xfId="2" applyFont="1" applyFill="1" applyAlignment="1" applyProtection="1">
      <alignment horizontal="center" vertical="center"/>
      <protection locked="0"/>
    </xf>
    <xf numFmtId="0" fontId="37" fillId="6" borderId="0" xfId="0" applyFont="1" applyFill="1" applyAlignment="1" applyProtection="1">
      <alignment horizontal="center" vertical="center" shrinkToFit="1"/>
      <protection locked="0"/>
    </xf>
    <xf numFmtId="0" fontId="33" fillId="6" borderId="42" xfId="2" applyFont="1" applyFill="1" applyBorder="1" applyAlignment="1" applyProtection="1">
      <alignment horizontal="left" vertical="center" shrinkToFit="1"/>
      <protection locked="0"/>
    </xf>
    <xf numFmtId="0" fontId="33" fillId="6" borderId="0" xfId="2" applyFont="1" applyFill="1" applyAlignment="1" applyProtection="1">
      <alignment horizontal="left" vertical="center" shrinkToFit="1"/>
      <protection locked="0"/>
    </xf>
    <xf numFmtId="0" fontId="25" fillId="23" borderId="105" xfId="0" applyFont="1" applyFill="1" applyBorder="1" applyAlignment="1" applyProtection="1">
      <alignment horizontal="left" vertical="center" shrinkToFit="1"/>
      <protection locked="0"/>
    </xf>
    <xf numFmtId="0" fontId="25" fillId="23" borderId="101" xfId="0" applyFont="1" applyFill="1" applyBorder="1" applyAlignment="1" applyProtection="1">
      <alignment horizontal="left" vertical="center" shrinkToFit="1"/>
      <protection locked="0"/>
    </xf>
    <xf numFmtId="0" fontId="25" fillId="23" borderId="102" xfId="0" applyFont="1" applyFill="1" applyBorder="1" applyAlignment="1" applyProtection="1">
      <alignment horizontal="left" vertical="center" shrinkToFit="1"/>
      <protection locked="0"/>
    </xf>
    <xf numFmtId="178" fontId="41" fillId="9" borderId="100" xfId="3" applyNumberFormat="1" applyFont="1" applyFill="1" applyBorder="1" applyAlignment="1" applyProtection="1">
      <alignment horizontal="right" vertical="center"/>
      <protection locked="0"/>
    </xf>
    <xf numFmtId="178" fontId="41" fillId="9" borderId="101" xfId="3" applyNumberFormat="1" applyFont="1" applyFill="1" applyBorder="1" applyAlignment="1" applyProtection="1">
      <alignment horizontal="right" vertical="center"/>
      <protection locked="0"/>
    </xf>
    <xf numFmtId="0" fontId="25" fillId="15" borderId="96" xfId="0" applyFont="1" applyFill="1" applyBorder="1" applyAlignment="1" applyProtection="1">
      <alignment horizontal="left" vertical="center" shrinkToFit="1"/>
      <protection locked="0"/>
    </xf>
    <xf numFmtId="0" fontId="25" fillId="15" borderId="97" xfId="0" applyFont="1" applyFill="1" applyBorder="1" applyAlignment="1" applyProtection="1">
      <alignment horizontal="left" vertical="center" shrinkToFit="1"/>
      <protection locked="0"/>
    </xf>
    <xf numFmtId="0" fontId="25" fillId="15" borderId="104" xfId="0" applyFont="1" applyFill="1" applyBorder="1" applyAlignment="1" applyProtection="1">
      <alignment horizontal="left" vertical="center" shrinkToFit="1"/>
      <protection locked="0"/>
    </xf>
    <xf numFmtId="178" fontId="41" fillId="9" borderId="97" xfId="3" applyNumberFormat="1" applyFont="1" applyFill="1" applyBorder="1" applyAlignment="1" applyProtection="1">
      <alignment horizontal="right" vertical="center"/>
      <protection locked="0"/>
    </xf>
    <xf numFmtId="178" fontId="41" fillId="9" borderId="97" xfId="3" applyNumberFormat="1" applyFont="1" applyFill="1" applyBorder="1" applyAlignment="1" applyProtection="1">
      <alignment horizontal="right" vertical="center"/>
    </xf>
    <xf numFmtId="177" fontId="28" fillId="9" borderId="97" xfId="2" applyNumberFormat="1" applyFont="1" applyFill="1" applyBorder="1" applyAlignment="1" applyProtection="1">
      <alignment horizontal="center" vertical="center"/>
      <protection locked="0"/>
    </xf>
    <xf numFmtId="177" fontId="28" fillId="9" borderId="98" xfId="2" applyNumberFormat="1" applyFont="1" applyFill="1" applyBorder="1" applyAlignment="1" applyProtection="1">
      <alignment horizontal="center" vertical="center"/>
      <protection locked="0"/>
    </xf>
    <xf numFmtId="0" fontId="25" fillId="13" borderId="105" xfId="0" applyFont="1" applyFill="1" applyBorder="1" applyAlignment="1" applyProtection="1">
      <alignment horizontal="left" vertical="center" shrinkToFit="1"/>
      <protection locked="0"/>
    </xf>
    <xf numFmtId="0" fontId="25" fillId="13" borderId="101" xfId="0" applyFont="1" applyFill="1" applyBorder="1" applyAlignment="1" applyProtection="1">
      <alignment horizontal="left" vertical="center" shrinkToFit="1"/>
      <protection locked="0"/>
    </xf>
    <xf numFmtId="0" fontId="25" fillId="13" borderId="102" xfId="0" applyFont="1" applyFill="1" applyBorder="1" applyAlignment="1" applyProtection="1">
      <alignment horizontal="left" vertical="center" shrinkToFit="1"/>
      <protection locked="0"/>
    </xf>
    <xf numFmtId="178" fontId="41" fillId="9" borderId="101" xfId="3" applyNumberFormat="1" applyFont="1" applyFill="1" applyBorder="1" applyAlignment="1" applyProtection="1">
      <alignment horizontal="right" vertical="center"/>
    </xf>
    <xf numFmtId="177" fontId="28" fillId="9" borderId="2" xfId="2" applyNumberFormat="1" applyFont="1" applyFill="1" applyBorder="1" applyAlignment="1" applyProtection="1">
      <alignment horizontal="center" vertical="center"/>
      <protection locked="0"/>
    </xf>
    <xf numFmtId="177" fontId="28" fillId="9" borderId="34" xfId="2" applyNumberFormat="1" applyFont="1" applyFill="1" applyBorder="1" applyAlignment="1" applyProtection="1">
      <alignment horizontal="center" vertical="center"/>
      <protection locked="0"/>
    </xf>
    <xf numFmtId="0" fontId="85" fillId="23" borderId="6" xfId="2" applyFont="1" applyFill="1" applyBorder="1" applyAlignment="1" applyProtection="1">
      <alignment horizontal="left" wrapText="1"/>
      <protection locked="0"/>
    </xf>
    <xf numFmtId="0" fontId="85" fillId="23" borderId="0" xfId="2" applyFont="1" applyFill="1" applyAlignment="1" applyProtection="1">
      <alignment horizontal="left" wrapText="1"/>
      <protection locked="0"/>
    </xf>
    <xf numFmtId="0" fontId="61" fillId="13" borderId="12" xfId="0" applyFont="1" applyFill="1" applyBorder="1" applyAlignment="1" applyProtection="1">
      <alignment horizontal="left" vertical="center" shrinkToFit="1"/>
      <protection locked="0"/>
    </xf>
    <xf numFmtId="0" fontId="61" fillId="13" borderId="62" xfId="0" applyFont="1" applyFill="1" applyBorder="1" applyAlignment="1" applyProtection="1">
      <alignment horizontal="left" vertical="center" shrinkToFit="1"/>
      <protection locked="0"/>
    </xf>
    <xf numFmtId="178" fontId="41" fillId="3" borderId="66" xfId="3" applyNumberFormat="1" applyFont="1" applyFill="1" applyBorder="1" applyAlignment="1" applyProtection="1">
      <alignment horizontal="right" vertical="center"/>
      <protection locked="0"/>
    </xf>
    <xf numFmtId="178" fontId="41" fillId="3" borderId="12" xfId="3" applyNumberFormat="1" applyFont="1" applyFill="1" applyBorder="1" applyAlignment="1" applyProtection="1">
      <alignment horizontal="right" vertical="center"/>
      <protection locked="0"/>
    </xf>
    <xf numFmtId="0" fontId="25" fillId="23" borderId="12" xfId="0" applyFont="1" applyFill="1" applyBorder="1" applyAlignment="1" applyProtection="1">
      <alignment horizontal="left" vertical="center"/>
      <protection locked="0"/>
    </xf>
    <xf numFmtId="0" fontId="25" fillId="23" borderId="62" xfId="0" applyFont="1" applyFill="1" applyBorder="1" applyAlignment="1" applyProtection="1">
      <alignment horizontal="left" vertical="center"/>
      <protection locked="0"/>
    </xf>
    <xf numFmtId="178" fontId="41" fillId="9" borderId="26" xfId="3" applyNumberFormat="1" applyFont="1" applyFill="1" applyBorder="1" applyAlignment="1" applyProtection="1">
      <alignment horizontal="right" vertical="center"/>
      <protection locked="0"/>
    </xf>
    <xf numFmtId="178" fontId="41" fillId="9" borderId="74" xfId="3" applyNumberFormat="1" applyFont="1" applyFill="1" applyBorder="1" applyAlignment="1" applyProtection="1">
      <alignment horizontal="right" vertical="center"/>
      <protection locked="0"/>
    </xf>
    <xf numFmtId="0" fontId="25" fillId="23" borderId="16" xfId="0" applyFont="1" applyFill="1" applyBorder="1" applyAlignment="1" applyProtection="1">
      <alignment horizontal="left" vertical="center" shrinkToFit="1"/>
      <protection locked="0"/>
    </xf>
    <xf numFmtId="0" fontId="25" fillId="23" borderId="12" xfId="0" applyFont="1" applyFill="1" applyBorder="1" applyAlignment="1" applyProtection="1">
      <alignment horizontal="left" vertical="center" shrinkToFit="1"/>
      <protection locked="0"/>
    </xf>
    <xf numFmtId="0" fontId="25" fillId="23" borderId="62" xfId="0" applyFont="1" applyFill="1" applyBorder="1" applyAlignment="1" applyProtection="1">
      <alignment horizontal="left" vertical="center" shrinkToFit="1"/>
      <protection locked="0"/>
    </xf>
    <xf numFmtId="178" fontId="41" fillId="9" borderId="66" xfId="3" applyNumberFormat="1" applyFont="1" applyFill="1" applyBorder="1" applyAlignment="1" applyProtection="1">
      <alignment horizontal="right" vertical="center"/>
      <protection locked="0"/>
    </xf>
    <xf numFmtId="178" fontId="41" fillId="9" borderId="12" xfId="3" applyNumberFormat="1" applyFont="1" applyFill="1" applyBorder="1" applyAlignment="1" applyProtection="1">
      <alignment horizontal="right" vertical="center"/>
      <protection locked="0"/>
    </xf>
    <xf numFmtId="178" fontId="41" fillId="3" borderId="9" xfId="3" applyNumberFormat="1" applyFont="1" applyFill="1" applyBorder="1" applyAlignment="1" applyProtection="1">
      <alignment horizontal="right" vertical="center"/>
      <protection locked="0"/>
    </xf>
    <xf numFmtId="178" fontId="41" fillId="3" borderId="76" xfId="3" applyNumberFormat="1" applyFont="1" applyFill="1" applyBorder="1" applyAlignment="1" applyProtection="1">
      <alignment horizontal="right" vertical="center"/>
      <protection locked="0"/>
    </xf>
    <xf numFmtId="0" fontId="25" fillId="23" borderId="29" xfId="0" applyFont="1" applyFill="1" applyBorder="1" applyAlignment="1" applyProtection="1">
      <alignment horizontal="left" vertical="center" shrinkToFit="1"/>
      <protection locked="0"/>
    </xf>
    <xf numFmtId="0" fontId="25" fillId="23" borderId="53" xfId="0" applyFont="1" applyFill="1" applyBorder="1" applyAlignment="1" applyProtection="1">
      <alignment horizontal="left" vertical="center" shrinkToFit="1"/>
      <protection locked="0"/>
    </xf>
    <xf numFmtId="0" fontId="25" fillId="23" borderId="67" xfId="0" applyFont="1" applyFill="1" applyBorder="1" applyAlignment="1" applyProtection="1">
      <alignment horizontal="left" vertical="center" shrinkToFit="1"/>
      <protection locked="0"/>
    </xf>
    <xf numFmtId="0" fontId="25" fillId="23" borderId="38" xfId="0" applyFont="1" applyFill="1" applyBorder="1" applyAlignment="1" applyProtection="1">
      <alignment horizontal="center" vertical="center" textRotation="255" shrinkToFit="1"/>
      <protection locked="0"/>
    </xf>
    <xf numFmtId="0" fontId="25" fillId="23" borderId="39" xfId="0" applyFont="1" applyFill="1" applyBorder="1" applyAlignment="1" applyProtection="1">
      <alignment horizontal="center" vertical="center" textRotation="255" shrinkToFit="1"/>
      <protection locked="0"/>
    </xf>
    <xf numFmtId="0" fontId="25" fillId="23" borderId="6" xfId="0" applyFont="1" applyFill="1" applyBorder="1" applyAlignment="1" applyProtection="1">
      <alignment horizontal="center" vertical="center" textRotation="255" shrinkToFit="1"/>
      <protection locked="0"/>
    </xf>
    <xf numFmtId="0" fontId="25" fillId="23" borderId="0" xfId="0" applyFont="1" applyFill="1" applyAlignment="1" applyProtection="1">
      <alignment horizontal="center" vertical="center" textRotation="255" shrinkToFit="1"/>
      <protection locked="0"/>
    </xf>
    <xf numFmtId="0" fontId="25" fillId="23" borderId="41" xfId="0" applyFont="1" applyFill="1" applyBorder="1" applyAlignment="1" applyProtection="1">
      <alignment horizontal="center" vertical="center" textRotation="255" shrinkToFit="1"/>
      <protection locked="0"/>
    </xf>
    <xf numFmtId="0" fontId="25" fillId="23" borderId="42" xfId="0" applyFont="1" applyFill="1" applyBorder="1" applyAlignment="1" applyProtection="1">
      <alignment horizontal="center" vertical="center" textRotation="255" shrinkToFit="1"/>
      <protection locked="0"/>
    </xf>
    <xf numFmtId="0" fontId="61" fillId="15" borderId="12" xfId="0" applyFont="1" applyFill="1" applyBorder="1" applyAlignment="1" applyProtection="1">
      <alignment horizontal="left" vertical="center" shrinkToFit="1"/>
      <protection locked="0"/>
    </xf>
    <xf numFmtId="0" fontId="61" fillId="15" borderId="62" xfId="0" applyFont="1" applyFill="1" applyBorder="1" applyAlignment="1" applyProtection="1">
      <alignment horizontal="left" vertical="center" shrinkToFit="1"/>
      <protection locked="0"/>
    </xf>
    <xf numFmtId="178" fontId="41" fillId="3" borderId="31" xfId="3" applyNumberFormat="1" applyFont="1" applyFill="1" applyBorder="1" applyAlignment="1" applyProtection="1">
      <alignment horizontal="right" vertical="center"/>
      <protection locked="0"/>
    </xf>
    <xf numFmtId="178" fontId="41" fillId="3" borderId="0" xfId="3" applyNumberFormat="1" applyFont="1" applyFill="1" applyBorder="1" applyAlignment="1" applyProtection="1">
      <alignment horizontal="right" vertical="center"/>
      <protection locked="0"/>
    </xf>
    <xf numFmtId="0" fontId="61" fillId="23" borderId="66" xfId="0" applyFont="1" applyFill="1" applyBorder="1" applyAlignment="1" applyProtection="1">
      <alignment horizontal="left" vertical="center" shrinkToFit="1"/>
      <protection locked="0"/>
    </xf>
    <xf numFmtId="0" fontId="61" fillId="23" borderId="12" xfId="0" applyFont="1" applyFill="1" applyBorder="1" applyAlignment="1" applyProtection="1">
      <alignment horizontal="left" vertical="center" shrinkToFit="1"/>
      <protection locked="0"/>
    </xf>
    <xf numFmtId="0" fontId="61" fillId="23" borderId="62" xfId="0" applyFont="1" applyFill="1" applyBorder="1" applyAlignment="1" applyProtection="1">
      <alignment horizontal="left" vertical="center" shrinkToFit="1"/>
      <protection locked="0"/>
    </xf>
    <xf numFmtId="178" fontId="41" fillId="3" borderId="26" xfId="3" applyNumberFormat="1" applyFont="1" applyFill="1" applyBorder="1" applyAlignment="1" applyProtection="1">
      <alignment horizontal="right" vertical="center"/>
      <protection locked="0"/>
    </xf>
    <xf numFmtId="178" fontId="41" fillId="3" borderId="74" xfId="3" applyNumberFormat="1" applyFont="1" applyFill="1" applyBorder="1" applyAlignment="1" applyProtection="1">
      <alignment horizontal="right" vertical="center"/>
      <protection locked="0"/>
    </xf>
    <xf numFmtId="0" fontId="25" fillId="13" borderId="12" xfId="0" applyFont="1" applyFill="1" applyBorder="1" applyAlignment="1" applyProtection="1">
      <alignment horizontal="left" vertical="center" shrinkToFit="1"/>
      <protection locked="0"/>
    </xf>
    <xf numFmtId="0" fontId="25" fillId="13" borderId="62" xfId="0" applyFont="1" applyFill="1" applyBorder="1" applyAlignment="1" applyProtection="1">
      <alignment horizontal="left" vertical="center" shrinkToFit="1"/>
      <protection locked="0"/>
    </xf>
    <xf numFmtId="0" fontId="35" fillId="23" borderId="6" xfId="0" applyFont="1" applyFill="1" applyBorder="1" applyAlignment="1" applyProtection="1">
      <alignment horizontal="center" vertical="center" textRotation="255" wrapText="1"/>
      <protection locked="0"/>
    </xf>
    <xf numFmtId="0" fontId="35" fillId="23" borderId="0" xfId="0" applyFont="1" applyFill="1" applyAlignment="1" applyProtection="1">
      <alignment horizontal="center" vertical="center" textRotation="255"/>
      <protection locked="0"/>
    </xf>
    <xf numFmtId="0" fontId="35" fillId="23" borderId="6" xfId="0" applyFont="1" applyFill="1" applyBorder="1" applyAlignment="1" applyProtection="1">
      <alignment horizontal="center" vertical="center" textRotation="255"/>
      <protection locked="0"/>
    </xf>
    <xf numFmtId="0" fontId="35" fillId="23" borderId="41" xfId="0" applyFont="1" applyFill="1" applyBorder="1" applyAlignment="1" applyProtection="1">
      <alignment horizontal="center" vertical="center" textRotation="255"/>
      <protection locked="0"/>
    </xf>
    <xf numFmtId="0" fontId="35" fillId="23" borderId="42" xfId="0" applyFont="1" applyFill="1" applyBorder="1" applyAlignment="1" applyProtection="1">
      <alignment horizontal="center" vertical="center" textRotation="255"/>
      <protection locked="0"/>
    </xf>
    <xf numFmtId="0" fontId="25" fillId="15" borderId="12" xfId="0" applyFont="1" applyFill="1" applyBorder="1" applyAlignment="1" applyProtection="1">
      <alignment horizontal="left" vertical="center" shrinkToFit="1"/>
      <protection locked="0"/>
    </xf>
    <xf numFmtId="0" fontId="25" fillId="15" borderId="62" xfId="0" applyFont="1" applyFill="1" applyBorder="1" applyAlignment="1" applyProtection="1">
      <alignment horizontal="left" vertical="center" shrinkToFit="1"/>
      <protection locked="0"/>
    </xf>
    <xf numFmtId="0" fontId="25" fillId="23" borderId="9" xfId="0" applyFont="1" applyFill="1" applyBorder="1" applyAlignment="1" applyProtection="1">
      <alignment horizontal="left" vertical="center" shrinkToFit="1"/>
      <protection locked="0"/>
    </xf>
    <xf numFmtId="0" fontId="25" fillId="23" borderId="76" xfId="0" applyFont="1" applyFill="1" applyBorder="1" applyAlignment="1" applyProtection="1">
      <alignment horizontal="left" vertical="center" shrinkToFit="1"/>
      <protection locked="0"/>
    </xf>
    <xf numFmtId="0" fontId="25" fillId="23" borderId="92" xfId="0" applyFont="1" applyFill="1" applyBorder="1" applyAlignment="1" applyProtection="1">
      <alignment horizontal="left" vertical="center" shrinkToFit="1"/>
      <protection locked="0"/>
    </xf>
    <xf numFmtId="0" fontId="51" fillId="23" borderId="0" xfId="2" applyFont="1" applyFill="1" applyProtection="1">
      <alignment vertical="center"/>
      <protection locked="0"/>
    </xf>
    <xf numFmtId="0" fontId="33" fillId="23" borderId="0" xfId="2" applyFont="1" applyFill="1" applyProtection="1">
      <alignment vertical="center"/>
      <protection locked="0"/>
    </xf>
    <xf numFmtId="0" fontId="25" fillId="23" borderId="35" xfId="0" applyFont="1" applyFill="1" applyBorder="1" applyAlignment="1" applyProtection="1">
      <alignment horizontal="center" vertical="center" textRotation="255"/>
      <protection locked="0"/>
    </xf>
    <xf numFmtId="0" fontId="25" fillId="23" borderId="78" xfId="0" applyFont="1" applyFill="1" applyBorder="1" applyAlignment="1" applyProtection="1">
      <alignment horizontal="center" vertical="center" textRotation="255"/>
      <protection locked="0"/>
    </xf>
    <xf numFmtId="0" fontId="25" fillId="23" borderId="6" xfId="0" applyFont="1" applyFill="1" applyBorder="1" applyAlignment="1" applyProtection="1">
      <alignment horizontal="center" vertical="center" textRotation="255"/>
      <protection locked="0"/>
    </xf>
    <xf numFmtId="0" fontId="25" fillId="23" borderId="64" xfId="0" applyFont="1" applyFill="1" applyBorder="1" applyAlignment="1" applyProtection="1">
      <alignment horizontal="center" vertical="center" textRotation="255"/>
      <protection locked="0"/>
    </xf>
    <xf numFmtId="0" fontId="21" fillId="15" borderId="79" xfId="0" applyFont="1" applyFill="1" applyBorder="1" applyAlignment="1" applyProtection="1">
      <alignment horizontal="center" vertical="center" textRotation="255"/>
      <protection locked="0"/>
    </xf>
    <xf numFmtId="0" fontId="21" fillId="15" borderId="3" xfId="0" applyFont="1" applyFill="1" applyBorder="1" applyAlignment="1" applyProtection="1">
      <alignment horizontal="center" vertical="center" textRotation="255"/>
      <protection locked="0"/>
    </xf>
    <xf numFmtId="0" fontId="21" fillId="15" borderId="31" xfId="0" applyFont="1" applyFill="1" applyBorder="1" applyAlignment="1" applyProtection="1">
      <alignment horizontal="center" vertical="center" textRotation="255"/>
      <protection locked="0"/>
    </xf>
    <xf numFmtId="0" fontId="21" fillId="15" borderId="0" xfId="0" applyFont="1" applyFill="1" applyAlignment="1" applyProtection="1">
      <alignment horizontal="center" vertical="center" textRotation="255"/>
      <protection locked="0"/>
    </xf>
    <xf numFmtId="0" fontId="21" fillId="15" borderId="95" xfId="0" applyFont="1" applyFill="1" applyBorder="1" applyAlignment="1" applyProtection="1">
      <alignment horizontal="center" vertical="center" textRotation="255"/>
      <protection locked="0"/>
    </xf>
    <xf numFmtId="0" fontId="21" fillId="15" borderId="42" xfId="0" applyFont="1" applyFill="1" applyBorder="1" applyAlignment="1" applyProtection="1">
      <alignment horizontal="center" vertical="center" textRotation="255"/>
      <protection locked="0"/>
    </xf>
    <xf numFmtId="0" fontId="25" fillId="23" borderId="88" xfId="0" applyFont="1" applyFill="1" applyBorder="1" applyAlignment="1" applyProtection="1">
      <alignment horizontal="left" vertical="center" shrinkToFit="1"/>
      <protection locked="0"/>
    </xf>
    <xf numFmtId="0" fontId="25" fillId="23" borderId="80" xfId="0" applyFont="1" applyFill="1" applyBorder="1" applyAlignment="1" applyProtection="1">
      <alignment horizontal="left" vertical="center" shrinkToFit="1"/>
      <protection locked="0"/>
    </xf>
    <xf numFmtId="0" fontId="25" fillId="23" borderId="125" xfId="0" applyFont="1" applyFill="1" applyBorder="1" applyAlignment="1" applyProtection="1">
      <alignment horizontal="left" vertical="center" shrinkToFit="1"/>
      <protection locked="0"/>
    </xf>
    <xf numFmtId="178" fontId="41" fillId="3" borderId="88" xfId="3" applyNumberFormat="1" applyFont="1" applyFill="1" applyBorder="1" applyAlignment="1" applyProtection="1">
      <alignment horizontal="right" vertical="center"/>
      <protection locked="0"/>
    </xf>
    <xf numFmtId="178" fontId="41" fillId="3" borderId="80" xfId="3" applyNumberFormat="1" applyFont="1" applyFill="1" applyBorder="1" applyAlignment="1" applyProtection="1">
      <alignment horizontal="right" vertical="center"/>
      <protection locked="0"/>
    </xf>
    <xf numFmtId="178" fontId="41" fillId="9" borderId="23" xfId="3" applyNumberFormat="1" applyFont="1" applyFill="1" applyBorder="1" applyAlignment="1" applyProtection="1">
      <alignment horizontal="right" vertical="center"/>
      <protection locked="0"/>
    </xf>
    <xf numFmtId="178" fontId="41" fillId="9" borderId="39" xfId="3" applyNumberFormat="1" applyFont="1" applyFill="1" applyBorder="1" applyAlignment="1" applyProtection="1">
      <alignment horizontal="right" vertical="center"/>
      <protection locked="0"/>
    </xf>
    <xf numFmtId="0" fontId="21" fillId="13" borderId="23" xfId="0" applyFont="1" applyFill="1" applyBorder="1" applyAlignment="1" applyProtection="1">
      <alignment horizontal="center" vertical="center" textRotation="255"/>
      <protection locked="0"/>
    </xf>
    <xf numFmtId="0" fontId="21" fillId="13" borderId="39" xfId="0" applyFont="1" applyFill="1" applyBorder="1" applyAlignment="1" applyProtection="1">
      <alignment horizontal="center" vertical="center" textRotation="255"/>
      <protection locked="0"/>
    </xf>
    <xf numFmtId="0" fontId="21" fillId="13" borderId="31" xfId="0" applyFont="1" applyFill="1" applyBorder="1" applyAlignment="1" applyProtection="1">
      <alignment horizontal="center" vertical="center" textRotation="255"/>
      <protection locked="0"/>
    </xf>
    <xf numFmtId="0" fontId="21" fillId="13" borderId="0" xfId="0" applyFont="1" applyFill="1" applyAlignment="1" applyProtection="1">
      <alignment horizontal="center" vertical="center" textRotation="255"/>
      <protection locked="0"/>
    </xf>
    <xf numFmtId="0" fontId="21" fillId="13" borderId="95" xfId="0" applyFont="1" applyFill="1" applyBorder="1" applyAlignment="1" applyProtection="1">
      <alignment horizontal="center" vertical="center" textRotation="255"/>
      <protection locked="0"/>
    </xf>
    <xf numFmtId="0" fontId="21" fillId="13" borderId="42" xfId="0" applyFont="1" applyFill="1" applyBorder="1" applyAlignment="1" applyProtection="1">
      <alignment horizontal="center" vertical="center" textRotation="255"/>
      <protection locked="0"/>
    </xf>
    <xf numFmtId="0" fontId="25" fillId="23" borderId="36" xfId="0" applyFont="1" applyFill="1" applyBorder="1" applyAlignment="1" applyProtection="1">
      <alignment horizontal="left" vertical="center" shrinkToFit="1"/>
      <protection locked="0"/>
    </xf>
    <xf numFmtId="0" fontId="25" fillId="23" borderId="58" xfId="0" applyFont="1" applyFill="1" applyBorder="1" applyAlignment="1" applyProtection="1">
      <alignment horizontal="left" vertical="center" shrinkToFit="1"/>
      <protection locked="0"/>
    </xf>
    <xf numFmtId="0" fontId="25" fillId="23" borderId="91" xfId="0" applyFont="1" applyFill="1" applyBorder="1" applyAlignment="1" applyProtection="1">
      <alignment horizontal="left" vertical="center" shrinkToFit="1"/>
      <protection locked="0"/>
    </xf>
    <xf numFmtId="178" fontId="41" fillId="3" borderId="36" xfId="3" applyNumberFormat="1" applyFont="1" applyFill="1" applyBorder="1" applyAlignment="1" applyProtection="1">
      <alignment horizontal="right" vertical="center"/>
      <protection locked="0"/>
    </xf>
    <xf numFmtId="178" fontId="41" fillId="3" borderId="58" xfId="3" applyNumberFormat="1" applyFont="1" applyFill="1" applyBorder="1" applyAlignment="1" applyProtection="1">
      <alignment horizontal="right" vertical="center"/>
      <protection locked="0"/>
    </xf>
    <xf numFmtId="0" fontId="70" fillId="23" borderId="0" xfId="2" applyFont="1" applyFill="1" applyAlignment="1" applyProtection="1">
      <alignment horizontal="right" vertical="top"/>
      <protection locked="0"/>
    </xf>
    <xf numFmtId="0" fontId="51" fillId="23" borderId="0" xfId="2" applyFont="1" applyFill="1" applyAlignment="1" applyProtection="1">
      <alignment horizontal="left" vertical="top" wrapText="1"/>
      <protection locked="0"/>
    </xf>
    <xf numFmtId="0" fontId="34" fillId="23" borderId="29" xfId="2" applyFont="1" applyFill="1" applyBorder="1" applyAlignment="1" applyProtection="1">
      <alignment horizontal="center" vertical="center" shrinkToFit="1"/>
      <protection locked="0"/>
    </xf>
    <xf numFmtId="0" fontId="34" fillId="23" borderId="53" xfId="2" applyFont="1" applyFill="1" applyBorder="1" applyAlignment="1" applyProtection="1">
      <alignment horizontal="center" vertical="center" shrinkToFit="1"/>
      <protection locked="0"/>
    </xf>
    <xf numFmtId="0" fontId="34" fillId="23" borderId="30" xfId="2" applyFont="1" applyFill="1" applyBorder="1" applyAlignment="1" applyProtection="1">
      <alignment horizontal="center" vertical="center" shrinkToFit="1"/>
      <protection locked="0"/>
    </xf>
    <xf numFmtId="181" fontId="34" fillId="10" borderId="19" xfId="2" applyNumberFormat="1" applyFont="1" applyFill="1" applyBorder="1" applyAlignment="1" applyProtection="1">
      <alignment horizontal="center" vertical="center"/>
      <protection locked="0"/>
    </xf>
    <xf numFmtId="181" fontId="34" fillId="10" borderId="90" xfId="2" applyNumberFormat="1" applyFont="1" applyFill="1" applyBorder="1" applyAlignment="1" applyProtection="1">
      <alignment horizontal="center" vertical="center"/>
      <protection locked="0"/>
    </xf>
    <xf numFmtId="177" fontId="34" fillId="10" borderId="60" xfId="2" applyNumberFormat="1" applyFont="1" applyFill="1" applyBorder="1" applyAlignment="1" applyProtection="1">
      <alignment horizontal="right" vertical="center"/>
      <protection locked="0"/>
    </xf>
    <xf numFmtId="177" fontId="34" fillId="10" borderId="56" xfId="2" applyNumberFormat="1" applyFont="1" applyFill="1" applyBorder="1" applyAlignment="1" applyProtection="1">
      <alignment horizontal="right" vertical="center"/>
      <protection locked="0"/>
    </xf>
    <xf numFmtId="177" fontId="34" fillId="10" borderId="14" xfId="2" applyNumberFormat="1" applyFont="1" applyFill="1" applyBorder="1" applyAlignment="1" applyProtection="1">
      <alignment horizontal="right" vertical="center"/>
      <protection locked="0"/>
    </xf>
    <xf numFmtId="0" fontId="34" fillId="23" borderId="31" xfId="2" applyFont="1" applyFill="1" applyBorder="1" applyAlignment="1" applyProtection="1">
      <alignment horizontal="center" vertical="center" shrinkToFit="1"/>
      <protection locked="0"/>
    </xf>
    <xf numFmtId="0" fontId="34" fillId="23" borderId="0" xfId="2" applyFont="1" applyFill="1" applyAlignment="1" applyProtection="1">
      <alignment horizontal="center" vertical="center" shrinkToFit="1"/>
      <protection locked="0"/>
    </xf>
    <xf numFmtId="181" fontId="34" fillId="10" borderId="93" xfId="2" applyNumberFormat="1" applyFont="1" applyFill="1" applyBorder="1" applyAlignment="1" applyProtection="1">
      <alignment horizontal="center" vertical="center"/>
      <protection locked="0"/>
    </xf>
    <xf numFmtId="181" fontId="34" fillId="10" borderId="125" xfId="2" applyNumberFormat="1" applyFont="1" applyFill="1" applyBorder="1" applyAlignment="1" applyProtection="1">
      <alignment horizontal="center" vertical="center"/>
      <protection locked="0"/>
    </xf>
    <xf numFmtId="177" fontId="34" fillId="10" borderId="80" xfId="2" applyNumberFormat="1" applyFont="1" applyFill="1" applyBorder="1" applyAlignment="1" applyProtection="1">
      <alignment horizontal="right" vertical="center"/>
      <protection locked="0"/>
    </xf>
    <xf numFmtId="177" fontId="34" fillId="10" borderId="146" xfId="2" applyNumberFormat="1" applyFont="1" applyFill="1" applyBorder="1" applyAlignment="1" applyProtection="1">
      <alignment horizontal="right" vertical="center"/>
      <protection locked="0"/>
    </xf>
    <xf numFmtId="177" fontId="34" fillId="10" borderId="83" xfId="2" applyNumberFormat="1" applyFont="1" applyFill="1" applyBorder="1" applyAlignment="1" applyProtection="1">
      <alignment horizontal="right" vertical="center"/>
      <protection locked="0"/>
    </xf>
    <xf numFmtId="177" fontId="34" fillId="9" borderId="39" xfId="2" applyNumberFormat="1" applyFont="1" applyFill="1" applyBorder="1" applyAlignment="1" applyProtection="1">
      <alignment horizontal="right" vertical="center"/>
      <protection locked="0"/>
    </xf>
    <xf numFmtId="177" fontId="34" fillId="9" borderId="39" xfId="2" applyNumberFormat="1" applyFont="1" applyFill="1" applyBorder="1" applyAlignment="1">
      <alignment horizontal="right" vertical="center"/>
    </xf>
    <xf numFmtId="0" fontId="34" fillId="23" borderId="23" xfId="2" applyFont="1" applyFill="1" applyBorder="1" applyAlignment="1" applyProtection="1">
      <alignment horizontal="center" vertical="center"/>
      <protection locked="0"/>
    </xf>
    <xf numFmtId="0" fontId="34" fillId="23" borderId="39" xfId="2" applyFont="1" applyFill="1" applyBorder="1" applyAlignment="1" applyProtection="1">
      <alignment horizontal="center" vertical="center"/>
      <protection locked="0"/>
    </xf>
    <xf numFmtId="0" fontId="34" fillId="23" borderId="31" xfId="2" applyFont="1" applyFill="1" applyBorder="1" applyAlignment="1" applyProtection="1">
      <alignment horizontal="center" vertical="center"/>
      <protection locked="0"/>
    </xf>
    <xf numFmtId="0" fontId="34" fillId="23" borderId="0" xfId="2" applyFont="1" applyFill="1" applyAlignment="1" applyProtection="1">
      <alignment horizontal="center" vertical="center"/>
      <protection locked="0"/>
    </xf>
    <xf numFmtId="0" fontId="34" fillId="23" borderId="95" xfId="2" applyFont="1" applyFill="1" applyBorder="1" applyAlignment="1" applyProtection="1">
      <alignment horizontal="center" vertical="center"/>
      <protection locked="0"/>
    </xf>
    <xf numFmtId="0" fontId="34" fillId="23" borderId="42" xfId="2" applyFont="1" applyFill="1" applyBorder="1" applyAlignment="1" applyProtection="1">
      <alignment horizontal="center" vertical="center"/>
      <protection locked="0"/>
    </xf>
    <xf numFmtId="177" fontId="34" fillId="9" borderId="28" xfId="2" applyNumberFormat="1" applyFont="1" applyFill="1" applyBorder="1" applyAlignment="1" applyProtection="1">
      <alignment horizontal="right" vertical="center"/>
      <protection locked="0"/>
    </xf>
    <xf numFmtId="177" fontId="34" fillId="9" borderId="53" xfId="2" applyNumberFormat="1" applyFont="1" applyFill="1" applyBorder="1" applyAlignment="1">
      <alignment horizontal="right" vertical="center"/>
    </xf>
    <xf numFmtId="0" fontId="34" fillId="23" borderId="40" xfId="2" applyFont="1" applyFill="1" applyBorder="1" applyAlignment="1" applyProtection="1">
      <alignment horizontal="center" vertical="center"/>
      <protection locked="0"/>
    </xf>
    <xf numFmtId="0" fontId="34" fillId="23" borderId="64" xfId="2" applyFont="1" applyFill="1" applyBorder="1" applyAlignment="1" applyProtection="1">
      <alignment horizontal="center" vertical="center"/>
      <protection locked="0"/>
    </xf>
    <xf numFmtId="0" fontId="46" fillId="23" borderId="23" xfId="2" applyFont="1" applyFill="1" applyBorder="1" applyAlignment="1" applyProtection="1">
      <alignment horizontal="right" vertical="distributed" textRotation="255"/>
      <protection locked="0"/>
    </xf>
    <xf numFmtId="0" fontId="46" fillId="23" borderId="31" xfId="2" applyFont="1" applyFill="1" applyBorder="1" applyAlignment="1" applyProtection="1">
      <alignment horizontal="right" vertical="distributed" textRotation="255"/>
      <protection locked="0"/>
    </xf>
    <xf numFmtId="0" fontId="28" fillId="23" borderId="40" xfId="2" applyFont="1" applyFill="1" applyBorder="1" applyAlignment="1" applyProtection="1">
      <alignment horizontal="left" vertical="distributed" textRotation="255"/>
      <protection locked="0"/>
    </xf>
    <xf numFmtId="0" fontId="28" fillId="23" borderId="64" xfId="2" applyFont="1" applyFill="1" applyBorder="1" applyAlignment="1" applyProtection="1">
      <alignment horizontal="left" vertical="distributed" textRotation="255"/>
      <protection locked="0"/>
    </xf>
    <xf numFmtId="0" fontId="34" fillId="23" borderId="39" xfId="2" applyFont="1" applyFill="1" applyBorder="1" applyAlignment="1" applyProtection="1">
      <alignment horizontal="center" vertical="distributed" textRotation="255"/>
      <protection locked="0"/>
    </xf>
    <xf numFmtId="0" fontId="34" fillId="23" borderId="40" xfId="2" applyFont="1" applyFill="1" applyBorder="1" applyAlignment="1" applyProtection="1">
      <alignment horizontal="center" vertical="distributed" textRotation="255"/>
      <protection locked="0"/>
    </xf>
    <xf numFmtId="0" fontId="34" fillId="23" borderId="0" xfId="2" applyFont="1" applyFill="1" applyAlignment="1" applyProtection="1">
      <alignment horizontal="center" vertical="distributed" textRotation="255"/>
      <protection locked="0"/>
    </xf>
    <xf numFmtId="0" fontId="34" fillId="23" borderId="64" xfId="2" applyFont="1" applyFill="1" applyBorder="1" applyAlignment="1" applyProtection="1">
      <alignment horizontal="center" vertical="distributed" textRotation="255"/>
      <protection locked="0"/>
    </xf>
    <xf numFmtId="0" fontId="34" fillId="23" borderId="31" xfId="2" applyFont="1" applyFill="1" applyBorder="1" applyAlignment="1" applyProtection="1">
      <alignment horizontal="right" vertical="center"/>
      <protection locked="0"/>
    </xf>
    <xf numFmtId="0" fontId="34" fillId="23" borderId="64" xfId="2" applyFont="1" applyFill="1" applyBorder="1" applyAlignment="1" applyProtection="1">
      <alignment horizontal="right" vertical="center"/>
      <protection locked="0"/>
    </xf>
    <xf numFmtId="0" fontId="34" fillId="23" borderId="0" xfId="2" applyFont="1" applyFill="1" applyAlignment="1" applyProtection="1">
      <alignment horizontal="right" vertical="center"/>
      <protection locked="0"/>
    </xf>
    <xf numFmtId="0" fontId="34" fillId="23" borderId="1" xfId="2" applyFont="1" applyFill="1" applyBorder="1" applyAlignment="1" applyProtection="1">
      <alignment horizontal="right" vertical="center"/>
      <protection locked="0"/>
    </xf>
    <xf numFmtId="0" fontId="34" fillId="23" borderId="71" xfId="2" applyFont="1" applyFill="1" applyBorder="1" applyAlignment="1" applyProtection="1">
      <alignment horizontal="right" vertical="center"/>
      <protection locked="0"/>
    </xf>
    <xf numFmtId="0" fontId="34" fillId="23" borderId="95" xfId="2" applyFont="1" applyFill="1" applyBorder="1" applyAlignment="1" applyProtection="1">
      <alignment horizontal="right" vertical="center"/>
      <protection locked="0"/>
    </xf>
    <xf numFmtId="0" fontId="34" fillId="23" borderId="42" xfId="2" applyFont="1" applyFill="1" applyBorder="1" applyAlignment="1" applyProtection="1">
      <alignment horizontal="right" vertical="center"/>
      <protection locked="0"/>
    </xf>
    <xf numFmtId="0" fontId="34" fillId="23" borderId="43" xfId="2" applyFont="1" applyFill="1" applyBorder="1" applyAlignment="1" applyProtection="1">
      <alignment horizontal="right" vertical="center"/>
      <protection locked="0"/>
    </xf>
    <xf numFmtId="0" fontId="22" fillId="23" borderId="23" xfId="2" applyFont="1" applyFill="1" applyBorder="1" applyAlignment="1" applyProtection="1">
      <alignment horizontal="distributed" vertical="center" wrapText="1"/>
      <protection locked="0"/>
    </xf>
    <xf numFmtId="0" fontId="22" fillId="23" borderId="40" xfId="2" applyFont="1" applyFill="1" applyBorder="1" applyAlignment="1" applyProtection="1">
      <alignment horizontal="distributed" vertical="center"/>
      <protection locked="0"/>
    </xf>
    <xf numFmtId="0" fontId="22" fillId="23" borderId="31" xfId="2" applyFont="1" applyFill="1" applyBorder="1" applyAlignment="1" applyProtection="1">
      <alignment horizontal="distributed" vertical="center"/>
      <protection locked="0"/>
    </xf>
    <xf numFmtId="0" fontId="22" fillId="23" borderId="64" xfId="2" applyFont="1" applyFill="1" applyBorder="1" applyAlignment="1" applyProtection="1">
      <alignment horizontal="distributed" vertical="center"/>
      <protection locked="0"/>
    </xf>
    <xf numFmtId="0" fontId="34" fillId="23" borderId="106" xfId="2" applyFont="1" applyFill="1" applyBorder="1" applyAlignment="1" applyProtection="1">
      <alignment horizontal="center" vertical="center"/>
      <protection locked="0"/>
    </xf>
    <xf numFmtId="0" fontId="34" fillId="23" borderId="107" xfId="2" applyFont="1" applyFill="1" applyBorder="1" applyAlignment="1" applyProtection="1">
      <alignment horizontal="center" vertical="center"/>
      <protection locked="0"/>
    </xf>
    <xf numFmtId="0" fontId="34" fillId="23" borderId="1" xfId="2" applyFont="1" applyFill="1" applyBorder="1" applyAlignment="1" applyProtection="1">
      <alignment horizontal="center" vertical="center"/>
      <protection locked="0"/>
    </xf>
    <xf numFmtId="0" fontId="34" fillId="23" borderId="71" xfId="2" applyFont="1" applyFill="1" applyBorder="1" applyAlignment="1" applyProtection="1">
      <alignment horizontal="center" vertical="center"/>
      <protection locked="0"/>
    </xf>
    <xf numFmtId="0" fontId="70" fillId="23" borderId="0" xfId="2" applyFont="1" applyFill="1" applyAlignment="1" applyProtection="1">
      <alignment horizontal="right" vertical="top" wrapText="1"/>
      <protection locked="0"/>
    </xf>
    <xf numFmtId="0" fontId="70" fillId="23" borderId="0" xfId="2" applyFont="1" applyFill="1" applyAlignment="1" applyProtection="1">
      <alignment horizontal="left" vertical="top" wrapText="1"/>
      <protection locked="0"/>
    </xf>
    <xf numFmtId="0" fontId="33" fillId="23" borderId="0" xfId="2" applyFont="1" applyFill="1" applyAlignment="1" applyProtection="1">
      <alignment horizontal="left" vertical="center"/>
      <protection locked="0"/>
    </xf>
    <xf numFmtId="0" fontId="26" fillId="23" borderId="0" xfId="2" applyFont="1" applyFill="1" applyAlignment="1" applyProtection="1">
      <alignment horizontal="right" vertical="center"/>
      <protection locked="0"/>
    </xf>
    <xf numFmtId="0" fontId="34" fillId="23" borderId="100" xfId="2" applyFont="1" applyFill="1" applyBorder="1" applyAlignment="1" applyProtection="1">
      <alignment horizontal="center" vertical="center" wrapText="1"/>
      <protection locked="0"/>
    </xf>
    <xf numFmtId="0" fontId="34" fillId="23" borderId="101" xfId="2" applyFont="1" applyFill="1" applyBorder="1" applyAlignment="1" applyProtection="1">
      <alignment horizontal="center" vertical="center" wrapText="1"/>
      <protection locked="0"/>
    </xf>
    <xf numFmtId="0" fontId="34" fillId="23" borderId="102" xfId="2" applyFont="1" applyFill="1" applyBorder="1" applyAlignment="1" applyProtection="1">
      <alignment horizontal="center" vertical="center" wrapText="1"/>
      <protection locked="0"/>
    </xf>
    <xf numFmtId="0" fontId="34" fillId="23" borderId="101" xfId="2" applyFont="1" applyFill="1" applyBorder="1" applyAlignment="1" applyProtection="1">
      <alignment horizontal="center" vertical="center"/>
      <protection locked="0"/>
    </xf>
    <xf numFmtId="0" fontId="34" fillId="23" borderId="102" xfId="2" applyFont="1" applyFill="1" applyBorder="1" applyAlignment="1" applyProtection="1">
      <alignment horizontal="center" vertical="center"/>
      <protection locked="0"/>
    </xf>
    <xf numFmtId="0" fontId="34" fillId="20" borderId="100" xfId="2" applyFont="1" applyFill="1" applyBorder="1" applyAlignment="1" applyProtection="1">
      <alignment horizontal="center" vertical="center" wrapText="1"/>
      <protection locked="0"/>
    </xf>
    <xf numFmtId="0" fontId="34" fillId="20" borderId="101" xfId="2" applyFont="1" applyFill="1" applyBorder="1" applyAlignment="1" applyProtection="1">
      <alignment horizontal="center" vertical="center"/>
      <protection locked="0"/>
    </xf>
    <xf numFmtId="0" fontId="34" fillId="20" borderId="102" xfId="2" applyFont="1" applyFill="1" applyBorder="1" applyAlignment="1" applyProtection="1">
      <alignment horizontal="center" vertical="center"/>
      <protection locked="0"/>
    </xf>
    <xf numFmtId="0" fontId="70" fillId="23" borderId="0" xfId="2" applyFont="1" applyFill="1" applyAlignment="1" applyProtection="1">
      <alignment horizontal="left" vertical="center" wrapText="1"/>
      <protection locked="0"/>
    </xf>
    <xf numFmtId="0" fontId="40" fillId="0" borderId="70" xfId="2" applyFont="1" applyBorder="1" applyAlignment="1" applyProtection="1">
      <alignment horizontal="right" vertical="center"/>
      <protection locked="0"/>
    </xf>
    <xf numFmtId="0" fontId="40" fillId="0" borderId="46" xfId="2" applyFont="1" applyBorder="1" applyAlignment="1" applyProtection="1">
      <alignment horizontal="right" vertical="center"/>
      <protection locked="0"/>
    </xf>
    <xf numFmtId="0" fontId="40" fillId="0" borderId="141" xfId="2" applyFont="1" applyBorder="1" applyAlignment="1" applyProtection="1">
      <alignment horizontal="right" vertical="center"/>
      <protection locked="0"/>
    </xf>
    <xf numFmtId="0" fontId="70" fillId="23" borderId="0" xfId="2" applyFont="1" applyFill="1" applyAlignment="1" applyProtection="1">
      <alignment horizontal="left" vertical="center"/>
      <protection locked="0"/>
    </xf>
    <xf numFmtId="0" fontId="34" fillId="21" borderId="105" xfId="1" applyFont="1" applyFill="1" applyBorder="1" applyAlignment="1" applyProtection="1">
      <alignment horizontal="distributed" vertical="center"/>
      <protection locked="0"/>
    </xf>
    <xf numFmtId="0" fontId="34" fillId="21" borderId="101" xfId="1" applyFont="1" applyFill="1" applyBorder="1" applyAlignment="1" applyProtection="1">
      <alignment horizontal="distributed" vertical="center"/>
      <protection locked="0"/>
    </xf>
    <xf numFmtId="0" fontId="34" fillId="21" borderId="102" xfId="1" applyFont="1" applyFill="1" applyBorder="1" applyAlignment="1" applyProtection="1">
      <alignment horizontal="distributed" vertical="center"/>
      <protection locked="0"/>
    </xf>
    <xf numFmtId="177" fontId="34" fillId="3" borderId="100" xfId="1" applyNumberFormat="1" applyFont="1" applyFill="1" applyBorder="1" applyAlignment="1" applyProtection="1">
      <alignment horizontal="right" vertical="center"/>
      <protection locked="0"/>
    </xf>
    <xf numFmtId="177" fontId="34" fillId="3" borderId="101" xfId="1" applyNumberFormat="1" applyFont="1" applyFill="1" applyBorder="1" applyAlignment="1" applyProtection="1">
      <alignment horizontal="right" vertical="center"/>
      <protection locked="0"/>
    </xf>
    <xf numFmtId="0" fontId="33" fillId="23" borderId="66" xfId="2" applyFont="1" applyFill="1" applyBorder="1" applyAlignment="1" applyProtection="1">
      <alignment horizontal="center" vertical="center"/>
      <protection locked="0"/>
    </xf>
    <xf numFmtId="0" fontId="33" fillId="23" borderId="12" xfId="2" applyFont="1" applyFill="1" applyBorder="1" applyAlignment="1" applyProtection="1">
      <alignment horizontal="center" vertical="center"/>
      <protection locked="0"/>
    </xf>
    <xf numFmtId="0" fontId="33" fillId="23" borderId="62" xfId="2" applyFont="1" applyFill="1" applyBorder="1" applyAlignment="1" applyProtection="1">
      <alignment horizontal="center" vertical="center"/>
      <protection locked="0"/>
    </xf>
    <xf numFmtId="0" fontId="33" fillId="23" borderId="39" xfId="2" applyFont="1" applyFill="1" applyBorder="1" applyAlignment="1" applyProtection="1">
      <alignment horizontal="center" vertical="center"/>
      <protection locked="0"/>
    </xf>
    <xf numFmtId="0" fontId="33" fillId="23" borderId="40" xfId="2" applyFont="1" applyFill="1" applyBorder="1" applyAlignment="1" applyProtection="1">
      <alignment horizontal="center" vertical="center"/>
      <protection locked="0"/>
    </xf>
    <xf numFmtId="177" fontId="34" fillId="3" borderId="29" xfId="1" applyNumberFormat="1" applyFont="1" applyFill="1" applyBorder="1" applyAlignment="1" applyProtection="1">
      <alignment horizontal="right" vertical="center"/>
      <protection locked="0"/>
    </xf>
    <xf numFmtId="177" fontId="34" fillId="3" borderId="53" xfId="1" applyNumberFormat="1" applyFont="1" applyFill="1" applyBorder="1" applyAlignment="1" applyProtection="1">
      <alignment horizontal="right" vertical="center"/>
      <protection locked="0"/>
    </xf>
    <xf numFmtId="0" fontId="51" fillId="23" borderId="0" xfId="2" quotePrefix="1" applyFont="1" applyFill="1" applyAlignment="1" applyProtection="1">
      <alignment horizontal="left" vertical="top" wrapText="1"/>
      <protection locked="0"/>
    </xf>
    <xf numFmtId="0" fontId="34" fillId="21" borderId="66" xfId="1" applyFont="1" applyFill="1" applyBorder="1" applyAlignment="1" applyProtection="1">
      <alignment horizontal="center" vertical="center"/>
      <protection locked="0"/>
    </xf>
    <xf numFmtId="0" fontId="34" fillId="21" borderId="12" xfId="1" applyFont="1" applyFill="1" applyBorder="1" applyAlignment="1" applyProtection="1">
      <alignment horizontal="center" vertical="center"/>
      <protection locked="0"/>
    </xf>
    <xf numFmtId="0" fontId="34" fillId="21" borderId="62" xfId="1" applyFont="1" applyFill="1" applyBorder="1" applyAlignment="1" applyProtection="1">
      <alignment horizontal="center" vertical="center"/>
      <protection locked="0"/>
    </xf>
    <xf numFmtId="177" fontId="34" fillId="9" borderId="66" xfId="1" applyNumberFormat="1" applyFont="1" applyFill="1" applyBorder="1" applyAlignment="1" applyProtection="1">
      <alignment horizontal="right" vertical="center"/>
      <protection locked="0"/>
    </xf>
    <xf numFmtId="177" fontId="34" fillId="9" borderId="12" xfId="1" applyNumberFormat="1" applyFont="1" applyFill="1" applyBorder="1" applyAlignment="1">
      <alignment horizontal="right" vertical="center"/>
    </xf>
    <xf numFmtId="0" fontId="34" fillId="21" borderId="38" xfId="1" applyFont="1" applyFill="1" applyBorder="1" applyAlignment="1" applyProtection="1">
      <alignment horizontal="distributed" vertical="center"/>
      <protection locked="0"/>
    </xf>
    <xf numFmtId="0" fontId="34" fillId="21" borderId="39" xfId="1" applyFont="1" applyFill="1" applyBorder="1" applyAlignment="1" applyProtection="1">
      <alignment horizontal="distributed" vertical="center"/>
      <protection locked="0"/>
    </xf>
    <xf numFmtId="0" fontId="34" fillId="21" borderId="40" xfId="1" applyFont="1" applyFill="1" applyBorder="1" applyAlignment="1" applyProtection="1">
      <alignment horizontal="distributed" vertical="center"/>
      <protection locked="0"/>
    </xf>
    <xf numFmtId="177" fontId="34" fillId="3" borderId="23" xfId="1" applyNumberFormat="1" applyFont="1" applyFill="1" applyBorder="1" applyAlignment="1" applyProtection="1">
      <alignment horizontal="right" vertical="center"/>
      <protection locked="0"/>
    </xf>
    <xf numFmtId="177" fontId="34" fillId="3" borderId="39" xfId="1" applyNumberFormat="1" applyFont="1" applyFill="1" applyBorder="1" applyAlignment="1" applyProtection="1">
      <alignment horizontal="right" vertical="center"/>
      <protection locked="0"/>
    </xf>
    <xf numFmtId="0" fontId="34" fillId="21" borderId="76" xfId="1" applyFont="1" applyFill="1" applyBorder="1" applyAlignment="1" applyProtection="1">
      <alignment horizontal="distributed" vertical="distributed"/>
      <protection locked="0"/>
    </xf>
    <xf numFmtId="0" fontId="34" fillId="21" borderId="92" xfId="1" applyFont="1" applyFill="1" applyBorder="1" applyAlignment="1" applyProtection="1">
      <alignment horizontal="distributed" vertical="distributed"/>
      <protection locked="0"/>
    </xf>
    <xf numFmtId="177" fontId="34" fillId="3" borderId="9" xfId="1" applyNumberFormat="1" applyFont="1" applyFill="1" applyBorder="1" applyAlignment="1" applyProtection="1">
      <alignment horizontal="right" vertical="center"/>
      <protection locked="0"/>
    </xf>
    <xf numFmtId="177" fontId="34" fillId="3" borderId="76" xfId="1" applyNumberFormat="1" applyFont="1" applyFill="1" applyBorder="1" applyAlignment="1" applyProtection="1">
      <alignment horizontal="right" vertical="center"/>
      <protection locked="0"/>
    </xf>
    <xf numFmtId="0" fontId="34" fillId="21" borderId="53" xfId="1" applyFont="1" applyFill="1" applyBorder="1" applyAlignment="1" applyProtection="1">
      <alignment horizontal="distributed" vertical="distributed"/>
      <protection locked="0"/>
    </xf>
    <xf numFmtId="0" fontId="34" fillId="21" borderId="67" xfId="1" applyFont="1" applyFill="1" applyBorder="1" applyAlignment="1" applyProtection="1">
      <alignment horizontal="distributed" vertical="distributed"/>
      <protection locked="0"/>
    </xf>
    <xf numFmtId="0" fontId="34" fillId="21" borderId="38" xfId="1" applyFont="1" applyFill="1" applyBorder="1" applyAlignment="1" applyProtection="1">
      <alignment horizontal="center" vertical="center" textRotation="255" shrinkToFit="1"/>
      <protection locked="0"/>
    </xf>
    <xf numFmtId="0" fontId="34" fillId="21" borderId="39" xfId="1" applyFont="1" applyFill="1" applyBorder="1" applyAlignment="1" applyProtection="1">
      <alignment horizontal="center" vertical="center" textRotation="255" shrinkToFit="1"/>
      <protection locked="0"/>
    </xf>
    <xf numFmtId="0" fontId="34" fillId="21" borderId="6" xfId="1" applyFont="1" applyFill="1" applyBorder="1" applyAlignment="1" applyProtection="1">
      <alignment horizontal="center" vertical="center" textRotation="255" shrinkToFit="1"/>
      <protection locked="0"/>
    </xf>
    <xf numFmtId="0" fontId="34" fillId="21" borderId="0" xfId="1" applyFont="1" applyFill="1" applyAlignment="1" applyProtection="1">
      <alignment horizontal="center" vertical="center" textRotation="255" shrinkToFit="1"/>
      <protection locked="0"/>
    </xf>
    <xf numFmtId="0" fontId="34" fillId="21" borderId="41" xfId="1" applyFont="1" applyFill="1" applyBorder="1" applyAlignment="1" applyProtection="1">
      <alignment horizontal="center" vertical="center" textRotation="255" shrinkToFit="1"/>
      <protection locked="0"/>
    </xf>
    <xf numFmtId="0" fontId="34" fillId="21" borderId="42" xfId="1" applyFont="1" applyFill="1" applyBorder="1" applyAlignment="1" applyProtection="1">
      <alignment horizontal="center" vertical="center" textRotation="255" shrinkToFit="1"/>
      <protection locked="0"/>
    </xf>
    <xf numFmtId="0" fontId="34" fillId="21" borderId="58" xfId="1" applyFont="1" applyFill="1" applyBorder="1" applyAlignment="1" applyProtection="1">
      <alignment horizontal="distributed" vertical="distributed"/>
      <protection locked="0"/>
    </xf>
    <xf numFmtId="0" fontId="34" fillId="21" borderId="91" xfId="1" applyFont="1" applyFill="1" applyBorder="1" applyAlignment="1" applyProtection="1">
      <alignment horizontal="distributed" vertical="distributed"/>
      <protection locked="0"/>
    </xf>
    <xf numFmtId="177" fontId="34" fillId="3" borderId="36" xfId="1" applyNumberFormat="1" applyFont="1" applyFill="1" applyBorder="1" applyAlignment="1" applyProtection="1">
      <alignment horizontal="right" vertical="center"/>
      <protection locked="0"/>
    </xf>
    <xf numFmtId="177" fontId="34" fillId="3" borderId="58" xfId="1" applyNumberFormat="1" applyFont="1" applyFill="1" applyBorder="1" applyAlignment="1" applyProtection="1">
      <alignment horizontal="right" vertical="center"/>
      <protection locked="0"/>
    </xf>
    <xf numFmtId="0" fontId="34" fillId="21" borderId="35" xfId="1" applyFont="1" applyFill="1" applyBorder="1" applyAlignment="1" applyProtection="1">
      <alignment horizontal="center" vertical="center" textRotation="255" wrapText="1"/>
      <protection locked="0"/>
    </xf>
    <xf numFmtId="0" fontId="34" fillId="21" borderId="3" xfId="1" applyFont="1" applyFill="1" applyBorder="1" applyAlignment="1" applyProtection="1">
      <alignment horizontal="center" vertical="center" textRotation="255"/>
      <protection locked="0"/>
    </xf>
    <xf numFmtId="0" fontId="34" fillId="21" borderId="6" xfId="1" applyFont="1" applyFill="1" applyBorder="1" applyAlignment="1" applyProtection="1">
      <alignment horizontal="center" vertical="center" textRotation="255"/>
      <protection locked="0"/>
    </xf>
    <xf numFmtId="0" fontId="34" fillId="21" borderId="0" xfId="1" applyFont="1" applyFill="1" applyAlignment="1" applyProtection="1">
      <alignment horizontal="center" vertical="center" textRotation="255"/>
      <protection locked="0"/>
    </xf>
    <xf numFmtId="0" fontId="34" fillId="21" borderId="41" xfId="1" applyFont="1" applyFill="1" applyBorder="1" applyAlignment="1" applyProtection="1">
      <alignment horizontal="center" vertical="center" textRotation="255"/>
      <protection locked="0"/>
    </xf>
    <xf numFmtId="0" fontId="34" fillId="21" borderId="42" xfId="1" applyFont="1" applyFill="1" applyBorder="1" applyAlignment="1" applyProtection="1">
      <alignment horizontal="center" vertical="center" textRotation="255"/>
      <protection locked="0"/>
    </xf>
    <xf numFmtId="0" fontId="34" fillId="21" borderId="80" xfId="1" applyFont="1" applyFill="1" applyBorder="1" applyAlignment="1" applyProtection="1">
      <alignment horizontal="distributed" vertical="distributed"/>
      <protection locked="0"/>
    </xf>
    <xf numFmtId="0" fontId="34" fillId="21" borderId="125" xfId="1" applyFont="1" applyFill="1" applyBorder="1" applyAlignment="1" applyProtection="1">
      <alignment horizontal="distributed" vertical="distributed"/>
      <protection locked="0"/>
    </xf>
    <xf numFmtId="177" fontId="34" fillId="3" borderId="88" xfId="1" applyNumberFormat="1" applyFont="1" applyFill="1" applyBorder="1" applyAlignment="1" applyProtection="1">
      <alignment horizontal="right" vertical="center"/>
      <protection locked="0"/>
    </xf>
    <xf numFmtId="177" fontId="34" fillId="3" borderId="80" xfId="1" applyNumberFormat="1" applyFont="1" applyFill="1" applyBorder="1" applyAlignment="1" applyProtection="1">
      <alignment horizontal="right" vertical="center"/>
      <protection locked="0"/>
    </xf>
    <xf numFmtId="0" fontId="70" fillId="23" borderId="6" xfId="2" applyFont="1" applyFill="1" applyBorder="1" applyAlignment="1" applyProtection="1">
      <alignment horizontal="right" vertical="top"/>
      <protection locked="0"/>
    </xf>
    <xf numFmtId="0" fontId="70" fillId="23" borderId="0" xfId="2" quotePrefix="1" applyFont="1" applyFill="1" applyAlignment="1" applyProtection="1">
      <alignment horizontal="left" vertical="top" wrapText="1"/>
      <protection locked="0"/>
    </xf>
    <xf numFmtId="177" fontId="34" fillId="3" borderId="25" xfId="1" applyNumberFormat="1" applyFont="1" applyFill="1" applyBorder="1" applyAlignment="1" applyProtection="1">
      <alignment horizontal="right" vertical="center"/>
      <protection locked="0"/>
    </xf>
    <xf numFmtId="0" fontId="34" fillId="21" borderId="19" xfId="1" applyFont="1" applyFill="1" applyBorder="1" applyAlignment="1" applyProtection="1">
      <alignment horizontal="center" vertical="center"/>
      <protection locked="0"/>
    </xf>
    <xf numFmtId="0" fontId="34" fillId="21" borderId="60" xfId="1" applyFont="1" applyFill="1" applyBorder="1" applyAlignment="1" applyProtection="1">
      <alignment horizontal="center" vertical="center"/>
      <protection locked="0"/>
    </xf>
    <xf numFmtId="177" fontId="34" fillId="9" borderId="33" xfId="1" applyNumberFormat="1" applyFont="1" applyFill="1" applyBorder="1" applyAlignment="1" applyProtection="1">
      <alignment horizontal="right" vertical="center"/>
      <protection locked="0"/>
    </xf>
    <xf numFmtId="177" fontId="34" fillId="9" borderId="2" xfId="1" applyNumberFormat="1" applyFont="1" applyFill="1" applyBorder="1" applyAlignment="1">
      <alignment horizontal="right" vertical="center"/>
    </xf>
    <xf numFmtId="177" fontId="34" fillId="3" borderId="59" xfId="1" applyNumberFormat="1" applyFont="1" applyFill="1" applyBorder="1" applyAlignment="1" applyProtection="1">
      <alignment horizontal="right" vertical="center"/>
      <protection locked="0"/>
    </xf>
    <xf numFmtId="177" fontId="34" fillId="3" borderId="60" xfId="1" applyNumberFormat="1" applyFont="1" applyFill="1" applyBorder="1" applyAlignment="1" applyProtection="1">
      <alignment horizontal="right" vertical="center"/>
      <protection locked="0"/>
    </xf>
    <xf numFmtId="177" fontId="34" fillId="3" borderId="90" xfId="1" applyNumberFormat="1" applyFont="1" applyFill="1" applyBorder="1" applyAlignment="1" applyProtection="1">
      <alignment horizontal="right" vertical="center"/>
      <protection locked="0"/>
    </xf>
    <xf numFmtId="177" fontId="34" fillId="3" borderId="82" xfId="1" applyNumberFormat="1" applyFont="1" applyFill="1" applyBorder="1" applyAlignment="1" applyProtection="1">
      <alignment horizontal="right" vertical="center"/>
      <protection locked="0"/>
    </xf>
    <xf numFmtId="0" fontId="34" fillId="21" borderId="18" xfId="1" applyFont="1" applyFill="1" applyBorder="1" applyAlignment="1" applyProtection="1">
      <alignment horizontal="center" vertical="center"/>
      <protection locked="0"/>
    </xf>
    <xf numFmtId="0" fontId="34" fillId="21" borderId="58" xfId="1" applyFont="1" applyFill="1" applyBorder="1" applyAlignment="1" applyProtection="1">
      <alignment horizontal="center" vertical="center"/>
      <protection locked="0"/>
    </xf>
    <xf numFmtId="177" fontId="34" fillId="9" borderId="23" xfId="1" applyNumberFormat="1" applyFont="1" applyFill="1" applyBorder="1" applyAlignment="1" applyProtection="1">
      <alignment horizontal="right" vertical="center"/>
      <protection locked="0"/>
    </xf>
    <xf numFmtId="177" fontId="34" fillId="9" borderId="39" xfId="1" applyNumberFormat="1" applyFont="1" applyFill="1" applyBorder="1" applyAlignment="1">
      <alignment horizontal="right" vertical="center"/>
    </xf>
    <xf numFmtId="177" fontId="34" fillId="3" borderId="91" xfId="1" applyNumberFormat="1" applyFont="1" applyFill="1" applyBorder="1" applyAlignment="1" applyProtection="1">
      <alignment horizontal="right" vertical="center"/>
      <protection locked="0"/>
    </xf>
    <xf numFmtId="177" fontId="34" fillId="3" borderId="37" xfId="1" applyNumberFormat="1" applyFont="1" applyFill="1" applyBorder="1" applyAlignment="1" applyProtection="1">
      <alignment horizontal="right" vertical="center"/>
      <protection locked="0"/>
    </xf>
    <xf numFmtId="0" fontId="34" fillId="21" borderId="167" xfId="1" applyFont="1" applyFill="1" applyBorder="1" applyAlignment="1" applyProtection="1">
      <alignment horizontal="center" vertical="center"/>
      <protection locked="0"/>
    </xf>
    <xf numFmtId="0" fontId="34" fillId="21" borderId="76" xfId="1" applyFont="1" applyFill="1" applyBorder="1" applyAlignment="1" applyProtection="1">
      <alignment horizontal="center" vertical="center"/>
      <protection locked="0"/>
    </xf>
    <xf numFmtId="177" fontId="34" fillId="9" borderId="9" xfId="1" applyNumberFormat="1" applyFont="1" applyFill="1" applyBorder="1" applyAlignment="1" applyProtection="1">
      <alignment horizontal="right" vertical="center"/>
      <protection locked="0"/>
    </xf>
    <xf numFmtId="177" fontId="34" fillId="9" borderId="76" xfId="1" applyNumberFormat="1" applyFont="1" applyFill="1" applyBorder="1" applyAlignment="1">
      <alignment horizontal="right" vertical="center"/>
    </xf>
    <xf numFmtId="177" fontId="34" fillId="3" borderId="92" xfId="1" applyNumberFormat="1" applyFont="1" applyFill="1" applyBorder="1" applyAlignment="1" applyProtection="1">
      <alignment horizontal="right" vertical="center"/>
      <protection locked="0"/>
    </xf>
    <xf numFmtId="0" fontId="34" fillId="21" borderId="16" xfId="1" applyFont="1" applyFill="1" applyBorder="1" applyAlignment="1" applyProtection="1">
      <alignment horizontal="center" vertical="center"/>
      <protection locked="0"/>
    </xf>
    <xf numFmtId="177" fontId="34" fillId="9" borderId="62" xfId="1" applyNumberFormat="1" applyFont="1" applyFill="1" applyBorder="1" applyAlignment="1">
      <alignment horizontal="right" vertical="center"/>
    </xf>
    <xf numFmtId="177" fontId="34" fillId="9" borderId="32" xfId="1" applyNumberFormat="1" applyFont="1" applyFill="1" applyBorder="1" applyAlignment="1">
      <alignment horizontal="right" vertical="center"/>
    </xf>
    <xf numFmtId="177" fontId="112" fillId="3" borderId="14" xfId="1" applyNumberFormat="1" applyFont="1" applyFill="1" applyBorder="1" applyAlignment="1" applyProtection="1">
      <alignment horizontal="right" vertical="center"/>
      <protection locked="0"/>
    </xf>
    <xf numFmtId="177" fontId="112" fillId="3" borderId="60" xfId="1" applyNumberFormat="1" applyFont="1" applyFill="1" applyBorder="1" applyAlignment="1" applyProtection="1">
      <alignment horizontal="right" vertical="center"/>
      <protection locked="0"/>
    </xf>
    <xf numFmtId="177" fontId="112" fillId="3" borderId="82" xfId="1" applyNumberFormat="1" applyFont="1" applyFill="1" applyBorder="1" applyAlignment="1" applyProtection="1">
      <alignment horizontal="right" vertical="center"/>
      <protection locked="0"/>
    </xf>
    <xf numFmtId="0" fontId="51" fillId="21" borderId="0" xfId="1" applyFont="1" applyFill="1" applyAlignment="1" applyProtection="1">
      <alignment horizontal="left" vertical="top" wrapText="1"/>
      <protection locked="0"/>
    </xf>
    <xf numFmtId="0" fontId="34" fillId="21" borderId="35" xfId="1" applyFont="1" applyFill="1" applyBorder="1" applyAlignment="1" applyProtection="1">
      <alignment horizontal="center" vertical="center"/>
      <protection locked="0"/>
    </xf>
    <xf numFmtId="0" fontId="34" fillId="21" borderId="3" xfId="1" applyFont="1" applyFill="1" applyBorder="1" applyAlignment="1" applyProtection="1">
      <alignment horizontal="center" vertical="center"/>
      <protection locked="0"/>
    </xf>
    <xf numFmtId="0" fontId="34" fillId="21" borderId="79" xfId="1" applyFont="1" applyFill="1" applyBorder="1" applyAlignment="1" applyProtection="1">
      <alignment horizontal="center" vertical="center"/>
      <protection locked="0"/>
    </xf>
    <xf numFmtId="0" fontId="34" fillId="21" borderId="78" xfId="1" applyFont="1" applyFill="1" applyBorder="1" applyAlignment="1" applyProtection="1">
      <alignment horizontal="center" vertical="center"/>
      <protection locked="0"/>
    </xf>
    <xf numFmtId="0" fontId="34" fillId="21" borderId="103" xfId="1" applyFont="1" applyFill="1" applyBorder="1" applyAlignment="1" applyProtection="1">
      <alignment horizontal="center" vertical="center"/>
      <protection locked="0"/>
    </xf>
    <xf numFmtId="0" fontId="34" fillId="21" borderId="97" xfId="1" applyFont="1" applyFill="1" applyBorder="1" applyAlignment="1" applyProtection="1">
      <alignment horizontal="center" vertical="center"/>
      <protection locked="0"/>
    </xf>
    <xf numFmtId="0" fontId="34" fillId="21" borderId="104" xfId="1" applyFont="1" applyFill="1" applyBorder="1" applyAlignment="1" applyProtection="1">
      <alignment horizontal="center" vertical="center"/>
      <protection locked="0"/>
    </xf>
    <xf numFmtId="0" fontId="34" fillId="21" borderId="45" xfId="1" applyFont="1" applyFill="1" applyBorder="1" applyAlignment="1" applyProtection="1">
      <alignment horizontal="center" vertical="center"/>
      <protection locked="0"/>
    </xf>
    <xf numFmtId="177" fontId="34" fillId="3" borderId="13" xfId="1" applyNumberFormat="1" applyFont="1" applyFill="1" applyBorder="1" applyAlignment="1" applyProtection="1">
      <alignment horizontal="right" vertical="center"/>
      <protection locked="0"/>
    </xf>
    <xf numFmtId="177" fontId="34" fillId="9" borderId="18" xfId="1" applyNumberFormat="1" applyFont="1" applyFill="1" applyBorder="1" applyAlignment="1" applyProtection="1">
      <alignment horizontal="right" vertical="center"/>
      <protection locked="0"/>
    </xf>
    <xf numFmtId="177" fontId="34" fillId="9" borderId="58" xfId="1" applyNumberFormat="1" applyFont="1" applyFill="1" applyBorder="1" applyAlignment="1">
      <alignment horizontal="right" vertical="center"/>
    </xf>
    <xf numFmtId="177" fontId="34" fillId="9" borderId="91" xfId="1" applyNumberFormat="1" applyFont="1" applyFill="1" applyBorder="1" applyAlignment="1">
      <alignment horizontal="right" vertical="center"/>
    </xf>
    <xf numFmtId="177" fontId="34" fillId="3" borderId="106" xfId="1" applyNumberFormat="1" applyFont="1" applyFill="1" applyBorder="1" applyAlignment="1" applyProtection="1">
      <alignment horizontal="right" vertical="center"/>
      <protection locked="0"/>
    </xf>
    <xf numFmtId="177" fontId="34" fillId="3" borderId="24" xfId="1" applyNumberFormat="1" applyFont="1" applyFill="1" applyBorder="1" applyAlignment="1" applyProtection="1">
      <alignment horizontal="right" vertical="center"/>
      <protection locked="0"/>
    </xf>
    <xf numFmtId="177" fontId="112" fillId="3" borderId="65" xfId="1" applyNumberFormat="1" applyFont="1" applyFill="1" applyBorder="1" applyAlignment="1" applyProtection="1">
      <alignment horizontal="right" vertical="center"/>
      <protection locked="0"/>
    </xf>
    <xf numFmtId="177" fontId="112" fillId="3" borderId="2" xfId="1" applyNumberFormat="1" applyFont="1" applyFill="1" applyBorder="1" applyAlignment="1" applyProtection="1">
      <alignment horizontal="right" vertical="center"/>
      <protection locked="0"/>
    </xf>
    <xf numFmtId="177" fontId="112" fillId="3" borderId="72" xfId="1" applyNumberFormat="1" applyFont="1" applyFill="1" applyBorder="1" applyAlignment="1" applyProtection="1">
      <alignment horizontal="right" vertical="center"/>
      <protection locked="0"/>
    </xf>
    <xf numFmtId="177" fontId="112" fillId="3" borderId="34" xfId="1" applyNumberFormat="1" applyFont="1" applyFill="1" applyBorder="1" applyAlignment="1" applyProtection="1">
      <alignment horizontal="right" vertical="center"/>
      <protection locked="0"/>
    </xf>
    <xf numFmtId="177" fontId="112" fillId="9" borderId="10" xfId="1" applyNumberFormat="1" applyFont="1" applyFill="1" applyBorder="1" applyAlignment="1" applyProtection="1">
      <alignment horizontal="right" vertical="center"/>
      <protection locked="0"/>
    </xf>
    <xf numFmtId="177" fontId="112" fillId="9" borderId="2" xfId="1" applyNumberFormat="1" applyFont="1" applyFill="1" applyBorder="1" applyAlignment="1">
      <alignment horizontal="right" vertical="center"/>
    </xf>
    <xf numFmtId="177" fontId="112" fillId="9" borderId="55" xfId="1" applyNumberFormat="1" applyFont="1" applyFill="1" applyBorder="1" applyAlignment="1">
      <alignment horizontal="right" vertical="center"/>
    </xf>
    <xf numFmtId="177" fontId="112" fillId="3" borderId="33" xfId="1" applyNumberFormat="1" applyFont="1" applyFill="1" applyBorder="1" applyAlignment="1" applyProtection="1">
      <alignment horizontal="right" vertical="center"/>
      <protection locked="0"/>
    </xf>
    <xf numFmtId="0" fontId="34" fillId="21" borderId="38" xfId="1" applyFont="1" applyFill="1" applyBorder="1" applyAlignment="1" applyProtection="1">
      <alignment horizontal="center" vertical="center"/>
      <protection locked="0"/>
    </xf>
    <xf numFmtId="0" fontId="34" fillId="21" borderId="39" xfId="1" applyFont="1" applyFill="1" applyBorder="1" applyAlignment="1" applyProtection="1">
      <alignment horizontal="center" vertical="center"/>
      <protection locked="0"/>
    </xf>
    <xf numFmtId="0" fontId="34" fillId="21" borderId="40" xfId="1" applyFont="1" applyFill="1" applyBorder="1" applyAlignment="1" applyProtection="1">
      <alignment horizontal="center" vertical="center"/>
      <protection locked="0"/>
    </xf>
    <xf numFmtId="0" fontId="34" fillId="21" borderId="64" xfId="1" applyFont="1" applyFill="1" applyBorder="1" applyAlignment="1" applyProtection="1">
      <alignment horizontal="center" vertical="center"/>
      <protection locked="0"/>
    </xf>
    <xf numFmtId="0" fontId="34" fillId="21" borderId="11" xfId="1" applyFont="1" applyFill="1" applyBorder="1" applyAlignment="1" applyProtection="1">
      <alignment horizontal="center" vertical="center"/>
      <protection locked="0"/>
    </xf>
    <xf numFmtId="0" fontId="34" fillId="21" borderId="4" xfId="1" applyFont="1" applyFill="1" applyBorder="1" applyAlignment="1" applyProtection="1">
      <alignment horizontal="center" vertical="center"/>
      <protection locked="0"/>
    </xf>
    <xf numFmtId="0" fontId="34" fillId="21" borderId="31" xfId="1" applyFont="1" applyFill="1" applyBorder="1" applyAlignment="1" applyProtection="1">
      <alignment horizontal="center" vertical="center"/>
      <protection locked="0"/>
    </xf>
    <xf numFmtId="0" fontId="34" fillId="21" borderId="7" xfId="1" applyFont="1" applyFill="1" applyBorder="1" applyAlignment="1" applyProtection="1">
      <alignment horizontal="center" vertical="center"/>
      <protection locked="0"/>
    </xf>
    <xf numFmtId="0" fontId="34" fillId="21" borderId="21" xfId="1" applyFont="1" applyFill="1" applyBorder="1" applyAlignment="1" applyProtection="1">
      <alignment horizontal="center" vertical="center"/>
      <protection locked="0"/>
    </xf>
    <xf numFmtId="0" fontId="34" fillId="21" borderId="1" xfId="1" applyFont="1" applyFill="1" applyBorder="1" applyAlignment="1" applyProtection="1">
      <alignment horizontal="center" vertical="center"/>
      <protection locked="0"/>
    </xf>
    <xf numFmtId="0" fontId="34" fillId="21" borderId="5" xfId="1" applyFont="1" applyFill="1" applyBorder="1" applyAlignment="1" applyProtection="1">
      <alignment horizontal="center" vertical="center"/>
      <protection locked="0"/>
    </xf>
    <xf numFmtId="0" fontId="34" fillId="21" borderId="22" xfId="1" applyFont="1" applyFill="1" applyBorder="1" applyAlignment="1" applyProtection="1">
      <alignment horizontal="center" vertical="center"/>
      <protection locked="0"/>
    </xf>
    <xf numFmtId="0" fontId="34" fillId="21" borderId="1" xfId="1" applyFont="1" applyFill="1" applyBorder="1" applyAlignment="1" applyProtection="1">
      <alignment horizontal="center" vertical="center" shrinkToFit="1"/>
      <protection locked="0"/>
    </xf>
    <xf numFmtId="0" fontId="34" fillId="21" borderId="0" xfId="1" applyFont="1" applyFill="1" applyAlignment="1" applyProtection="1">
      <alignment horizontal="center" vertical="center" shrinkToFit="1"/>
      <protection locked="0"/>
    </xf>
    <xf numFmtId="0" fontId="34" fillId="21" borderId="22" xfId="1" applyFont="1" applyFill="1" applyBorder="1" applyAlignment="1" applyProtection="1">
      <alignment horizontal="center" vertical="center" shrinkToFit="1"/>
      <protection locked="0"/>
    </xf>
    <xf numFmtId="177" fontId="34" fillId="3" borderId="6" xfId="1" applyNumberFormat="1" applyFont="1" applyFill="1" applyBorder="1" applyAlignment="1" applyProtection="1">
      <alignment horizontal="right" vertical="center"/>
      <protection locked="0"/>
    </xf>
    <xf numFmtId="177" fontId="34" fillId="3" borderId="0" xfId="1" applyNumberFormat="1" applyFont="1" applyFill="1" applyAlignment="1" applyProtection="1">
      <alignment horizontal="right" vertical="center"/>
      <protection locked="0"/>
    </xf>
    <xf numFmtId="177" fontId="34" fillId="3" borderId="10" xfId="1" applyNumberFormat="1" applyFont="1" applyFill="1" applyBorder="1" applyAlignment="1" applyProtection="1">
      <alignment horizontal="right" vertical="center"/>
      <protection locked="0"/>
    </xf>
    <xf numFmtId="177" fontId="34" fillId="3" borderId="2" xfId="1" applyNumberFormat="1" applyFont="1" applyFill="1" applyBorder="1" applyAlignment="1" applyProtection="1">
      <alignment horizontal="right" vertical="center"/>
      <protection locked="0"/>
    </xf>
    <xf numFmtId="177" fontId="34" fillId="3" borderId="1" xfId="1" applyNumberFormat="1" applyFont="1" applyFill="1" applyBorder="1" applyAlignment="1" applyProtection="1">
      <alignment horizontal="right" vertical="center"/>
      <protection locked="0"/>
    </xf>
    <xf numFmtId="177" fontId="34" fillId="3" borderId="71" xfId="1" applyNumberFormat="1" applyFont="1" applyFill="1" applyBorder="1" applyAlignment="1" applyProtection="1">
      <alignment horizontal="right" vertical="center"/>
      <protection locked="0"/>
    </xf>
    <xf numFmtId="177" fontId="34" fillId="3" borderId="65" xfId="1" applyNumberFormat="1" applyFont="1" applyFill="1" applyBorder="1" applyAlignment="1" applyProtection="1">
      <alignment horizontal="right" vertical="center"/>
      <protection locked="0"/>
    </xf>
    <xf numFmtId="177" fontId="34" fillId="3" borderId="72" xfId="1" applyNumberFormat="1" applyFont="1" applyFill="1" applyBorder="1" applyAlignment="1" applyProtection="1">
      <alignment horizontal="right" vertical="center"/>
      <protection locked="0"/>
    </xf>
    <xf numFmtId="177" fontId="34" fillId="9" borderId="85" xfId="1" applyNumberFormat="1" applyFont="1" applyFill="1" applyBorder="1" applyAlignment="1" applyProtection="1">
      <alignment horizontal="right" vertical="center"/>
      <protection locked="0"/>
    </xf>
    <xf numFmtId="177" fontId="34" fillId="9" borderId="86" xfId="1" applyNumberFormat="1" applyFont="1" applyFill="1" applyBorder="1" applyAlignment="1">
      <alignment horizontal="right" vertical="center"/>
    </xf>
    <xf numFmtId="0" fontId="34" fillId="21" borderId="27" xfId="1" applyFont="1" applyFill="1" applyBorder="1" applyAlignment="1" applyProtection="1">
      <alignment horizontal="distributed" vertical="center" wrapText="1"/>
      <protection locked="0"/>
    </xf>
    <xf numFmtId="0" fontId="34" fillId="21" borderId="4" xfId="1" applyFont="1" applyFill="1" applyBorder="1" applyAlignment="1" applyProtection="1">
      <alignment horizontal="distributed" vertical="center"/>
      <protection locked="0"/>
    </xf>
    <xf numFmtId="0" fontId="34" fillId="21" borderId="6" xfId="1" applyFont="1" applyFill="1" applyBorder="1" applyAlignment="1" applyProtection="1">
      <alignment horizontal="distributed" vertical="center"/>
      <protection locked="0"/>
    </xf>
    <xf numFmtId="0" fontId="34" fillId="21" borderId="0" xfId="1" applyFont="1" applyFill="1" applyAlignment="1" applyProtection="1">
      <alignment horizontal="distributed" vertical="center"/>
      <protection locked="0"/>
    </xf>
    <xf numFmtId="0" fontId="34" fillId="21" borderId="41" xfId="1" applyFont="1" applyFill="1" applyBorder="1" applyAlignment="1" applyProtection="1">
      <alignment horizontal="distributed" vertical="center"/>
      <protection locked="0"/>
    </xf>
    <xf numFmtId="0" fontId="34" fillId="21" borderId="42" xfId="1" applyFont="1" applyFill="1" applyBorder="1" applyAlignment="1" applyProtection="1">
      <alignment horizontal="distributed" vertical="center"/>
      <protection locked="0"/>
    </xf>
    <xf numFmtId="0" fontId="34" fillId="21" borderId="7" xfId="1" applyFont="1" applyFill="1" applyBorder="1" applyAlignment="1" applyProtection="1">
      <alignment horizontal="center" vertical="center" wrapText="1"/>
      <protection locked="0"/>
    </xf>
    <xf numFmtId="0" fontId="34" fillId="21" borderId="4" xfId="1" applyFont="1" applyFill="1" applyBorder="1" applyAlignment="1" applyProtection="1">
      <alignment horizontal="center" vertical="center" wrapText="1"/>
      <protection locked="0"/>
    </xf>
    <xf numFmtId="0" fontId="34" fillId="21" borderId="21" xfId="1" applyFont="1" applyFill="1" applyBorder="1" applyAlignment="1" applyProtection="1">
      <alignment horizontal="center" vertical="center" wrapText="1"/>
      <protection locked="0"/>
    </xf>
    <xf numFmtId="0" fontId="34" fillId="21" borderId="1" xfId="1" applyFont="1" applyFill="1" applyBorder="1" applyAlignment="1" applyProtection="1">
      <alignment horizontal="center" vertical="center" wrapText="1"/>
      <protection locked="0"/>
    </xf>
    <xf numFmtId="0" fontId="34" fillId="21" borderId="0" xfId="1" applyFont="1" applyFill="1" applyAlignment="1" applyProtection="1">
      <alignment horizontal="center" vertical="center" wrapText="1"/>
      <protection locked="0"/>
    </xf>
    <xf numFmtId="0" fontId="34" fillId="21" borderId="71" xfId="1" applyFont="1" applyFill="1" applyBorder="1" applyAlignment="1" applyProtection="1">
      <alignment horizontal="center" vertical="center" wrapText="1"/>
      <protection locked="0"/>
    </xf>
    <xf numFmtId="0" fontId="34" fillId="21" borderId="47" xfId="1" applyFont="1" applyFill="1" applyBorder="1" applyAlignment="1" applyProtection="1">
      <alignment horizontal="center" vertical="center" wrapText="1"/>
      <protection locked="0"/>
    </xf>
    <xf numFmtId="0" fontId="34" fillId="21" borderId="42" xfId="1" applyFont="1" applyFill="1" applyBorder="1" applyAlignment="1" applyProtection="1">
      <alignment horizontal="center" vertical="center" wrapText="1"/>
      <protection locked="0"/>
    </xf>
    <xf numFmtId="0" fontId="34" fillId="21" borderId="49" xfId="1" applyFont="1" applyFill="1" applyBorder="1" applyAlignment="1" applyProtection="1">
      <alignment horizontal="center" vertical="center" wrapText="1"/>
      <protection locked="0"/>
    </xf>
    <xf numFmtId="0" fontId="34" fillId="21" borderId="4" xfId="1" applyFont="1" applyFill="1" applyBorder="1" applyAlignment="1" applyProtection="1">
      <alignment horizontal="center" vertical="center" textRotation="255"/>
      <protection locked="0"/>
    </xf>
    <xf numFmtId="0" fontId="34" fillId="23" borderId="1" xfId="2" applyFont="1" applyFill="1" applyBorder="1" applyAlignment="1" applyProtection="1">
      <alignment horizontal="center" vertical="center" wrapText="1" shrinkToFit="1"/>
      <protection locked="0"/>
    </xf>
    <xf numFmtId="0" fontId="34" fillId="23" borderId="71" xfId="2" applyFont="1" applyFill="1" applyBorder="1" applyAlignment="1" applyProtection="1">
      <alignment horizontal="center" vertical="center" shrinkToFit="1"/>
      <protection locked="0"/>
    </xf>
    <xf numFmtId="0" fontId="34" fillId="23" borderId="1" xfId="2" applyFont="1" applyFill="1" applyBorder="1" applyAlignment="1" applyProtection="1">
      <alignment horizontal="center" vertical="center" shrinkToFit="1"/>
      <protection locked="0"/>
    </xf>
    <xf numFmtId="0" fontId="34" fillId="23" borderId="47" xfId="2" applyFont="1" applyFill="1" applyBorder="1" applyAlignment="1" applyProtection="1">
      <alignment horizontal="center" vertical="center" shrinkToFit="1"/>
      <protection locked="0"/>
    </xf>
    <xf numFmtId="0" fontId="34" fillId="23" borderId="42" xfId="2" applyFont="1" applyFill="1" applyBorder="1" applyAlignment="1" applyProtection="1">
      <alignment horizontal="center" vertical="center" shrinkToFit="1"/>
      <protection locked="0"/>
    </xf>
    <xf numFmtId="0" fontId="34" fillId="23" borderId="49" xfId="2" applyFont="1" applyFill="1" applyBorder="1" applyAlignment="1" applyProtection="1">
      <alignment horizontal="center" vertical="center" shrinkToFit="1"/>
      <protection locked="0"/>
    </xf>
    <xf numFmtId="177" fontId="34" fillId="9" borderId="16" xfId="1" applyNumberFormat="1" applyFont="1" applyFill="1" applyBorder="1" applyAlignment="1" applyProtection="1">
      <alignment horizontal="right" vertical="center"/>
      <protection locked="0"/>
    </xf>
    <xf numFmtId="177" fontId="34" fillId="9" borderId="12" xfId="1" applyNumberFormat="1" applyFont="1" applyFill="1" applyBorder="1" applyAlignment="1" applyProtection="1">
      <alignment horizontal="right" vertical="center"/>
      <protection locked="0"/>
    </xf>
    <xf numFmtId="177" fontId="34" fillId="3" borderId="87" xfId="1" applyNumberFormat="1" applyFont="1" applyFill="1" applyBorder="1" applyAlignment="1" applyProtection="1">
      <alignment horizontal="right" vertical="center"/>
      <protection locked="0"/>
    </xf>
    <xf numFmtId="0" fontId="18" fillId="0" borderId="0" xfId="2" applyFont="1" applyAlignment="1" applyProtection="1">
      <alignment vertical="center" wrapText="1"/>
      <protection locked="0"/>
    </xf>
    <xf numFmtId="0" fontId="69" fillId="23" borderId="0" xfId="2" applyFont="1" applyFill="1" applyAlignment="1" applyProtection="1">
      <alignment horizontal="left" vertical="top" wrapText="1"/>
      <protection locked="0"/>
    </xf>
    <xf numFmtId="0" fontId="47" fillId="10" borderId="35" xfId="0" applyFont="1" applyFill="1" applyBorder="1" applyAlignment="1" applyProtection="1">
      <alignment horizontal="center" vertical="center"/>
      <protection locked="0"/>
    </xf>
    <xf numFmtId="0" fontId="47" fillId="10" borderId="3" xfId="0" applyFont="1" applyFill="1" applyBorder="1" applyAlignment="1" applyProtection="1">
      <alignment horizontal="center" vertical="center"/>
      <protection locked="0"/>
    </xf>
    <xf numFmtId="0" fontId="47" fillId="10" borderId="45" xfId="0" applyFont="1" applyFill="1" applyBorder="1" applyAlignment="1" applyProtection="1">
      <alignment horizontal="center" vertical="center"/>
      <protection locked="0"/>
    </xf>
    <xf numFmtId="0" fontId="47" fillId="10" borderId="10" xfId="0" applyFont="1" applyFill="1" applyBorder="1" applyAlignment="1" applyProtection="1">
      <alignment horizontal="center" vertical="center"/>
      <protection locked="0"/>
    </xf>
    <xf numFmtId="0" fontId="47" fillId="10" borderId="2" xfId="0" applyFont="1" applyFill="1" applyBorder="1" applyAlignment="1" applyProtection="1">
      <alignment horizontal="center" vertical="center"/>
      <protection locked="0"/>
    </xf>
    <xf numFmtId="0" fontId="47" fillId="10" borderId="34" xfId="0" applyFont="1" applyFill="1" applyBorder="1" applyAlignment="1" applyProtection="1">
      <alignment horizontal="center" vertical="center"/>
      <protection locked="0"/>
    </xf>
    <xf numFmtId="0" fontId="26" fillId="23" borderId="2" xfId="2" applyFont="1" applyFill="1" applyBorder="1" applyAlignment="1" applyProtection="1">
      <alignment horizontal="left"/>
      <protection locked="0"/>
    </xf>
    <xf numFmtId="0" fontId="34" fillId="21" borderId="93" xfId="1" applyFont="1" applyFill="1" applyBorder="1" applyAlignment="1" applyProtection="1">
      <alignment horizontal="center" vertical="center"/>
      <protection locked="0"/>
    </xf>
    <xf numFmtId="0" fontId="34" fillId="21" borderId="80" xfId="1" applyFont="1" applyFill="1" applyBorder="1" applyAlignment="1" applyProtection="1">
      <alignment horizontal="center" vertical="center"/>
      <protection locked="0"/>
    </xf>
    <xf numFmtId="0" fontId="34" fillId="21" borderId="81" xfId="1" applyFont="1" applyFill="1" applyBorder="1" applyAlignment="1" applyProtection="1">
      <alignment horizontal="center" vertical="center"/>
      <protection locked="0"/>
    </xf>
    <xf numFmtId="0" fontId="21" fillId="21" borderId="35" xfId="1" applyFont="1" applyFill="1" applyBorder="1" applyAlignment="1" applyProtection="1">
      <alignment horizontal="center" vertical="center"/>
      <protection locked="0"/>
    </xf>
    <xf numFmtId="0" fontId="21" fillId="21" borderId="3" xfId="1" applyFont="1" applyFill="1" applyBorder="1" applyAlignment="1" applyProtection="1">
      <alignment horizontal="center" vertical="center"/>
      <protection locked="0"/>
    </xf>
    <xf numFmtId="0" fontId="21" fillId="21" borderId="45" xfId="1" applyFont="1" applyFill="1" applyBorder="1" applyAlignment="1" applyProtection="1">
      <alignment horizontal="center" vertical="center"/>
      <protection locked="0"/>
    </xf>
    <xf numFmtId="0" fontId="34" fillId="23" borderId="35" xfId="2" applyFont="1" applyFill="1" applyBorder="1" applyAlignment="1" applyProtection="1">
      <alignment horizontal="center" vertical="center"/>
      <protection locked="0"/>
    </xf>
    <xf numFmtId="0" fontId="34" fillId="23" borderId="3" xfId="2" applyFont="1" applyFill="1" applyBorder="1" applyAlignment="1" applyProtection="1">
      <alignment horizontal="center" vertical="center"/>
      <protection locked="0"/>
    </xf>
    <xf numFmtId="0" fontId="34" fillId="23" borderId="45" xfId="2" applyFont="1" applyFill="1" applyBorder="1" applyAlignment="1" applyProtection="1">
      <alignment horizontal="center" vertical="center"/>
      <protection locked="0"/>
    </xf>
    <xf numFmtId="0" fontId="34" fillId="23" borderId="0" xfId="2" applyFont="1" applyFill="1" applyProtection="1">
      <alignment vertical="center"/>
      <protection locked="0"/>
    </xf>
    <xf numFmtId="0" fontId="35" fillId="23" borderId="0" xfId="0" applyFont="1" applyFill="1" applyProtection="1">
      <alignment vertical="center"/>
      <protection locked="0"/>
    </xf>
    <xf numFmtId="0" fontId="30" fillId="23" borderId="112" xfId="0" applyFont="1" applyFill="1" applyBorder="1" applyAlignment="1" applyProtection="1">
      <alignment horizontal="center" vertical="center" wrapText="1"/>
      <protection locked="0"/>
    </xf>
    <xf numFmtId="0" fontId="30" fillId="23" borderId="69" xfId="0" applyFont="1" applyFill="1" applyBorder="1" applyAlignment="1" applyProtection="1">
      <alignment horizontal="center" vertical="center" wrapText="1"/>
      <protection locked="0"/>
    </xf>
    <xf numFmtId="0" fontId="30" fillId="23" borderId="132" xfId="0" applyFont="1" applyFill="1" applyBorder="1" applyAlignment="1" applyProtection="1">
      <alignment horizontal="center" vertical="center" wrapText="1"/>
      <protection locked="0"/>
    </xf>
    <xf numFmtId="0" fontId="77" fillId="23" borderId="6" xfId="2" applyFont="1" applyFill="1" applyBorder="1" applyAlignment="1" applyProtection="1">
      <alignment horizontal="right" vertical="top" wrapText="1"/>
      <protection locked="0"/>
    </xf>
    <xf numFmtId="0" fontId="69" fillId="23" borderId="0" xfId="2" applyFont="1" applyFill="1" applyAlignment="1" applyProtection="1">
      <alignment horizontal="left" vertical="center" wrapText="1"/>
      <protection locked="0"/>
    </xf>
    <xf numFmtId="0" fontId="34" fillId="21" borderId="6" xfId="1" applyFont="1" applyFill="1" applyBorder="1" applyAlignment="1" applyProtection="1">
      <alignment horizontal="center" vertical="center" shrinkToFit="1"/>
      <protection locked="0"/>
    </xf>
    <xf numFmtId="0" fontId="34" fillId="3" borderId="15" xfId="2" applyFont="1" applyFill="1" applyBorder="1" applyAlignment="1" applyProtection="1">
      <alignment horizontal="center" vertical="center" shrinkToFit="1"/>
      <protection locked="0"/>
    </xf>
    <xf numFmtId="0" fontId="35" fillId="3" borderId="3" xfId="0" applyFont="1" applyFill="1" applyBorder="1" applyAlignment="1" applyProtection="1">
      <alignment horizontal="center" vertical="center" shrinkToFit="1"/>
      <protection locked="0"/>
    </xf>
    <xf numFmtId="0" fontId="35" fillId="3" borderId="44" xfId="0" applyFont="1" applyFill="1" applyBorder="1" applyAlignment="1" applyProtection="1">
      <alignment horizontal="center" vertical="center" shrinkToFit="1"/>
      <protection locked="0"/>
    </xf>
    <xf numFmtId="0" fontId="35" fillId="3" borderId="45" xfId="0" applyFont="1" applyFill="1" applyBorder="1" applyAlignment="1" applyProtection="1">
      <alignment horizontal="center" vertical="center" shrinkToFit="1"/>
      <protection locked="0"/>
    </xf>
    <xf numFmtId="49" fontId="41" fillId="3" borderId="1" xfId="2" applyNumberFormat="1" applyFont="1" applyFill="1" applyBorder="1" applyAlignment="1" applyProtection="1">
      <alignment horizontal="center" vertical="center" shrinkToFit="1"/>
      <protection locked="0"/>
    </xf>
    <xf numFmtId="49" fontId="42" fillId="3" borderId="0" xfId="0" applyNumberFormat="1" applyFont="1" applyFill="1" applyAlignment="1" applyProtection="1">
      <alignment horizontal="center" vertical="center" shrinkToFit="1"/>
      <protection locked="0"/>
    </xf>
    <xf numFmtId="49" fontId="42" fillId="3" borderId="22" xfId="0" applyNumberFormat="1" applyFont="1" applyFill="1" applyBorder="1" applyAlignment="1" applyProtection="1">
      <alignment horizontal="center" vertical="center" shrinkToFit="1"/>
      <protection locked="0"/>
    </xf>
    <xf numFmtId="49" fontId="42" fillId="3" borderId="65" xfId="0" applyNumberFormat="1" applyFont="1" applyFill="1" applyBorder="1" applyAlignment="1" applyProtection="1">
      <alignment horizontal="center" vertical="center" shrinkToFit="1"/>
      <protection locked="0"/>
    </xf>
    <xf numFmtId="49" fontId="42" fillId="3" borderId="2" xfId="0" applyNumberFormat="1" applyFont="1" applyFill="1" applyBorder="1" applyAlignment="1" applyProtection="1">
      <alignment horizontal="center" vertical="center" shrinkToFit="1"/>
      <protection locked="0"/>
    </xf>
    <xf numFmtId="49" fontId="42" fillId="3" borderId="34" xfId="0" applyNumberFormat="1" applyFont="1" applyFill="1" applyBorder="1" applyAlignment="1" applyProtection="1">
      <alignment horizontal="center" vertical="center" shrinkToFit="1"/>
      <protection locked="0"/>
    </xf>
    <xf numFmtId="0" fontId="18" fillId="0" borderId="6" xfId="1" applyFont="1" applyBorder="1" applyAlignment="1" applyProtection="1">
      <alignment horizontal="left" vertical="center" wrapText="1"/>
      <protection locked="0"/>
    </xf>
    <xf numFmtId="0" fontId="34" fillId="21" borderId="73" xfId="1" applyFont="1" applyFill="1" applyBorder="1" applyAlignment="1" applyProtection="1">
      <alignment horizontal="center" vertical="center"/>
      <protection locked="0"/>
    </xf>
    <xf numFmtId="0" fontId="41" fillId="3" borderId="7" xfId="2" applyFont="1" applyFill="1" applyBorder="1" applyAlignment="1" applyProtection="1">
      <alignment horizontal="center" vertical="center" shrinkToFit="1"/>
      <protection locked="0"/>
    </xf>
    <xf numFmtId="0" fontId="42" fillId="3" borderId="4" xfId="0" applyFont="1" applyFill="1" applyBorder="1" applyAlignment="1" applyProtection="1">
      <alignment horizontal="center" vertical="center" shrinkToFit="1"/>
      <protection locked="0"/>
    </xf>
    <xf numFmtId="0" fontId="42" fillId="3" borderId="5" xfId="0" applyFont="1" applyFill="1" applyBorder="1" applyAlignment="1" applyProtection="1">
      <alignment horizontal="center" vertical="center" shrinkToFit="1"/>
      <protection locked="0"/>
    </xf>
    <xf numFmtId="0" fontId="42" fillId="3" borderId="73" xfId="0" applyFont="1" applyFill="1" applyBorder="1" applyAlignment="1" applyProtection="1">
      <alignment horizontal="center" vertical="center" shrinkToFit="1"/>
      <protection locked="0"/>
    </xf>
    <xf numFmtId="0" fontId="42" fillId="3" borderId="74" xfId="0" applyFont="1" applyFill="1" applyBorder="1" applyAlignment="1" applyProtection="1">
      <alignment horizontal="center" vertical="center" shrinkToFit="1"/>
      <protection locked="0"/>
    </xf>
    <xf numFmtId="0" fontId="42" fillId="3" borderId="8" xfId="0" applyFont="1" applyFill="1" applyBorder="1" applyAlignment="1" applyProtection="1">
      <alignment horizontal="center" vertical="center" shrinkToFit="1"/>
      <protection locked="0"/>
    </xf>
    <xf numFmtId="0" fontId="34" fillId="23" borderId="27" xfId="2" applyFont="1" applyFill="1" applyBorder="1" applyAlignment="1" applyProtection="1">
      <alignment horizontal="center" vertical="center" shrinkToFit="1"/>
      <protection locked="0"/>
    </xf>
    <xf numFmtId="0" fontId="34" fillId="23" borderId="4" xfId="2" applyFont="1" applyFill="1" applyBorder="1" applyAlignment="1" applyProtection="1">
      <alignment horizontal="center" vertical="center" shrinkToFit="1"/>
      <protection locked="0"/>
    </xf>
    <xf numFmtId="0" fontId="34" fillId="23" borderId="7" xfId="2" applyFont="1" applyFill="1" applyBorder="1" applyAlignment="1" applyProtection="1">
      <alignment horizontal="center" vertical="center"/>
      <protection locked="0"/>
    </xf>
    <xf numFmtId="0" fontId="35" fillId="23" borderId="1" xfId="0" applyFont="1" applyFill="1" applyBorder="1" applyProtection="1">
      <alignment vertical="center"/>
      <protection locked="0"/>
    </xf>
    <xf numFmtId="49" fontId="34" fillId="3" borderId="4" xfId="0" applyNumberFormat="1" applyFont="1" applyFill="1" applyBorder="1" applyAlignment="1" applyProtection="1">
      <alignment horizontal="center" vertical="center" shrinkToFit="1"/>
      <protection locked="0"/>
    </xf>
    <xf numFmtId="49" fontId="34" fillId="3" borderId="4" xfId="0" applyNumberFormat="1" applyFont="1" applyFill="1" applyBorder="1" applyAlignment="1" applyProtection="1">
      <alignment horizontal="center" vertical="center"/>
      <protection locked="0"/>
    </xf>
    <xf numFmtId="49" fontId="34" fillId="3" borderId="21" xfId="0" applyNumberFormat="1" applyFont="1" applyFill="1" applyBorder="1" applyAlignment="1" applyProtection="1">
      <alignment horizontal="center" vertical="center"/>
      <protection locked="0"/>
    </xf>
    <xf numFmtId="49" fontId="34" fillId="3" borderId="74" xfId="0" applyNumberFormat="1" applyFont="1" applyFill="1" applyBorder="1" applyAlignment="1" applyProtection="1">
      <alignment horizontal="center" vertical="center"/>
      <protection locked="0"/>
    </xf>
    <xf numFmtId="49" fontId="34" fillId="3" borderId="75" xfId="0" applyNumberFormat="1" applyFont="1" applyFill="1" applyBorder="1" applyAlignment="1" applyProtection="1">
      <alignment horizontal="center" vertical="center"/>
      <protection locked="0"/>
    </xf>
    <xf numFmtId="0" fontId="34" fillId="23" borderId="4" xfId="2" applyFont="1" applyFill="1" applyBorder="1" applyAlignment="1" applyProtection="1">
      <alignment horizontal="left" vertical="center" shrinkToFit="1"/>
      <protection locked="0"/>
    </xf>
    <xf numFmtId="0" fontId="35" fillId="23" borderId="4" xfId="0" applyFont="1" applyFill="1" applyBorder="1" applyAlignment="1" applyProtection="1">
      <alignment horizontal="left" vertical="center" shrinkToFit="1"/>
      <protection locked="0"/>
    </xf>
    <xf numFmtId="0" fontId="35" fillId="23" borderId="21" xfId="0" applyFont="1" applyFill="1" applyBorder="1" applyAlignment="1" applyProtection="1">
      <alignment horizontal="left" vertical="center" shrinkToFit="1"/>
      <protection locked="0"/>
    </xf>
    <xf numFmtId="49" fontId="41" fillId="3" borderId="7" xfId="2" applyNumberFormat="1" applyFont="1" applyFill="1" applyBorder="1" applyAlignment="1" applyProtection="1">
      <alignment horizontal="center" vertical="center" shrinkToFit="1"/>
      <protection locked="0"/>
    </xf>
    <xf numFmtId="49" fontId="42" fillId="3" borderId="4" xfId="0" applyNumberFormat="1" applyFont="1" applyFill="1" applyBorder="1" applyAlignment="1" applyProtection="1">
      <alignment horizontal="center" vertical="center" shrinkToFit="1"/>
      <protection locked="0"/>
    </xf>
    <xf numFmtId="49" fontId="42" fillId="3" borderId="5" xfId="0" applyNumberFormat="1" applyFont="1" applyFill="1" applyBorder="1" applyAlignment="1" applyProtection="1">
      <alignment horizontal="center" vertical="center" shrinkToFit="1"/>
      <protection locked="0"/>
    </xf>
    <xf numFmtId="49" fontId="42" fillId="3" borderId="73" xfId="0" applyNumberFormat="1" applyFont="1" applyFill="1" applyBorder="1" applyAlignment="1" applyProtection="1">
      <alignment horizontal="center" vertical="center" shrinkToFit="1"/>
      <protection locked="0"/>
    </xf>
    <xf numFmtId="49" fontId="42" fillId="3" borderId="74" xfId="0" applyNumberFormat="1" applyFont="1" applyFill="1" applyBorder="1" applyAlignment="1" applyProtection="1">
      <alignment horizontal="center" vertical="center" shrinkToFit="1"/>
      <protection locked="0"/>
    </xf>
    <xf numFmtId="49" fontId="42" fillId="3" borderId="8" xfId="0" applyNumberFormat="1" applyFont="1" applyFill="1" applyBorder="1" applyAlignment="1" applyProtection="1">
      <alignment horizontal="center" vertical="center" shrinkToFit="1"/>
      <protection locked="0"/>
    </xf>
    <xf numFmtId="0" fontId="41" fillId="3" borderId="4" xfId="2" applyFont="1" applyFill="1" applyBorder="1" applyAlignment="1" applyProtection="1">
      <alignment horizontal="center" vertical="center" shrinkToFit="1"/>
      <protection locked="0"/>
    </xf>
    <xf numFmtId="0" fontId="41" fillId="3" borderId="21" xfId="2" applyFont="1" applyFill="1" applyBorder="1" applyAlignment="1" applyProtection="1">
      <alignment horizontal="center" vertical="center" shrinkToFit="1"/>
      <protection locked="0"/>
    </xf>
    <xf numFmtId="0" fontId="41" fillId="3" borderId="1" xfId="2" applyFont="1" applyFill="1" applyBorder="1" applyAlignment="1" applyProtection="1">
      <alignment horizontal="center" vertical="center" shrinkToFit="1"/>
      <protection locked="0"/>
    </xf>
    <xf numFmtId="0" fontId="41" fillId="3" borderId="0" xfId="2" applyFont="1" applyFill="1" applyAlignment="1" applyProtection="1">
      <alignment horizontal="center" vertical="center" shrinkToFit="1"/>
      <protection locked="0"/>
    </xf>
    <xf numFmtId="0" fontId="41" fillId="3" borderId="71" xfId="2" applyFont="1" applyFill="1" applyBorder="1" applyAlignment="1" applyProtection="1">
      <alignment horizontal="center" vertical="center" shrinkToFit="1"/>
      <protection locked="0"/>
    </xf>
    <xf numFmtId="0" fontId="41" fillId="3" borderId="73" xfId="2" applyFont="1" applyFill="1" applyBorder="1" applyAlignment="1" applyProtection="1">
      <alignment horizontal="center" vertical="center" shrinkToFit="1"/>
      <protection locked="0"/>
    </xf>
    <xf numFmtId="0" fontId="41" fillId="3" borderId="74" xfId="2" applyFont="1" applyFill="1" applyBorder="1" applyAlignment="1" applyProtection="1">
      <alignment horizontal="center" vertical="center" shrinkToFit="1"/>
      <protection locked="0"/>
    </xf>
    <xf numFmtId="0" fontId="41" fillId="3" borderId="75" xfId="2" applyFont="1" applyFill="1" applyBorder="1" applyAlignment="1" applyProtection="1">
      <alignment horizontal="center" vertical="center" shrinkToFit="1"/>
      <protection locked="0"/>
    </xf>
    <xf numFmtId="0" fontId="34" fillId="21" borderId="7" xfId="1" applyFont="1" applyFill="1" applyBorder="1" applyAlignment="1" applyProtection="1">
      <alignment horizontal="center" vertical="center" shrinkToFit="1"/>
      <protection locked="0"/>
    </xf>
    <xf numFmtId="0" fontId="34" fillId="21" borderId="4" xfId="1" applyFont="1" applyFill="1" applyBorder="1" applyAlignment="1" applyProtection="1">
      <alignment horizontal="center" vertical="center" shrinkToFit="1"/>
      <protection locked="0"/>
    </xf>
    <xf numFmtId="0" fontId="34" fillId="3" borderId="4" xfId="2" applyFont="1" applyFill="1" applyBorder="1" applyAlignment="1" applyProtection="1">
      <alignment horizontal="center" vertical="center" shrinkToFit="1"/>
      <protection locked="0"/>
    </xf>
    <xf numFmtId="0" fontId="35" fillId="3" borderId="4" xfId="0" applyFont="1" applyFill="1" applyBorder="1" applyAlignment="1" applyProtection="1">
      <alignment horizontal="center" vertical="center" shrinkToFit="1"/>
      <protection locked="0"/>
    </xf>
    <xf numFmtId="0" fontId="35" fillId="3" borderId="5" xfId="0" applyFont="1" applyFill="1" applyBorder="1" applyAlignment="1" applyProtection="1">
      <alignment horizontal="center" vertical="center" shrinkToFit="1"/>
      <protection locked="0"/>
    </xf>
    <xf numFmtId="0" fontId="34" fillId="21" borderId="6" xfId="1" applyFont="1" applyFill="1" applyBorder="1" applyAlignment="1" applyProtection="1">
      <alignment horizontal="distributed" vertical="center" wrapText="1"/>
      <protection locked="0"/>
    </xf>
    <xf numFmtId="0" fontId="34" fillId="21" borderId="0" xfId="1" applyFont="1" applyFill="1" applyAlignment="1" applyProtection="1">
      <alignment horizontal="distributed" vertical="center" wrapText="1"/>
      <protection locked="0"/>
    </xf>
    <xf numFmtId="0" fontId="34" fillId="21" borderId="71" xfId="1" applyFont="1" applyFill="1" applyBorder="1" applyAlignment="1" applyProtection="1">
      <alignment horizontal="distributed" vertical="center" wrapText="1"/>
      <protection locked="0"/>
    </xf>
    <xf numFmtId="0" fontId="34" fillId="21" borderId="10" xfId="1" applyFont="1" applyFill="1" applyBorder="1" applyAlignment="1" applyProtection="1">
      <alignment horizontal="distributed" vertical="center" wrapText="1"/>
      <protection locked="0"/>
    </xf>
    <xf numFmtId="0" fontId="34" fillId="21" borderId="2" xfId="1" applyFont="1" applyFill="1" applyBorder="1" applyAlignment="1" applyProtection="1">
      <alignment horizontal="distributed" vertical="center" wrapText="1"/>
      <protection locked="0"/>
    </xf>
    <xf numFmtId="0" fontId="34" fillId="21" borderId="72" xfId="1" applyFont="1" applyFill="1" applyBorder="1" applyAlignment="1" applyProtection="1">
      <alignment horizontal="distributed" vertical="center" wrapText="1"/>
      <protection locked="0"/>
    </xf>
    <xf numFmtId="0" fontId="43" fillId="3" borderId="0" xfId="0" applyFont="1" applyFill="1" applyAlignment="1" applyProtection="1">
      <alignment horizontal="left" vertical="center" shrinkToFit="1"/>
      <protection locked="0"/>
    </xf>
    <xf numFmtId="0" fontId="43" fillId="3" borderId="71" xfId="0" applyFont="1" applyFill="1" applyBorder="1" applyAlignment="1" applyProtection="1">
      <alignment horizontal="left" vertical="center" shrinkToFit="1"/>
      <protection locked="0"/>
    </xf>
    <xf numFmtId="0" fontId="41" fillId="3" borderId="7" xfId="2" applyFont="1" applyFill="1" applyBorder="1" applyAlignment="1" applyProtection="1">
      <alignment horizontal="left" vertical="center" shrinkToFit="1"/>
      <protection locked="0"/>
    </xf>
    <xf numFmtId="0" fontId="42" fillId="3" borderId="4" xfId="0" applyFont="1" applyFill="1" applyBorder="1" applyAlignment="1" applyProtection="1">
      <alignment horizontal="left" vertical="center" shrinkToFit="1"/>
      <protection locked="0"/>
    </xf>
    <xf numFmtId="0" fontId="42" fillId="3" borderId="21" xfId="0" applyFont="1" applyFill="1" applyBorder="1" applyAlignment="1" applyProtection="1">
      <alignment horizontal="left" vertical="center" shrinkToFit="1"/>
      <protection locked="0"/>
    </xf>
    <xf numFmtId="0" fontId="42" fillId="3" borderId="65" xfId="0" applyFont="1" applyFill="1" applyBorder="1" applyAlignment="1" applyProtection="1">
      <alignment horizontal="left" vertical="center" shrinkToFit="1"/>
      <protection locked="0"/>
    </xf>
    <xf numFmtId="0" fontId="42" fillId="3" borderId="2" xfId="0" applyFont="1" applyFill="1" applyBorder="1" applyAlignment="1" applyProtection="1">
      <alignment horizontal="left" vertical="center" shrinkToFit="1"/>
      <protection locked="0"/>
    </xf>
    <xf numFmtId="0" fontId="42" fillId="3" borderId="72" xfId="0" applyFont="1" applyFill="1" applyBorder="1" applyAlignment="1" applyProtection="1">
      <alignment horizontal="left" vertical="center" shrinkToFit="1"/>
      <protection locked="0"/>
    </xf>
    <xf numFmtId="0" fontId="34" fillId="21" borderId="2" xfId="1" applyFont="1" applyFill="1" applyBorder="1" applyAlignment="1" applyProtection="1">
      <alignment horizontal="distributed" vertical="center"/>
      <protection locked="0"/>
    </xf>
    <xf numFmtId="0" fontId="34" fillId="23" borderId="7" xfId="2" applyFont="1" applyFill="1" applyBorder="1" applyAlignment="1" applyProtection="1">
      <alignment horizontal="left" vertical="center" shrinkToFit="1"/>
      <protection locked="0"/>
    </xf>
    <xf numFmtId="0" fontId="34" fillId="21" borderId="15" xfId="1" applyFont="1" applyFill="1" applyBorder="1" applyAlignment="1" applyProtection="1">
      <alignment horizontal="distributed" vertical="center"/>
      <protection locked="0"/>
    </xf>
    <xf numFmtId="0" fontId="34" fillId="21" borderId="3" xfId="1" applyFont="1" applyFill="1" applyBorder="1" applyAlignment="1" applyProtection="1">
      <alignment horizontal="distributed" vertical="center"/>
      <protection locked="0"/>
    </xf>
    <xf numFmtId="0" fontId="34" fillId="3" borderId="80" xfId="2" applyFont="1" applyFill="1" applyBorder="1" applyAlignment="1" applyProtection="1">
      <alignment horizontal="center" vertical="center"/>
      <protection locked="0"/>
    </xf>
    <xf numFmtId="0" fontId="35" fillId="3" borderId="80" xfId="0" applyFont="1" applyFill="1" applyBorder="1" applyAlignment="1" applyProtection="1">
      <alignment horizontal="center" vertical="center"/>
      <protection locked="0"/>
    </xf>
    <xf numFmtId="0" fontId="35" fillId="3" borderId="81" xfId="0" applyFont="1" applyFill="1" applyBorder="1" applyAlignment="1" applyProtection="1">
      <alignment horizontal="center" vertical="center"/>
      <protection locked="0"/>
    </xf>
    <xf numFmtId="0" fontId="5" fillId="7" borderId="42" xfId="2" applyFont="1" applyFill="1" applyBorder="1" applyAlignment="1" applyProtection="1">
      <alignment horizontal="left" vertical="center" shrinkToFit="1"/>
      <protection locked="0"/>
    </xf>
    <xf numFmtId="0" fontId="70" fillId="7" borderId="0" xfId="2" applyFont="1" applyFill="1" applyAlignment="1" applyProtection="1">
      <alignment horizontal="left" vertical="center" wrapText="1" shrinkToFit="1"/>
      <protection locked="0"/>
    </xf>
    <xf numFmtId="0" fontId="18" fillId="0" borderId="0" xfId="2" applyFont="1" applyAlignment="1" applyProtection="1">
      <alignment horizontal="left" wrapText="1"/>
      <protection locked="0"/>
    </xf>
    <xf numFmtId="0" fontId="42" fillId="3" borderId="21" xfId="0" applyFont="1" applyFill="1" applyBorder="1" applyAlignment="1" applyProtection="1">
      <alignment horizontal="center" vertical="center" shrinkToFit="1"/>
      <protection locked="0"/>
    </xf>
    <xf numFmtId="0" fontId="42" fillId="3" borderId="75" xfId="0" applyFont="1" applyFill="1" applyBorder="1" applyAlignment="1" applyProtection="1">
      <alignment horizontal="center" vertical="center" shrinkToFit="1"/>
      <protection locked="0"/>
    </xf>
    <xf numFmtId="0" fontId="21" fillId="21" borderId="93" xfId="1" applyFont="1" applyFill="1" applyBorder="1" applyAlignment="1" applyProtection="1">
      <alignment horizontal="center" vertical="center"/>
      <protection locked="0"/>
    </xf>
    <xf numFmtId="0" fontId="21" fillId="21" borderId="80" xfId="1" applyFont="1" applyFill="1" applyBorder="1" applyAlignment="1" applyProtection="1">
      <alignment horizontal="center" vertical="center"/>
      <protection locked="0"/>
    </xf>
    <xf numFmtId="0" fontId="21" fillId="21" borderId="81" xfId="1" applyFont="1" applyFill="1" applyBorder="1" applyAlignment="1" applyProtection="1">
      <alignment horizontal="center" vertical="center"/>
      <protection locked="0"/>
    </xf>
    <xf numFmtId="0" fontId="39" fillId="21" borderId="6" xfId="1" applyFont="1" applyFill="1" applyBorder="1" applyAlignment="1" applyProtection="1">
      <alignment horizontal="center" vertical="center"/>
      <protection locked="0"/>
    </xf>
    <xf numFmtId="0" fontId="39" fillId="21" borderId="0" xfId="1" applyFont="1" applyFill="1" applyAlignment="1" applyProtection="1">
      <alignment horizontal="center" vertical="center"/>
      <protection locked="0"/>
    </xf>
    <xf numFmtId="0" fontId="33" fillId="10" borderId="10" xfId="2" applyFont="1" applyFill="1" applyBorder="1" applyAlignment="1" applyProtection="1">
      <alignment horizontal="center" vertical="center"/>
      <protection locked="0"/>
    </xf>
    <xf numFmtId="0" fontId="33" fillId="10" borderId="2" xfId="2" applyFont="1" applyFill="1" applyBorder="1" applyAlignment="1" applyProtection="1">
      <alignment horizontal="center" vertical="center"/>
      <protection locked="0"/>
    </xf>
    <xf numFmtId="0" fontId="33" fillId="10" borderId="34" xfId="2" applyFont="1" applyFill="1" applyBorder="1" applyAlignment="1" applyProtection="1">
      <alignment horizontal="center" vertical="center"/>
      <protection locked="0"/>
    </xf>
    <xf numFmtId="0" fontId="18" fillId="0" borderId="0" xfId="1" applyFont="1" applyAlignment="1" applyProtection="1">
      <alignment horizontal="left" vertical="center" wrapText="1"/>
      <protection locked="0"/>
    </xf>
    <xf numFmtId="0" fontId="43" fillId="21" borderId="0" xfId="1" applyFont="1" applyFill="1" applyAlignment="1" applyProtection="1">
      <alignment horizontal="left" vertical="top" wrapText="1" shrinkToFit="1"/>
      <protection locked="0"/>
    </xf>
    <xf numFmtId="0" fontId="40" fillId="21" borderId="0" xfId="1" applyFont="1" applyFill="1" applyAlignment="1" applyProtection="1">
      <alignment horizontal="center" vertical="center"/>
      <protection locked="0"/>
    </xf>
    <xf numFmtId="0" fontId="40" fillId="21" borderId="2" xfId="1" applyFont="1" applyFill="1" applyBorder="1" applyAlignment="1" applyProtection="1">
      <alignment horizontal="center" vertical="center"/>
      <protection locked="0"/>
    </xf>
    <xf numFmtId="0" fontId="37" fillId="21" borderId="0" xfId="1" quotePrefix="1" applyFont="1" applyFill="1" applyAlignment="1" applyProtection="1">
      <alignment horizontal="center" vertical="center"/>
      <protection locked="0"/>
    </xf>
    <xf numFmtId="0" fontId="37" fillId="21" borderId="2" xfId="1" quotePrefix="1" applyFont="1" applyFill="1" applyBorder="1" applyAlignment="1" applyProtection="1">
      <alignment horizontal="center" vertical="center"/>
      <protection locked="0"/>
    </xf>
    <xf numFmtId="0" fontId="37" fillId="22" borderId="70" xfId="1" applyFont="1" applyFill="1" applyBorder="1" applyAlignment="1" applyProtection="1">
      <alignment horizontal="center" vertical="center"/>
      <protection locked="0"/>
    </xf>
    <xf numFmtId="0" fontId="37" fillId="22" borderId="46" xfId="1" applyFont="1" applyFill="1" applyBorder="1" applyAlignment="1">
      <alignment horizontal="center" vertical="center"/>
    </xf>
    <xf numFmtId="0" fontId="34" fillId="3" borderId="83" xfId="2" applyFont="1" applyFill="1" applyBorder="1" applyAlignment="1" applyProtection="1">
      <alignment horizontal="center" vertical="center" shrinkToFit="1"/>
      <protection locked="0"/>
    </xf>
    <xf numFmtId="0" fontId="35" fillId="3" borderId="80" xfId="0" applyFont="1" applyFill="1" applyBorder="1" applyAlignment="1" applyProtection="1">
      <alignment horizontal="center" vertical="center" shrinkToFit="1"/>
      <protection locked="0"/>
    </xf>
    <xf numFmtId="0" fontId="35" fillId="3" borderId="84" xfId="0" applyFont="1" applyFill="1" applyBorder="1" applyAlignment="1" applyProtection="1">
      <alignment horizontal="center" vertical="center" shrinkToFit="1"/>
      <protection locked="0"/>
    </xf>
    <xf numFmtId="0" fontId="34" fillId="21" borderId="15" xfId="1" applyFont="1" applyFill="1" applyBorder="1" applyAlignment="1" applyProtection="1">
      <alignment horizontal="center" vertical="center" shrinkToFit="1"/>
      <protection locked="0"/>
    </xf>
    <xf numFmtId="0" fontId="34" fillId="21" borderId="71" xfId="1" applyFont="1" applyFill="1" applyBorder="1" applyAlignment="1" applyProtection="1">
      <alignment horizontal="center" vertical="center" shrinkToFit="1"/>
      <protection locked="0"/>
    </xf>
    <xf numFmtId="0" fontId="34" fillId="3" borderId="3" xfId="2" applyFont="1" applyFill="1" applyBorder="1" applyAlignment="1" applyProtection="1">
      <alignment horizontal="center" vertical="center" shrinkToFit="1"/>
      <protection locked="0"/>
    </xf>
    <xf numFmtId="0" fontId="34" fillId="3" borderId="44" xfId="2" applyFont="1" applyFill="1" applyBorder="1" applyAlignment="1" applyProtection="1">
      <alignment horizontal="center" vertical="center" shrinkToFit="1"/>
      <protection locked="0"/>
    </xf>
    <xf numFmtId="0" fontId="34" fillId="21" borderId="15" xfId="1" applyFont="1" applyFill="1" applyBorder="1" applyAlignment="1" applyProtection="1">
      <alignment horizontal="center" vertical="center" textRotation="255"/>
      <protection locked="0"/>
    </xf>
    <xf numFmtId="0" fontId="34" fillId="21" borderId="1" xfId="1" applyFont="1" applyFill="1" applyBorder="1" applyAlignment="1" applyProtection="1">
      <alignment horizontal="center" vertical="center" textRotation="255"/>
      <protection locked="0"/>
    </xf>
    <xf numFmtId="0" fontId="34" fillId="21" borderId="73" xfId="1" applyFont="1" applyFill="1" applyBorder="1" applyAlignment="1" applyProtection="1">
      <alignment horizontal="center" vertical="center" textRotation="255"/>
      <protection locked="0"/>
    </xf>
    <xf numFmtId="0" fontId="34" fillId="21" borderId="27" xfId="1" applyFont="1" applyFill="1" applyBorder="1" applyAlignment="1" applyProtection="1">
      <alignment horizontal="distributed" vertical="center" wrapText="1" shrinkToFit="1"/>
      <protection locked="0"/>
    </xf>
    <xf numFmtId="0" fontId="35" fillId="23" borderId="4" xfId="0" applyFont="1" applyFill="1" applyBorder="1" applyAlignment="1" applyProtection="1">
      <alignment horizontal="distributed" vertical="center" shrinkToFit="1"/>
      <protection locked="0"/>
    </xf>
    <xf numFmtId="0" fontId="35" fillId="23" borderId="21" xfId="0" applyFont="1" applyFill="1" applyBorder="1" applyAlignment="1" applyProtection="1">
      <alignment horizontal="distributed" vertical="center" shrinkToFit="1"/>
      <protection locked="0"/>
    </xf>
    <xf numFmtId="0" fontId="35" fillId="23" borderId="6" xfId="0" applyFont="1" applyFill="1" applyBorder="1" applyAlignment="1" applyProtection="1">
      <alignment horizontal="distributed" vertical="center" shrinkToFit="1"/>
      <protection locked="0"/>
    </xf>
    <xf numFmtId="0" fontId="35" fillId="23" borderId="0" xfId="0" applyFont="1" applyFill="1" applyAlignment="1" applyProtection="1">
      <alignment horizontal="distributed" vertical="center" shrinkToFit="1"/>
      <protection locked="0"/>
    </xf>
    <xf numFmtId="0" fontId="35" fillId="23" borderId="71" xfId="0" applyFont="1" applyFill="1" applyBorder="1" applyAlignment="1" applyProtection="1">
      <alignment horizontal="distributed" vertical="center" shrinkToFit="1"/>
      <protection locked="0"/>
    </xf>
    <xf numFmtId="0" fontId="35" fillId="23" borderId="10" xfId="0" applyFont="1" applyFill="1" applyBorder="1" applyAlignment="1" applyProtection="1">
      <alignment horizontal="distributed" vertical="center" shrinkToFit="1"/>
      <protection locked="0"/>
    </xf>
    <xf numFmtId="0" fontId="35" fillId="23" borderId="2" xfId="0" applyFont="1" applyFill="1" applyBorder="1" applyAlignment="1" applyProtection="1">
      <alignment horizontal="distributed" vertical="center" shrinkToFit="1"/>
      <protection locked="0"/>
    </xf>
    <xf numFmtId="0" fontId="35" fillId="23" borderId="72" xfId="0" applyFont="1" applyFill="1" applyBorder="1" applyAlignment="1" applyProtection="1">
      <alignment horizontal="distributed" vertical="center" shrinkToFit="1"/>
      <protection locked="0"/>
    </xf>
    <xf numFmtId="0" fontId="70" fillId="4" borderId="0" xfId="2" applyFont="1" applyFill="1" applyAlignment="1" applyProtection="1">
      <alignment horizontal="left" vertical="center"/>
      <protection locked="0"/>
    </xf>
    <xf numFmtId="0" fontId="51" fillId="0" borderId="0" xfId="2" applyFont="1" applyAlignment="1" applyProtection="1">
      <alignment horizontal="left" vertical="top" shrinkToFit="1"/>
      <protection locked="0"/>
    </xf>
    <xf numFmtId="0" fontId="34" fillId="0" borderId="96" xfId="2" applyFont="1" applyBorder="1" applyAlignment="1" applyProtection="1">
      <alignment horizontal="center" vertical="center"/>
      <protection locked="0"/>
    </xf>
    <xf numFmtId="0" fontId="34" fillId="0" borderId="98" xfId="2" applyFont="1" applyBorder="1" applyAlignment="1" applyProtection="1">
      <alignment horizontal="center" vertical="center"/>
      <protection locked="0"/>
    </xf>
    <xf numFmtId="0" fontId="51" fillId="0" borderId="0" xfId="2" applyFont="1" applyAlignment="1" applyProtection="1">
      <alignment horizontal="left" vertical="top" wrapText="1" shrinkToFit="1"/>
      <protection locked="0"/>
    </xf>
    <xf numFmtId="0" fontId="70" fillId="10" borderId="0" xfId="2" applyFont="1" applyFill="1" applyAlignment="1" applyProtection="1">
      <alignment horizontal="right" vertical="top"/>
      <protection locked="0"/>
    </xf>
    <xf numFmtId="0" fontId="34" fillId="0" borderId="16" xfId="2" applyFont="1" applyBorder="1" applyAlignment="1" applyProtection="1">
      <alignment horizontal="center" vertical="center" wrapText="1"/>
      <protection locked="0"/>
    </xf>
    <xf numFmtId="0" fontId="34" fillId="0" borderId="32" xfId="2" applyFont="1" applyBorder="1" applyAlignment="1" applyProtection="1">
      <alignment horizontal="center" vertical="center" wrapText="1"/>
      <protection locked="0"/>
    </xf>
    <xf numFmtId="0" fontId="34" fillId="0" borderId="38" xfId="2" applyFont="1" applyBorder="1" applyAlignment="1" applyProtection="1">
      <alignment horizontal="center" vertical="center" wrapText="1"/>
      <protection locked="0"/>
    </xf>
    <xf numFmtId="0" fontId="34" fillId="0" borderId="24" xfId="2" applyFont="1" applyBorder="1" applyAlignment="1" applyProtection="1">
      <alignment horizontal="center" vertical="center" wrapText="1"/>
      <protection locked="0"/>
    </xf>
    <xf numFmtId="0" fontId="34" fillId="0" borderId="10" xfId="2" applyFont="1" applyBorder="1" applyAlignment="1" applyProtection="1">
      <alignment horizontal="center" vertical="center" wrapText="1"/>
      <protection locked="0"/>
    </xf>
    <xf numFmtId="0" fontId="34" fillId="0" borderId="34" xfId="2" applyFont="1" applyBorder="1" applyAlignment="1" applyProtection="1">
      <alignment horizontal="center" vertical="center" wrapText="1"/>
      <protection locked="0"/>
    </xf>
    <xf numFmtId="0" fontId="36" fillId="18" borderId="70" xfId="2" applyFont="1" applyFill="1" applyBorder="1" applyAlignment="1" applyProtection="1">
      <alignment horizontal="center" vertical="center" wrapText="1"/>
      <protection locked="0"/>
    </xf>
    <xf numFmtId="0" fontId="36" fillId="18" borderId="63" xfId="2" applyFont="1" applyFill="1" applyBorder="1" applyAlignment="1">
      <alignment horizontal="center" vertical="center" wrapText="1"/>
    </xf>
    <xf numFmtId="0" fontId="34" fillId="6" borderId="0" xfId="2" applyFont="1" applyFill="1" applyAlignment="1" applyProtection="1">
      <alignment horizontal="left" vertical="top" wrapText="1"/>
      <protection locked="0"/>
    </xf>
    <xf numFmtId="0" fontId="106" fillId="36" borderId="0" xfId="2" applyFont="1" applyFill="1" applyAlignment="1" applyProtection="1">
      <alignment horizontal="center" vertical="center" wrapText="1" shrinkToFit="1"/>
      <protection locked="0"/>
    </xf>
    <xf numFmtId="0" fontId="69" fillId="6" borderId="0" xfId="2" applyFont="1" applyFill="1" applyAlignment="1" applyProtection="1">
      <alignment horizontal="left" vertical="top" wrapText="1"/>
      <protection locked="0"/>
    </xf>
    <xf numFmtId="0" fontId="5" fillId="7" borderId="23" xfId="2" applyFont="1" applyFill="1" applyBorder="1" applyAlignment="1" applyProtection="1">
      <alignment horizontal="center" vertical="center" shrinkToFit="1"/>
      <protection locked="0"/>
    </xf>
    <xf numFmtId="0" fontId="5" fillId="7" borderId="39" xfId="2" applyFont="1" applyFill="1" applyBorder="1" applyAlignment="1" applyProtection="1">
      <alignment horizontal="center" vertical="center" shrinkToFit="1"/>
      <protection locked="0"/>
    </xf>
    <xf numFmtId="0" fontId="5" fillId="7" borderId="40" xfId="2" applyFont="1" applyFill="1" applyBorder="1" applyAlignment="1" applyProtection="1">
      <alignment horizontal="center" vertical="center" shrinkToFit="1"/>
      <protection locked="0"/>
    </xf>
    <xf numFmtId="0" fontId="5" fillId="7" borderId="31" xfId="2" applyFont="1" applyFill="1" applyBorder="1" applyAlignment="1" applyProtection="1">
      <alignment horizontal="center" vertical="center" shrinkToFit="1"/>
      <protection locked="0"/>
    </xf>
    <xf numFmtId="0" fontId="5" fillId="7" borderId="0" xfId="2" applyFont="1" applyFill="1" applyAlignment="1" applyProtection="1">
      <alignment horizontal="center" vertical="center" shrinkToFit="1"/>
      <protection locked="0"/>
    </xf>
    <xf numFmtId="0" fontId="5" fillId="7" borderId="64" xfId="2" applyFont="1" applyFill="1" applyBorder="1" applyAlignment="1" applyProtection="1">
      <alignment horizontal="center" vertical="center" shrinkToFit="1"/>
      <protection locked="0"/>
    </xf>
    <xf numFmtId="38" fontId="47" fillId="9" borderId="0" xfId="3" applyFont="1" applyFill="1" applyAlignment="1" applyProtection="1">
      <alignment horizontal="center" vertical="center"/>
      <protection locked="0"/>
    </xf>
    <xf numFmtId="38" fontId="47" fillId="9" borderId="0" xfId="3" applyFont="1" applyFill="1" applyAlignment="1">
      <alignment horizontal="center" vertical="center"/>
    </xf>
    <xf numFmtId="0" fontId="18" fillId="0" borderId="0" xfId="1" applyFont="1" applyAlignment="1" applyProtection="1">
      <alignment horizontal="left" vertical="top" wrapText="1"/>
      <protection locked="0"/>
    </xf>
    <xf numFmtId="38" fontId="21" fillId="0" borderId="186" xfId="3" applyFont="1" applyFill="1" applyBorder="1" applyAlignment="1" applyProtection="1">
      <alignment horizontal="center" vertical="center" wrapText="1"/>
      <protection locked="0"/>
    </xf>
    <xf numFmtId="38" fontId="41" fillId="0" borderId="187" xfId="3" applyFont="1" applyFill="1" applyBorder="1" applyAlignment="1" applyProtection="1">
      <alignment horizontal="center" vertical="center" wrapText="1"/>
      <protection locked="0"/>
    </xf>
    <xf numFmtId="38" fontId="41" fillId="0" borderId="188" xfId="3" applyFont="1" applyFill="1" applyBorder="1" applyAlignment="1" applyProtection="1">
      <alignment horizontal="center" vertical="center" wrapText="1"/>
      <protection locked="0"/>
    </xf>
    <xf numFmtId="38" fontId="41" fillId="0" borderId="189" xfId="3" applyFont="1" applyFill="1" applyBorder="1" applyAlignment="1" applyProtection="1">
      <alignment horizontal="center" vertical="center" wrapText="1"/>
      <protection locked="0"/>
    </xf>
    <xf numFmtId="0" fontId="46" fillId="6" borderId="23" xfId="0" applyFont="1" applyFill="1" applyBorder="1" applyAlignment="1" applyProtection="1">
      <alignment horizontal="center" vertical="center" wrapText="1"/>
      <protection locked="0"/>
    </xf>
    <xf numFmtId="0" fontId="46" fillId="6" borderId="39" xfId="0" applyFont="1" applyFill="1" applyBorder="1" applyAlignment="1" applyProtection="1">
      <alignment horizontal="center" vertical="center" wrapText="1"/>
      <protection locked="0"/>
    </xf>
    <xf numFmtId="0" fontId="46" fillId="6" borderId="31" xfId="0" applyFont="1" applyFill="1" applyBorder="1" applyAlignment="1" applyProtection="1">
      <alignment horizontal="center" vertical="center" wrapText="1"/>
      <protection locked="0"/>
    </xf>
    <xf numFmtId="0" fontId="46" fillId="6" borderId="0" xfId="0" applyFont="1" applyFill="1" applyAlignment="1" applyProtection="1">
      <alignment horizontal="center" vertical="center" wrapText="1"/>
      <protection locked="0"/>
    </xf>
    <xf numFmtId="0" fontId="21" fillId="6" borderId="66" xfId="2" applyFont="1" applyFill="1" applyBorder="1" applyAlignment="1" applyProtection="1">
      <alignment horizontal="center" vertical="center" shrinkToFit="1"/>
      <protection locked="0"/>
    </xf>
    <xf numFmtId="0" fontId="21" fillId="6" borderId="12" xfId="2" applyFont="1" applyFill="1" applyBorder="1" applyAlignment="1" applyProtection="1">
      <alignment horizontal="center" vertical="center" shrinkToFit="1"/>
      <protection locked="0"/>
    </xf>
    <xf numFmtId="0" fontId="21" fillId="6" borderId="170" xfId="2" applyFont="1" applyFill="1" applyBorder="1" applyAlignment="1" applyProtection="1">
      <alignment horizontal="center" vertical="center" shrinkToFit="1"/>
      <protection locked="0"/>
    </xf>
    <xf numFmtId="0" fontId="28" fillId="6" borderId="23" xfId="2" applyFont="1" applyFill="1" applyBorder="1" applyAlignment="1" applyProtection="1">
      <alignment horizontal="center" vertical="center" wrapText="1"/>
      <protection locked="0"/>
    </xf>
    <xf numFmtId="0" fontId="28" fillId="6" borderId="39" xfId="2" applyFont="1" applyFill="1" applyBorder="1" applyAlignment="1" applyProtection="1">
      <alignment horizontal="center" vertical="center" wrapText="1"/>
      <protection locked="0"/>
    </xf>
    <xf numFmtId="0" fontId="28" fillId="6" borderId="40" xfId="2" applyFont="1" applyFill="1" applyBorder="1" applyAlignment="1" applyProtection="1">
      <alignment horizontal="center" vertical="center" wrapText="1"/>
      <protection locked="0"/>
    </xf>
    <xf numFmtId="0" fontId="41" fillId="9" borderId="16" xfId="2" applyFont="1" applyFill="1" applyBorder="1" applyAlignment="1" applyProtection="1">
      <alignment horizontal="center" vertical="center" shrinkToFit="1"/>
      <protection locked="0"/>
    </xf>
    <xf numFmtId="0" fontId="41" fillId="9" borderId="62" xfId="2" applyFont="1" applyFill="1" applyBorder="1" applyAlignment="1">
      <alignment horizontal="center" vertical="center" shrinkToFit="1"/>
    </xf>
    <xf numFmtId="0" fontId="46" fillId="37" borderId="106" xfId="2" applyFont="1" applyFill="1" applyBorder="1" applyAlignment="1" applyProtection="1">
      <alignment horizontal="center" vertical="center" wrapText="1" shrinkToFit="1"/>
      <protection locked="0"/>
    </xf>
    <xf numFmtId="0" fontId="46" fillId="37" borderId="39" xfId="2" applyFont="1" applyFill="1" applyBorder="1" applyAlignment="1" applyProtection="1">
      <alignment horizontal="center" vertical="center" wrapText="1" shrinkToFit="1"/>
      <protection locked="0"/>
    </xf>
    <xf numFmtId="0" fontId="46" fillId="37" borderId="1" xfId="2" applyFont="1" applyFill="1" applyBorder="1" applyAlignment="1" applyProtection="1">
      <alignment horizontal="center" vertical="center" wrapText="1" shrinkToFit="1"/>
      <protection locked="0"/>
    </xf>
    <xf numFmtId="0" fontId="46" fillId="37" borderId="0" xfId="2" applyFont="1" applyFill="1" applyAlignment="1" applyProtection="1">
      <alignment horizontal="center" vertical="center" wrapText="1" shrinkToFit="1"/>
      <protection locked="0"/>
    </xf>
    <xf numFmtId="0" fontId="70" fillId="4" borderId="3" xfId="2" applyFont="1" applyFill="1" applyBorder="1" applyAlignment="1" applyProtection="1">
      <alignment horizontal="right" vertical="top"/>
      <protection locked="0"/>
    </xf>
    <xf numFmtId="0" fontId="51" fillId="4" borderId="3" xfId="2" applyFont="1" applyFill="1" applyBorder="1" applyAlignment="1" applyProtection="1">
      <alignment horizontal="left" vertical="center" wrapText="1"/>
      <protection locked="0"/>
    </xf>
    <xf numFmtId="0" fontId="51" fillId="4" borderId="0" xfId="2" applyFont="1" applyFill="1" applyAlignment="1" applyProtection="1">
      <alignment horizontal="left" vertical="center" wrapText="1"/>
      <protection locked="0"/>
    </xf>
    <xf numFmtId="38" fontId="21" fillId="0" borderId="135" xfId="3" applyFont="1" applyFill="1" applyBorder="1" applyAlignment="1" applyProtection="1">
      <alignment horizontal="center" vertical="center" wrapText="1"/>
      <protection locked="0"/>
    </xf>
    <xf numFmtId="38" fontId="41" fillId="0" borderId="182" xfId="3" applyFont="1" applyFill="1" applyBorder="1" applyAlignment="1" applyProtection="1">
      <alignment horizontal="center" vertical="center" wrapText="1"/>
      <protection locked="0"/>
    </xf>
    <xf numFmtId="38" fontId="41" fillId="0" borderId="183" xfId="3" applyFont="1" applyFill="1" applyBorder="1" applyAlignment="1" applyProtection="1">
      <alignment horizontal="center" vertical="center" wrapText="1"/>
      <protection locked="0"/>
    </xf>
    <xf numFmtId="38" fontId="41" fillId="0" borderId="184" xfId="3" applyFont="1" applyFill="1" applyBorder="1" applyAlignment="1" applyProtection="1">
      <alignment horizontal="center" vertical="center" wrapText="1"/>
      <protection locked="0"/>
    </xf>
    <xf numFmtId="0" fontId="41" fillId="6" borderId="70" xfId="2" applyFont="1" applyFill="1" applyBorder="1" applyAlignment="1" applyProtection="1">
      <alignment horizontal="center" vertical="center" shrinkToFit="1"/>
      <protection locked="0"/>
    </xf>
    <xf numFmtId="0" fontId="41" fillId="6" borderId="63" xfId="2" applyFont="1" applyFill="1" applyBorder="1" applyAlignment="1" applyProtection="1">
      <alignment horizontal="center" vertical="center" shrinkToFit="1"/>
      <protection locked="0"/>
    </xf>
    <xf numFmtId="0" fontId="25" fillId="13" borderId="96" xfId="0" applyFont="1" applyFill="1" applyBorder="1" applyAlignment="1" applyProtection="1">
      <alignment horizontal="left" vertical="center" shrinkToFit="1"/>
      <protection locked="0"/>
    </xf>
    <xf numFmtId="0" fontId="25" fillId="13" borderId="97" xfId="0" applyFont="1" applyFill="1" applyBorder="1" applyAlignment="1" applyProtection="1">
      <alignment horizontal="left" vertical="center" shrinkToFit="1"/>
      <protection locked="0"/>
    </xf>
    <xf numFmtId="0" fontId="25" fillId="13" borderId="104" xfId="0" applyFont="1" applyFill="1" applyBorder="1" applyAlignment="1" applyProtection="1">
      <alignment horizontal="left" vertical="center" shrinkToFit="1"/>
      <protection locked="0"/>
    </xf>
    <xf numFmtId="0" fontId="25" fillId="15" borderId="105" xfId="0" applyFont="1" applyFill="1" applyBorder="1" applyAlignment="1" applyProtection="1">
      <alignment horizontal="left" vertical="center" shrinkToFit="1"/>
      <protection locked="0"/>
    </xf>
    <xf numFmtId="0" fontId="25" fillId="15" borderId="101" xfId="0" applyFont="1" applyFill="1" applyBorder="1" applyAlignment="1" applyProtection="1">
      <alignment horizontal="left" vertical="center" shrinkToFit="1"/>
      <protection locked="0"/>
    </xf>
    <xf numFmtId="0" fontId="25" fillId="15" borderId="102" xfId="0" applyFont="1" applyFill="1" applyBorder="1" applyAlignment="1" applyProtection="1">
      <alignment horizontal="left" vertical="center" shrinkToFit="1"/>
      <protection locked="0"/>
    </xf>
    <xf numFmtId="0" fontId="46" fillId="38" borderId="145" xfId="2" applyFont="1" applyFill="1" applyBorder="1" applyAlignment="1" applyProtection="1">
      <alignment horizontal="center" vertical="center" wrapText="1" shrinkToFit="1"/>
      <protection locked="0"/>
    </xf>
    <xf numFmtId="0" fontId="46" fillId="38" borderId="39" xfId="2" applyFont="1" applyFill="1" applyBorder="1" applyAlignment="1" applyProtection="1">
      <alignment horizontal="center" vertical="center" wrapText="1" shrinkToFit="1"/>
      <protection locked="0"/>
    </xf>
    <xf numFmtId="0" fontId="46" fillId="38" borderId="40" xfId="2" applyFont="1" applyFill="1" applyBorder="1" applyAlignment="1" applyProtection="1">
      <alignment horizontal="center" vertical="center" wrapText="1" shrinkToFit="1"/>
      <protection locked="0"/>
    </xf>
    <xf numFmtId="0" fontId="46" fillId="38" borderId="152" xfId="2" applyFont="1" applyFill="1" applyBorder="1" applyAlignment="1" applyProtection="1">
      <alignment horizontal="center" vertical="center" wrapText="1" shrinkToFit="1"/>
      <protection locked="0"/>
    </xf>
    <xf numFmtId="0" fontId="46" fillId="38" borderId="0" xfId="2" applyFont="1" applyFill="1" applyAlignment="1" applyProtection="1">
      <alignment horizontal="center" vertical="center" wrapText="1" shrinkToFit="1"/>
      <protection locked="0"/>
    </xf>
    <xf numFmtId="0" fontId="46" fillId="38" borderId="64" xfId="2" applyFont="1" applyFill="1" applyBorder="1" applyAlignment="1" applyProtection="1">
      <alignment horizontal="center" vertical="center" wrapText="1" shrinkToFit="1"/>
      <protection locked="0"/>
    </xf>
    <xf numFmtId="0" fontId="34" fillId="0" borderId="194" xfId="2" applyFont="1" applyBorder="1" applyAlignment="1" applyProtection="1">
      <alignment horizontal="center" vertical="center" wrapText="1"/>
      <protection locked="0"/>
    </xf>
    <xf numFmtId="0" fontId="34" fillId="0" borderId="149" xfId="2" applyFont="1" applyBorder="1" applyAlignment="1" applyProtection="1">
      <alignment horizontal="center" vertical="center" wrapText="1"/>
      <protection locked="0"/>
    </xf>
    <xf numFmtId="0" fontId="34" fillId="0" borderId="31" xfId="2" applyFont="1" applyBorder="1" applyAlignment="1" applyProtection="1">
      <alignment horizontal="center" vertical="center" wrapText="1"/>
      <protection locked="0"/>
    </xf>
    <xf numFmtId="0" fontId="34" fillId="0" borderId="0" xfId="2" applyFont="1" applyAlignment="1" applyProtection="1">
      <alignment horizontal="center" vertical="center" wrapText="1"/>
      <protection locked="0"/>
    </xf>
    <xf numFmtId="0" fontId="33" fillId="10" borderId="23" xfId="2" applyFont="1" applyFill="1" applyBorder="1" applyAlignment="1" applyProtection="1">
      <alignment horizontal="center" vertical="center" wrapText="1"/>
      <protection locked="0"/>
    </xf>
    <xf numFmtId="0" fontId="33" fillId="10" borderId="39" xfId="2" applyFont="1" applyFill="1" applyBorder="1" applyAlignment="1" applyProtection="1">
      <alignment horizontal="center" vertical="center" wrapText="1"/>
      <protection locked="0"/>
    </xf>
    <xf numFmtId="0" fontId="33" fillId="10" borderId="31" xfId="2" applyFont="1" applyFill="1" applyBorder="1" applyAlignment="1" applyProtection="1">
      <alignment horizontal="center" vertical="center" wrapText="1"/>
      <protection locked="0"/>
    </xf>
    <xf numFmtId="0" fontId="33" fillId="10" borderId="0" xfId="2" applyFont="1" applyFill="1" applyAlignment="1" applyProtection="1">
      <alignment horizontal="center" vertical="center" wrapText="1"/>
      <protection locked="0"/>
    </xf>
    <xf numFmtId="0" fontId="32" fillId="10" borderId="31" xfId="2" applyFont="1" applyFill="1" applyBorder="1" applyAlignment="1" applyProtection="1">
      <alignment horizontal="right" vertical="center" wrapText="1"/>
      <protection locked="0"/>
    </xf>
    <xf numFmtId="0" fontId="32" fillId="10" borderId="0" xfId="2" applyFont="1" applyFill="1" applyAlignment="1" applyProtection="1">
      <alignment horizontal="right" vertical="center" wrapText="1"/>
      <protection locked="0"/>
    </xf>
    <xf numFmtId="0" fontId="34" fillId="10" borderId="179" xfId="2" applyFont="1" applyFill="1" applyBorder="1" applyAlignment="1" applyProtection="1">
      <alignment horizontal="center" vertical="center" wrapText="1"/>
      <protection locked="0"/>
    </xf>
    <xf numFmtId="0" fontId="34" fillId="10" borderId="180" xfId="2" applyFont="1" applyFill="1" applyBorder="1" applyAlignment="1" applyProtection="1">
      <alignment horizontal="center" vertical="center" wrapText="1"/>
      <protection locked="0"/>
    </xf>
    <xf numFmtId="0" fontId="34" fillId="10" borderId="181" xfId="2" applyFont="1" applyFill="1" applyBorder="1" applyAlignment="1" applyProtection="1">
      <alignment horizontal="center" vertical="center" wrapText="1"/>
      <protection locked="0"/>
    </xf>
    <xf numFmtId="38" fontId="37" fillId="10" borderId="35" xfId="3" applyFont="1" applyFill="1" applyBorder="1" applyAlignment="1" applyProtection="1">
      <alignment horizontal="center" vertical="center" wrapText="1"/>
      <protection locked="0"/>
    </xf>
    <xf numFmtId="38" fontId="37" fillId="10" borderId="3" xfId="3" applyFont="1" applyFill="1" applyBorder="1" applyAlignment="1" applyProtection="1">
      <alignment horizontal="center" vertical="center" wrapText="1"/>
      <protection locked="0"/>
    </xf>
    <xf numFmtId="38" fontId="37" fillId="10" borderId="45" xfId="3" applyFont="1" applyFill="1" applyBorder="1" applyAlignment="1" applyProtection="1">
      <alignment horizontal="center" vertical="center" wrapText="1"/>
      <protection locked="0"/>
    </xf>
    <xf numFmtId="38" fontId="37" fillId="10" borderId="10" xfId="3" applyFont="1" applyFill="1" applyBorder="1" applyAlignment="1" applyProtection="1">
      <alignment horizontal="center" vertical="center" wrapText="1"/>
      <protection locked="0"/>
    </xf>
    <xf numFmtId="38" fontId="37" fillId="10" borderId="2" xfId="3" applyFont="1" applyFill="1" applyBorder="1" applyAlignment="1" applyProtection="1">
      <alignment horizontal="center" vertical="center" wrapText="1"/>
      <protection locked="0"/>
    </xf>
    <xf numFmtId="38" fontId="37" fillId="10" borderId="34" xfId="3" applyFont="1" applyFill="1" applyBorder="1" applyAlignment="1" applyProtection="1">
      <alignment horizontal="center" vertical="center" wrapText="1"/>
      <protection locked="0"/>
    </xf>
    <xf numFmtId="0" fontId="28" fillId="6" borderId="41" xfId="2" applyFont="1" applyFill="1" applyBorder="1" applyAlignment="1" applyProtection="1">
      <alignment horizontal="center" vertical="center" wrapText="1"/>
      <protection locked="0"/>
    </xf>
    <xf numFmtId="0" fontId="28" fillId="6" borderId="42" xfId="2" applyFont="1" applyFill="1" applyBorder="1" applyAlignment="1" applyProtection="1">
      <alignment horizontal="center" vertical="center" wrapText="1"/>
      <protection locked="0"/>
    </xf>
    <xf numFmtId="0" fontId="28" fillId="6" borderId="0" xfId="2" applyFont="1" applyFill="1" applyAlignment="1" applyProtection="1">
      <alignment horizontal="center" vertical="center" wrapText="1"/>
      <protection locked="0"/>
    </xf>
    <xf numFmtId="38" fontId="41" fillId="6" borderId="70" xfId="3" applyFont="1" applyFill="1" applyBorder="1" applyAlignment="1" applyProtection="1">
      <alignment horizontal="center" vertical="center" shrinkToFit="1"/>
      <protection locked="0"/>
    </xf>
    <xf numFmtId="38" fontId="41" fillId="6" borderId="140" xfId="3" applyFont="1" applyFill="1" applyBorder="1" applyAlignment="1" applyProtection="1">
      <alignment horizontal="center" vertical="center" shrinkToFit="1"/>
      <protection locked="0"/>
    </xf>
    <xf numFmtId="0" fontId="41" fillId="6" borderId="117" xfId="2" applyFont="1" applyFill="1" applyBorder="1" applyAlignment="1" applyProtection="1">
      <alignment horizontal="center" vertical="center" shrinkToFit="1"/>
      <protection locked="0"/>
    </xf>
    <xf numFmtId="0" fontId="41" fillId="6" borderId="118" xfId="2" applyFont="1" applyFill="1" applyBorder="1" applyAlignment="1" applyProtection="1">
      <alignment horizontal="center" vertical="center" shrinkToFit="1"/>
      <protection locked="0"/>
    </xf>
    <xf numFmtId="0" fontId="25" fillId="4" borderId="105" xfId="0" applyFont="1" applyFill="1" applyBorder="1" applyAlignment="1" applyProtection="1">
      <alignment horizontal="left" vertical="center" shrinkToFit="1"/>
      <protection locked="0"/>
    </xf>
    <xf numFmtId="0" fontId="25" fillId="4" borderId="101" xfId="0" applyFont="1" applyFill="1" applyBorder="1" applyAlignment="1" applyProtection="1">
      <alignment horizontal="left" vertical="center" shrinkToFit="1"/>
      <protection locked="0"/>
    </xf>
    <xf numFmtId="0" fontId="25" fillId="4" borderId="102" xfId="0" applyFont="1" applyFill="1" applyBorder="1" applyAlignment="1" applyProtection="1">
      <alignment horizontal="left" vertical="center" shrinkToFit="1"/>
      <protection locked="0"/>
    </xf>
    <xf numFmtId="0" fontId="25" fillId="4" borderId="12" xfId="0" applyFont="1" applyFill="1" applyBorder="1" applyAlignment="1" applyProtection="1">
      <alignment horizontal="left" vertical="center"/>
      <protection locked="0"/>
    </xf>
    <xf numFmtId="0" fontId="25" fillId="4" borderId="62" xfId="0" applyFont="1" applyFill="1" applyBorder="1" applyAlignment="1" applyProtection="1">
      <alignment horizontal="left" vertical="center"/>
      <protection locked="0"/>
    </xf>
    <xf numFmtId="0" fontId="25" fillId="4" borderId="29" xfId="0" applyFont="1" applyFill="1" applyBorder="1" applyAlignment="1" applyProtection="1">
      <alignment horizontal="left" vertical="center" shrinkToFit="1"/>
      <protection locked="0"/>
    </xf>
    <xf numFmtId="0" fontId="25" fillId="4" borderId="53" xfId="0" applyFont="1" applyFill="1" applyBorder="1" applyAlignment="1" applyProtection="1">
      <alignment horizontal="left" vertical="center" shrinkToFit="1"/>
      <protection locked="0"/>
    </xf>
    <xf numFmtId="0" fontId="25" fillId="4" borderId="67" xfId="0" applyFont="1" applyFill="1" applyBorder="1" applyAlignment="1" applyProtection="1">
      <alignment horizontal="left" vertical="center" shrinkToFit="1"/>
      <protection locked="0"/>
    </xf>
    <xf numFmtId="0" fontId="21" fillId="15" borderId="23" xfId="0" applyFont="1" applyFill="1" applyBorder="1" applyAlignment="1" applyProtection="1">
      <alignment horizontal="center" vertical="center" textRotation="255"/>
      <protection locked="0"/>
    </xf>
    <xf numFmtId="0" fontId="21" fillId="15" borderId="39" xfId="0" applyFont="1" applyFill="1" applyBorder="1" applyAlignment="1" applyProtection="1">
      <alignment horizontal="center" vertical="center" textRotation="255"/>
      <protection locked="0"/>
    </xf>
    <xf numFmtId="0" fontId="25" fillId="4" borderId="36" xfId="0" applyFont="1" applyFill="1" applyBorder="1" applyAlignment="1" applyProtection="1">
      <alignment horizontal="left" vertical="center" shrinkToFit="1"/>
      <protection locked="0"/>
    </xf>
    <xf numFmtId="0" fontId="25" fillId="4" borderId="58" xfId="0" applyFont="1" applyFill="1" applyBorder="1" applyAlignment="1" applyProtection="1">
      <alignment horizontal="left" vertical="center" shrinkToFit="1"/>
      <protection locked="0"/>
    </xf>
    <xf numFmtId="0" fontId="25" fillId="4" borderId="91" xfId="0" applyFont="1" applyFill="1" applyBorder="1" applyAlignment="1" applyProtection="1">
      <alignment horizontal="left" vertical="center" shrinkToFit="1"/>
      <protection locked="0"/>
    </xf>
    <xf numFmtId="0" fontId="25" fillId="4" borderId="9" xfId="0" applyFont="1" applyFill="1" applyBorder="1" applyAlignment="1" applyProtection="1">
      <alignment horizontal="left" vertical="center" shrinkToFit="1"/>
      <protection locked="0"/>
    </xf>
    <xf numFmtId="0" fontId="25" fillId="4" borderId="76" xfId="0" applyFont="1" applyFill="1" applyBorder="1" applyAlignment="1" applyProtection="1">
      <alignment horizontal="left" vertical="center" shrinkToFit="1"/>
      <protection locked="0"/>
    </xf>
    <xf numFmtId="0" fontId="25" fillId="4" borderId="92" xfId="0" applyFont="1" applyFill="1" applyBorder="1" applyAlignment="1" applyProtection="1">
      <alignment horizontal="left" vertical="center" shrinkToFit="1"/>
      <protection locked="0"/>
    </xf>
    <xf numFmtId="0" fontId="25" fillId="4" borderId="38" xfId="0" applyFont="1" applyFill="1" applyBorder="1" applyAlignment="1" applyProtection="1">
      <alignment horizontal="center" vertical="center" textRotation="255" shrinkToFit="1"/>
      <protection locked="0"/>
    </xf>
    <xf numFmtId="0" fontId="25" fillId="4" borderId="39" xfId="0" applyFont="1" applyFill="1" applyBorder="1" applyAlignment="1" applyProtection="1">
      <alignment horizontal="center" vertical="center" textRotation="255" shrinkToFit="1"/>
      <protection locked="0"/>
    </xf>
    <xf numFmtId="0" fontId="25" fillId="4" borderId="6" xfId="0" applyFont="1" applyFill="1" applyBorder="1" applyAlignment="1" applyProtection="1">
      <alignment horizontal="center" vertical="center" textRotation="255" shrinkToFit="1"/>
      <protection locked="0"/>
    </xf>
    <xf numFmtId="0" fontId="25" fillId="4" borderId="0" xfId="0" applyFont="1" applyFill="1" applyAlignment="1" applyProtection="1">
      <alignment horizontal="center" vertical="center" textRotation="255" shrinkToFit="1"/>
      <protection locked="0"/>
    </xf>
    <xf numFmtId="0" fontId="25" fillId="4" borderId="41" xfId="0" applyFont="1" applyFill="1" applyBorder="1" applyAlignment="1" applyProtection="1">
      <alignment horizontal="center" vertical="center" textRotation="255" shrinkToFit="1"/>
      <protection locked="0"/>
    </xf>
    <xf numFmtId="0" fontId="25" fillId="4" borderId="42" xfId="0" applyFont="1" applyFill="1" applyBorder="1" applyAlignment="1" applyProtection="1">
      <alignment horizontal="center" vertical="center" textRotation="255" shrinkToFit="1"/>
      <protection locked="0"/>
    </xf>
    <xf numFmtId="0" fontId="61" fillId="4" borderId="66" xfId="0" applyFont="1" applyFill="1" applyBorder="1" applyAlignment="1" applyProtection="1">
      <alignment horizontal="left" vertical="center" shrinkToFit="1"/>
      <protection locked="0"/>
    </xf>
    <xf numFmtId="0" fontId="61" fillId="4" borderId="12" xfId="0" applyFont="1" applyFill="1" applyBorder="1" applyAlignment="1" applyProtection="1">
      <alignment horizontal="left" vertical="center" shrinkToFit="1"/>
      <protection locked="0"/>
    </xf>
    <xf numFmtId="0" fontId="61" fillId="4" borderId="62" xfId="0" applyFont="1" applyFill="1" applyBorder="1" applyAlignment="1" applyProtection="1">
      <alignment horizontal="left" vertical="center" shrinkToFit="1"/>
      <protection locked="0"/>
    </xf>
    <xf numFmtId="0" fontId="35" fillId="4" borderId="6" xfId="0" applyFont="1" applyFill="1" applyBorder="1" applyAlignment="1" applyProtection="1">
      <alignment horizontal="center" vertical="center" textRotation="255" wrapText="1"/>
      <protection locked="0"/>
    </xf>
    <xf numFmtId="0" fontId="35" fillId="4" borderId="0" xfId="0" applyFont="1" applyFill="1" applyAlignment="1" applyProtection="1">
      <alignment horizontal="center" vertical="center" textRotation="255"/>
      <protection locked="0"/>
    </xf>
    <xf numFmtId="0" fontId="35" fillId="4" borderId="6" xfId="0" applyFont="1" applyFill="1" applyBorder="1" applyAlignment="1" applyProtection="1">
      <alignment horizontal="center" vertical="center" textRotation="255"/>
      <protection locked="0"/>
    </xf>
    <xf numFmtId="0" fontId="35" fillId="4" borderId="41" xfId="0" applyFont="1" applyFill="1" applyBorder="1" applyAlignment="1" applyProtection="1">
      <alignment horizontal="center" vertical="center" textRotation="255"/>
      <protection locked="0"/>
    </xf>
    <xf numFmtId="0" fontId="35" fillId="4" borderId="42" xfId="0" applyFont="1" applyFill="1" applyBorder="1" applyAlignment="1" applyProtection="1">
      <alignment horizontal="center" vertical="center" textRotation="255"/>
      <protection locked="0"/>
    </xf>
    <xf numFmtId="0" fontId="25" fillId="4" borderId="16" xfId="0" applyFont="1" applyFill="1" applyBorder="1" applyAlignment="1" applyProtection="1">
      <alignment horizontal="left" vertical="center" shrinkToFit="1"/>
      <protection locked="0"/>
    </xf>
    <xf numFmtId="0" fontId="25" fillId="4" borderId="12" xfId="0" applyFont="1" applyFill="1" applyBorder="1" applyAlignment="1" applyProtection="1">
      <alignment horizontal="left" vertical="center" shrinkToFit="1"/>
      <protection locked="0"/>
    </xf>
    <xf numFmtId="0" fontId="25" fillId="4" borderId="62" xfId="0" applyFont="1" applyFill="1" applyBorder="1" applyAlignment="1" applyProtection="1">
      <alignment horizontal="left" vertical="center" shrinkToFit="1"/>
      <protection locked="0"/>
    </xf>
    <xf numFmtId="178" fontId="41" fillId="3" borderId="29" xfId="3" applyNumberFormat="1" applyFont="1" applyFill="1" applyBorder="1" applyAlignment="1" applyProtection="1">
      <alignment horizontal="right" vertical="center"/>
      <protection locked="0"/>
    </xf>
    <xf numFmtId="178" fontId="41" fillId="3" borderId="53" xfId="3" applyNumberFormat="1" applyFont="1" applyFill="1" applyBorder="1" applyAlignment="1" applyProtection="1">
      <alignment horizontal="right" vertical="center"/>
      <protection locked="0"/>
    </xf>
    <xf numFmtId="0" fontId="34" fillId="2" borderId="31" xfId="2" applyFont="1" applyFill="1" applyBorder="1" applyAlignment="1" applyProtection="1">
      <alignment horizontal="center" vertical="center" shrinkToFit="1"/>
      <protection locked="0"/>
    </xf>
    <xf numFmtId="0" fontId="34" fillId="2" borderId="0" xfId="2" applyFont="1" applyFill="1" applyAlignment="1" applyProtection="1">
      <alignment horizontal="center" vertical="center" shrinkToFit="1"/>
      <protection locked="0"/>
    </xf>
    <xf numFmtId="0" fontId="85" fillId="4" borderId="6" xfId="2" applyFont="1" applyFill="1" applyBorder="1" applyAlignment="1" applyProtection="1">
      <alignment horizontal="left" wrapText="1"/>
      <protection locked="0"/>
    </xf>
    <xf numFmtId="0" fontId="85" fillId="4" borderId="0" xfId="2" applyFont="1" applyFill="1" applyAlignment="1" applyProtection="1">
      <alignment horizontal="left" wrapText="1"/>
      <protection locked="0"/>
    </xf>
    <xf numFmtId="0" fontId="51" fillId="4" borderId="0" xfId="2" applyFont="1" applyFill="1" applyProtection="1">
      <alignment vertical="center"/>
      <protection locked="0"/>
    </xf>
    <xf numFmtId="0" fontId="51" fillId="4" borderId="0" xfId="2" applyFont="1" applyFill="1" applyAlignment="1" applyProtection="1">
      <alignment horizontal="left" vertical="center"/>
      <protection locked="0"/>
    </xf>
    <xf numFmtId="0" fontId="34" fillId="2" borderId="0" xfId="2" applyFont="1" applyFill="1" applyAlignment="1" applyProtection="1">
      <alignment horizontal="left" vertical="center" shrinkToFit="1"/>
      <protection locked="0"/>
    </xf>
    <xf numFmtId="0" fontId="33" fillId="2" borderId="0" xfId="2" applyFont="1" applyFill="1" applyProtection="1">
      <alignment vertical="center"/>
      <protection locked="0"/>
    </xf>
    <xf numFmtId="0" fontId="25" fillId="4" borderId="35" xfId="0" applyFont="1" applyFill="1" applyBorder="1" applyAlignment="1" applyProtection="1">
      <alignment horizontal="center" vertical="center" textRotation="255"/>
      <protection locked="0"/>
    </xf>
    <xf numFmtId="0" fontId="25" fillId="4" borderId="78" xfId="0" applyFont="1" applyFill="1" applyBorder="1" applyAlignment="1" applyProtection="1">
      <alignment horizontal="center" vertical="center" textRotation="255"/>
      <protection locked="0"/>
    </xf>
    <xf numFmtId="0" fontId="25" fillId="4" borderId="6" xfId="0" applyFont="1" applyFill="1" applyBorder="1" applyAlignment="1" applyProtection="1">
      <alignment horizontal="center" vertical="center" textRotation="255"/>
      <protection locked="0"/>
    </xf>
    <xf numFmtId="0" fontId="25" fillId="4" borderId="64" xfId="0" applyFont="1" applyFill="1" applyBorder="1" applyAlignment="1" applyProtection="1">
      <alignment horizontal="center" vertical="center" textRotation="255"/>
      <protection locked="0"/>
    </xf>
    <xf numFmtId="0" fontId="21" fillId="13" borderId="79" xfId="0" applyFont="1" applyFill="1" applyBorder="1" applyAlignment="1" applyProtection="1">
      <alignment horizontal="center" vertical="center" textRotation="255"/>
      <protection locked="0"/>
    </xf>
    <xf numFmtId="0" fontId="21" fillId="13" borderId="3" xfId="0" applyFont="1" applyFill="1" applyBorder="1" applyAlignment="1" applyProtection="1">
      <alignment horizontal="center" vertical="center" textRotation="255"/>
      <protection locked="0"/>
    </xf>
    <xf numFmtId="0" fontId="25" fillId="4" borderId="88" xfId="0" applyFont="1" applyFill="1" applyBorder="1" applyAlignment="1" applyProtection="1">
      <alignment horizontal="left" vertical="center" shrinkToFit="1"/>
      <protection locked="0"/>
    </xf>
    <xf numFmtId="0" fontId="25" fillId="4" borderId="80" xfId="0" applyFont="1" applyFill="1" applyBorder="1" applyAlignment="1" applyProtection="1">
      <alignment horizontal="left" vertical="center" shrinkToFit="1"/>
      <protection locked="0"/>
    </xf>
    <xf numFmtId="0" fontId="25" fillId="4" borderId="125" xfId="0" applyFont="1" applyFill="1" applyBorder="1" applyAlignment="1" applyProtection="1">
      <alignment horizontal="left" vertical="center" shrinkToFit="1"/>
      <protection locked="0"/>
    </xf>
    <xf numFmtId="178" fontId="41" fillId="3" borderId="79" xfId="3" applyNumberFormat="1" applyFont="1" applyFill="1" applyBorder="1" applyAlignment="1" applyProtection="1">
      <alignment horizontal="right" vertical="center"/>
      <protection locked="0"/>
    </xf>
    <xf numFmtId="178" fontId="41" fillId="3" borderId="3" xfId="3" applyNumberFormat="1" applyFont="1" applyFill="1" applyBorder="1" applyAlignment="1" applyProtection="1">
      <alignment horizontal="right" vertical="center"/>
      <protection locked="0"/>
    </xf>
    <xf numFmtId="0" fontId="33" fillId="2" borderId="0" xfId="2" applyFont="1" applyFill="1" applyAlignment="1" applyProtection="1">
      <alignment horizontal="left" vertical="center"/>
      <protection locked="0"/>
    </xf>
    <xf numFmtId="0" fontId="26" fillId="2" borderId="0" xfId="2" applyFont="1" applyFill="1" applyAlignment="1" applyProtection="1">
      <alignment horizontal="right" vertical="center"/>
      <protection locked="0"/>
    </xf>
    <xf numFmtId="0" fontId="34" fillId="2" borderId="23" xfId="2" applyFont="1" applyFill="1" applyBorder="1" applyAlignment="1" applyProtection="1">
      <alignment horizontal="center" vertical="center"/>
      <protection locked="0"/>
    </xf>
    <xf numFmtId="0" fontId="34" fillId="2" borderId="39" xfId="2" applyFont="1" applyFill="1" applyBorder="1" applyAlignment="1" applyProtection="1">
      <alignment horizontal="center" vertical="center"/>
      <protection locked="0"/>
    </xf>
    <xf numFmtId="0" fontId="34" fillId="2" borderId="31" xfId="2" applyFont="1" applyFill="1" applyBorder="1" applyAlignment="1" applyProtection="1">
      <alignment horizontal="center" vertical="center"/>
      <protection locked="0"/>
    </xf>
    <xf numFmtId="0" fontId="34" fillId="2" borderId="0" xfId="2" applyFont="1" applyFill="1" applyAlignment="1" applyProtection="1">
      <alignment horizontal="center" vertical="center"/>
      <protection locked="0"/>
    </xf>
    <xf numFmtId="0" fontId="34" fillId="2" borderId="95" xfId="2" applyFont="1" applyFill="1" applyBorder="1" applyAlignment="1" applyProtection="1">
      <alignment horizontal="center" vertical="center"/>
      <protection locked="0"/>
    </xf>
    <xf numFmtId="0" fontId="34" fillId="2" borderId="42" xfId="2" applyFont="1" applyFill="1" applyBorder="1" applyAlignment="1" applyProtection="1">
      <alignment horizontal="center" vertical="center"/>
      <protection locked="0"/>
    </xf>
    <xf numFmtId="0" fontId="22" fillId="2" borderId="23" xfId="2" applyFont="1" applyFill="1" applyBorder="1" applyAlignment="1" applyProtection="1">
      <alignment horizontal="distributed" vertical="center" wrapText="1"/>
      <protection locked="0"/>
    </xf>
    <xf numFmtId="0" fontId="22" fillId="2" borderId="40" xfId="2" applyFont="1" applyFill="1" applyBorder="1" applyAlignment="1" applyProtection="1">
      <alignment horizontal="distributed" vertical="center"/>
      <protection locked="0"/>
    </xf>
    <xf numFmtId="0" fontId="22" fillId="2" borderId="31" xfId="2" applyFont="1" applyFill="1" applyBorder="1" applyAlignment="1" applyProtection="1">
      <alignment horizontal="distributed" vertical="center"/>
      <protection locked="0"/>
    </xf>
    <xf numFmtId="0" fontId="22" fillId="2" borderId="64" xfId="2" applyFont="1" applyFill="1" applyBorder="1" applyAlignment="1" applyProtection="1">
      <alignment horizontal="distributed" vertical="center"/>
      <protection locked="0"/>
    </xf>
    <xf numFmtId="0" fontId="34" fillId="2" borderId="106" xfId="2" applyFont="1" applyFill="1" applyBorder="1" applyAlignment="1" applyProtection="1">
      <alignment horizontal="center" vertical="center"/>
      <protection locked="0"/>
    </xf>
    <xf numFmtId="0" fontId="34" fillId="2" borderId="107" xfId="2" applyFont="1" applyFill="1" applyBorder="1" applyAlignment="1" applyProtection="1">
      <alignment horizontal="center" vertical="center"/>
      <protection locked="0"/>
    </xf>
    <xf numFmtId="0" fontId="34" fillId="2" borderId="1" xfId="2" applyFont="1" applyFill="1" applyBorder="1" applyAlignment="1" applyProtection="1">
      <alignment horizontal="center" vertical="center"/>
      <protection locked="0"/>
    </xf>
    <xf numFmtId="0" fontId="34" fillId="2" borderId="71" xfId="2" applyFont="1" applyFill="1" applyBorder="1" applyAlignment="1" applyProtection="1">
      <alignment horizontal="center" vertical="center"/>
      <protection locked="0"/>
    </xf>
    <xf numFmtId="0" fontId="34" fillId="2" borderId="40" xfId="2" applyFont="1" applyFill="1" applyBorder="1" applyAlignment="1" applyProtection="1">
      <alignment horizontal="center" vertical="center"/>
      <protection locked="0"/>
    </xf>
    <xf numFmtId="0" fontId="34" fillId="2" borderId="64" xfId="2" applyFont="1" applyFill="1" applyBorder="1" applyAlignment="1" applyProtection="1">
      <alignment horizontal="center" vertical="center"/>
      <protection locked="0"/>
    </xf>
    <xf numFmtId="0" fontId="77" fillId="4" borderId="0" xfId="2" applyFont="1" applyFill="1" applyAlignment="1" applyProtection="1">
      <alignment horizontal="right" vertical="top"/>
      <protection locked="0"/>
    </xf>
    <xf numFmtId="0" fontId="51" fillId="4" borderId="0" xfId="2" applyFont="1" applyFill="1" applyAlignment="1" applyProtection="1">
      <alignment horizontal="left" vertical="top" wrapText="1"/>
      <protection locked="0"/>
    </xf>
    <xf numFmtId="0" fontId="34" fillId="2" borderId="29" xfId="2" applyFont="1" applyFill="1" applyBorder="1" applyAlignment="1" applyProtection="1">
      <alignment horizontal="center" vertical="center" shrinkToFit="1"/>
      <protection locked="0"/>
    </xf>
    <xf numFmtId="0" fontId="34" fillId="2" borderId="53" xfId="2" applyFont="1" applyFill="1" applyBorder="1" applyAlignment="1" applyProtection="1">
      <alignment horizontal="center" vertical="center" shrinkToFit="1"/>
      <protection locked="0"/>
    </xf>
    <xf numFmtId="0" fontId="70" fillId="4" borderId="0" xfId="2" applyFont="1" applyFill="1" applyAlignment="1" applyProtection="1">
      <alignment horizontal="right" vertical="top" wrapText="1"/>
      <protection locked="0"/>
    </xf>
    <xf numFmtId="0" fontId="70" fillId="4" borderId="0" xfId="2" applyFont="1" applyFill="1" applyAlignment="1" applyProtection="1">
      <alignment horizontal="left" vertical="top" wrapText="1"/>
      <protection locked="0"/>
    </xf>
    <xf numFmtId="0" fontId="33" fillId="4" borderId="66" xfId="2" applyFont="1" applyFill="1" applyBorder="1" applyAlignment="1" applyProtection="1">
      <alignment horizontal="center" vertical="center"/>
      <protection locked="0"/>
    </xf>
    <xf numFmtId="0" fontId="33" fillId="4" borderId="12" xfId="2" applyFont="1" applyFill="1" applyBorder="1" applyAlignment="1" applyProtection="1">
      <alignment horizontal="center" vertical="center"/>
      <protection locked="0"/>
    </xf>
    <xf numFmtId="0" fontId="33" fillId="4" borderId="62" xfId="2" applyFont="1" applyFill="1" applyBorder="1" applyAlignment="1" applyProtection="1">
      <alignment horizontal="center" vertical="center"/>
      <protection locked="0"/>
    </xf>
    <xf numFmtId="0" fontId="33" fillId="4" borderId="39" xfId="2" applyFont="1" applyFill="1" applyBorder="1" applyAlignment="1" applyProtection="1">
      <alignment horizontal="center" vertical="center"/>
      <protection locked="0"/>
    </xf>
    <xf numFmtId="0" fontId="33" fillId="4" borderId="40" xfId="2" applyFont="1" applyFill="1" applyBorder="1" applyAlignment="1" applyProtection="1">
      <alignment horizontal="center" vertical="center"/>
      <protection locked="0"/>
    </xf>
    <xf numFmtId="0" fontId="34" fillId="4" borderId="100" xfId="2" applyFont="1" applyFill="1" applyBorder="1" applyAlignment="1" applyProtection="1">
      <alignment horizontal="center" vertical="center" wrapText="1"/>
      <protection locked="0"/>
    </xf>
    <xf numFmtId="0" fontId="34" fillId="4" borderId="101" xfId="2" applyFont="1" applyFill="1" applyBorder="1" applyAlignment="1" applyProtection="1">
      <alignment horizontal="center" vertical="center" wrapText="1"/>
      <protection locked="0"/>
    </xf>
    <xf numFmtId="0" fontId="34" fillId="4" borderId="102" xfId="2" applyFont="1" applyFill="1" applyBorder="1" applyAlignment="1" applyProtection="1">
      <alignment horizontal="center" vertical="center" wrapText="1"/>
      <protection locked="0"/>
    </xf>
    <xf numFmtId="0" fontId="34" fillId="4" borderId="101" xfId="2" applyFont="1" applyFill="1" applyBorder="1" applyAlignment="1" applyProtection="1">
      <alignment horizontal="center" vertical="center"/>
      <protection locked="0"/>
    </xf>
    <xf numFmtId="0" fontId="34" fillId="4" borderId="102" xfId="2" applyFont="1" applyFill="1" applyBorder="1" applyAlignment="1" applyProtection="1">
      <alignment horizontal="center" vertical="center"/>
      <protection locked="0"/>
    </xf>
    <xf numFmtId="0" fontId="70" fillId="4" borderId="0" xfId="2" applyFont="1" applyFill="1" applyAlignment="1" applyProtection="1">
      <alignment horizontal="left" vertical="center" wrapText="1"/>
      <protection locked="0"/>
    </xf>
    <xf numFmtId="0" fontId="51" fillId="2" borderId="0" xfId="2" quotePrefix="1" applyFont="1" applyFill="1" applyAlignment="1" applyProtection="1">
      <alignment horizontal="left" vertical="center"/>
      <protection locked="0"/>
    </xf>
    <xf numFmtId="0" fontId="70" fillId="2" borderId="0" xfId="2" quotePrefix="1" applyFont="1" applyFill="1" applyAlignment="1" applyProtection="1">
      <alignment horizontal="left" vertical="center"/>
      <protection locked="0"/>
    </xf>
    <xf numFmtId="0" fontId="70" fillId="4" borderId="0" xfId="2" applyFont="1" applyFill="1" applyAlignment="1" applyProtection="1">
      <alignment vertical="top" wrapText="1"/>
      <protection locked="0"/>
    </xf>
    <xf numFmtId="0" fontId="51" fillId="2" borderId="0" xfId="2" applyFont="1" applyFill="1" applyAlignment="1" applyProtection="1">
      <alignment horizontal="left" vertical="center" wrapText="1"/>
      <protection locked="0"/>
    </xf>
    <xf numFmtId="0" fontId="51" fillId="2" borderId="0" xfId="2" applyFont="1" applyFill="1" applyProtection="1">
      <alignment vertical="center"/>
      <protection locked="0"/>
    </xf>
    <xf numFmtId="0" fontId="51" fillId="10" borderId="0" xfId="0" applyFont="1" applyFill="1" applyProtection="1">
      <alignment vertical="center"/>
      <protection locked="0"/>
    </xf>
    <xf numFmtId="0" fontId="33" fillId="4" borderId="0" xfId="2" applyFont="1" applyFill="1" applyAlignment="1" applyProtection="1">
      <alignment horizontal="left" vertical="center"/>
      <protection locked="0"/>
    </xf>
    <xf numFmtId="0" fontId="46" fillId="4" borderId="23" xfId="2" applyFont="1" applyFill="1" applyBorder="1" applyAlignment="1" applyProtection="1">
      <alignment horizontal="right" vertical="distributed" textRotation="255"/>
      <protection locked="0"/>
    </xf>
    <xf numFmtId="0" fontId="46" fillId="4" borderId="31" xfId="2" applyFont="1" applyFill="1" applyBorder="1" applyAlignment="1" applyProtection="1">
      <alignment horizontal="right" vertical="distributed" textRotation="255"/>
      <protection locked="0"/>
    </xf>
    <xf numFmtId="0" fontId="28" fillId="4" borderId="40" xfId="2" applyFont="1" applyFill="1" applyBorder="1" applyAlignment="1" applyProtection="1">
      <alignment horizontal="left" vertical="distributed" textRotation="255"/>
      <protection locked="0"/>
    </xf>
    <xf numFmtId="0" fontId="28" fillId="4" borderId="64" xfId="2" applyFont="1" applyFill="1" applyBorder="1" applyAlignment="1" applyProtection="1">
      <alignment horizontal="left" vertical="distributed" textRotation="255"/>
      <protection locked="0"/>
    </xf>
    <xf numFmtId="0" fontId="34" fillId="2" borderId="39" xfId="2" applyFont="1" applyFill="1" applyBorder="1" applyAlignment="1" applyProtection="1">
      <alignment horizontal="center" vertical="distributed" textRotation="255"/>
      <protection locked="0"/>
    </xf>
    <xf numFmtId="0" fontId="34" fillId="2" borderId="40" xfId="2" applyFont="1" applyFill="1" applyBorder="1" applyAlignment="1" applyProtection="1">
      <alignment horizontal="center" vertical="distributed" textRotation="255"/>
      <protection locked="0"/>
    </xf>
    <xf numFmtId="0" fontId="34" fillId="2" borderId="0" xfId="2" applyFont="1" applyFill="1" applyAlignment="1" applyProtection="1">
      <alignment horizontal="center" vertical="distributed" textRotation="255"/>
      <protection locked="0"/>
    </xf>
    <xf numFmtId="0" fontId="34" fillId="2" borderId="64" xfId="2" applyFont="1" applyFill="1" applyBorder="1" applyAlignment="1" applyProtection="1">
      <alignment horizontal="center" vertical="distributed" textRotation="255"/>
      <protection locked="0"/>
    </xf>
    <xf numFmtId="0" fontId="34" fillId="2" borderId="31" xfId="2" applyFont="1" applyFill="1" applyBorder="1" applyAlignment="1" applyProtection="1">
      <alignment horizontal="right" vertical="center"/>
      <protection locked="0"/>
    </xf>
    <xf numFmtId="0" fontId="34" fillId="2" borderId="64" xfId="2" applyFont="1" applyFill="1" applyBorder="1" applyAlignment="1" applyProtection="1">
      <alignment horizontal="right" vertical="center"/>
      <protection locked="0"/>
    </xf>
    <xf numFmtId="0" fontId="34" fillId="2" borderId="0" xfId="2" applyFont="1" applyFill="1" applyAlignment="1" applyProtection="1">
      <alignment horizontal="right" vertical="center"/>
      <protection locked="0"/>
    </xf>
    <xf numFmtId="0" fontId="34" fillId="2" borderId="1" xfId="2" applyFont="1" applyFill="1" applyBorder="1" applyAlignment="1" applyProtection="1">
      <alignment horizontal="right" vertical="center"/>
      <protection locked="0"/>
    </xf>
    <xf numFmtId="0" fontId="34" fillId="2" borderId="71" xfId="2" applyFont="1" applyFill="1" applyBorder="1" applyAlignment="1" applyProtection="1">
      <alignment horizontal="right" vertical="center"/>
      <protection locked="0"/>
    </xf>
    <xf numFmtId="0" fontId="34" fillId="2" borderId="95" xfId="2" applyFont="1" applyFill="1" applyBorder="1" applyAlignment="1" applyProtection="1">
      <alignment horizontal="right" vertical="center"/>
      <protection locked="0"/>
    </xf>
    <xf numFmtId="0" fontId="34" fillId="2" borderId="42" xfId="2" applyFont="1" applyFill="1" applyBorder="1" applyAlignment="1" applyProtection="1">
      <alignment horizontal="right" vertical="center"/>
      <protection locked="0"/>
    </xf>
    <xf numFmtId="0" fontId="34" fillId="2" borderId="43" xfId="2" applyFont="1" applyFill="1" applyBorder="1" applyAlignment="1" applyProtection="1">
      <alignment horizontal="right" vertical="center"/>
      <protection locked="0"/>
    </xf>
    <xf numFmtId="0" fontId="70" fillId="4" borderId="0" xfId="2" applyFont="1" applyFill="1" applyAlignment="1" applyProtection="1">
      <alignment horizontal="right" vertical="top"/>
      <protection locked="0"/>
    </xf>
    <xf numFmtId="0" fontId="51" fillId="2" borderId="0" xfId="2" applyFont="1" applyFill="1" applyAlignment="1" applyProtection="1">
      <alignment vertical="top" wrapText="1"/>
      <protection locked="0"/>
    </xf>
    <xf numFmtId="0" fontId="51" fillId="2" borderId="0" xfId="2" applyFont="1" applyFill="1" applyAlignment="1" applyProtection="1">
      <alignment vertical="top" wrapText="1" shrinkToFit="1"/>
      <protection locked="0"/>
    </xf>
    <xf numFmtId="0" fontId="51" fillId="2" borderId="0" xfId="2" applyFont="1" applyFill="1" applyAlignment="1" applyProtection="1">
      <alignment horizontal="left" vertical="top" wrapText="1"/>
      <protection locked="0"/>
    </xf>
    <xf numFmtId="38" fontId="21" fillId="0" borderId="36" xfId="3" applyFont="1" applyFill="1" applyBorder="1" applyAlignment="1" applyProtection="1">
      <alignment horizontal="right" vertical="center"/>
      <protection locked="0"/>
    </xf>
    <xf numFmtId="38" fontId="21" fillId="0" borderId="58" xfId="3" applyFont="1" applyFill="1" applyBorder="1" applyAlignment="1" applyProtection="1">
      <alignment horizontal="right" vertical="center"/>
      <protection locked="0"/>
    </xf>
    <xf numFmtId="38" fontId="21" fillId="0" borderId="9" xfId="3" applyFont="1" applyFill="1" applyBorder="1" applyAlignment="1" applyProtection="1">
      <alignment horizontal="right" vertical="center"/>
      <protection locked="0"/>
    </xf>
    <xf numFmtId="38" fontId="21" fillId="0" borderId="76" xfId="3" applyFont="1" applyFill="1" applyBorder="1" applyAlignment="1" applyProtection="1">
      <alignment horizontal="right" vertical="center"/>
      <protection locked="0"/>
    </xf>
    <xf numFmtId="0" fontId="34" fillId="2" borderId="4" xfId="2" applyFont="1" applyFill="1" applyBorder="1" applyAlignment="1" applyProtection="1">
      <alignment horizontal="distributed" vertical="center"/>
      <protection locked="0"/>
    </xf>
    <xf numFmtId="0" fontId="34" fillId="2" borderId="59" xfId="2" applyFont="1" applyFill="1" applyBorder="1" applyAlignment="1" applyProtection="1">
      <alignment horizontal="distributed" vertical="center"/>
      <protection locked="0"/>
    </xf>
    <xf numFmtId="0" fontId="34" fillId="2" borderId="60" xfId="2" applyFont="1" applyFill="1" applyBorder="1" applyAlignment="1" applyProtection="1">
      <alignment horizontal="distributed" vertical="center"/>
      <protection locked="0"/>
    </xf>
    <xf numFmtId="0" fontId="34" fillId="2" borderId="90" xfId="2" applyFont="1" applyFill="1" applyBorder="1" applyAlignment="1" applyProtection="1">
      <alignment horizontal="distributed" vertical="center"/>
      <protection locked="0"/>
    </xf>
    <xf numFmtId="38" fontId="21" fillId="0" borderId="59" xfId="3" applyFont="1" applyFill="1" applyBorder="1" applyAlignment="1" applyProtection="1">
      <alignment horizontal="right" vertical="center"/>
      <protection locked="0"/>
    </xf>
    <xf numFmtId="38" fontId="21" fillId="0" borderId="60" xfId="3" applyFont="1" applyFill="1" applyBorder="1" applyAlignment="1" applyProtection="1">
      <alignment horizontal="right" vertical="center"/>
      <protection locked="0"/>
    </xf>
    <xf numFmtId="38" fontId="21" fillId="9" borderId="66" xfId="3" applyFont="1" applyFill="1" applyBorder="1" applyAlignment="1" applyProtection="1">
      <alignment horizontal="right" vertical="center"/>
      <protection locked="0"/>
    </xf>
    <xf numFmtId="38" fontId="21" fillId="9" borderId="12" xfId="3" applyFont="1" applyFill="1" applyBorder="1" applyAlignment="1" applyProtection="1">
      <alignment horizontal="right" vertical="center"/>
    </xf>
    <xf numFmtId="0" fontId="34" fillId="2" borderId="36" xfId="2" applyFont="1" applyFill="1" applyBorder="1" applyAlignment="1" applyProtection="1">
      <alignment horizontal="distributed" vertical="center"/>
      <protection locked="0"/>
    </xf>
    <xf numFmtId="0" fontId="34" fillId="2" borderId="58" xfId="2" applyFont="1" applyFill="1" applyBorder="1" applyAlignment="1" applyProtection="1">
      <alignment horizontal="distributed" vertical="center"/>
      <protection locked="0"/>
    </xf>
    <xf numFmtId="0" fontId="34" fillId="2" borderId="91" xfId="2" applyFont="1" applyFill="1" applyBorder="1" applyAlignment="1" applyProtection="1">
      <alignment horizontal="distributed" vertical="center"/>
      <protection locked="0"/>
    </xf>
    <xf numFmtId="38" fontId="21" fillId="0" borderId="29" xfId="3" applyFont="1" applyFill="1" applyBorder="1" applyAlignment="1" applyProtection="1">
      <alignment horizontal="right" vertical="center"/>
      <protection locked="0"/>
    </xf>
    <xf numFmtId="38" fontId="21" fillId="0" borderId="53" xfId="3" applyFont="1" applyFill="1" applyBorder="1" applyAlignment="1" applyProtection="1">
      <alignment horizontal="right" vertical="center"/>
      <protection locked="0"/>
    </xf>
    <xf numFmtId="0" fontId="34" fillId="2" borderId="66" xfId="2" applyFont="1" applyFill="1" applyBorder="1" applyAlignment="1" applyProtection="1">
      <alignment horizontal="center" vertical="center"/>
      <protection locked="0"/>
    </xf>
    <xf numFmtId="0" fontId="34" fillId="2" borderId="12" xfId="2" applyFont="1" applyFill="1" applyBorder="1" applyAlignment="1" applyProtection="1">
      <alignment horizontal="center" vertical="center"/>
      <protection locked="0"/>
    </xf>
    <xf numFmtId="0" fontId="34" fillId="2" borderId="62" xfId="2" applyFont="1" applyFill="1" applyBorder="1" applyAlignment="1" applyProtection="1">
      <alignment horizontal="center" vertical="center"/>
      <protection locked="0"/>
    </xf>
    <xf numFmtId="0" fontId="34" fillId="2" borderId="38" xfId="2" applyFont="1" applyFill="1" applyBorder="1" applyAlignment="1" applyProtection="1">
      <alignment horizontal="center" vertical="center" textRotation="255" wrapText="1" shrinkToFit="1"/>
      <protection locked="0"/>
    </xf>
    <xf numFmtId="0" fontId="34" fillId="2" borderId="39" xfId="2" applyFont="1" applyFill="1" applyBorder="1" applyAlignment="1" applyProtection="1">
      <alignment horizontal="center" vertical="center" textRotation="255" wrapText="1" shrinkToFit="1"/>
      <protection locked="0"/>
    </xf>
    <xf numFmtId="0" fontId="34" fillId="2" borderId="6" xfId="2" applyFont="1" applyFill="1" applyBorder="1" applyAlignment="1" applyProtection="1">
      <alignment horizontal="center" vertical="center" textRotation="255" wrapText="1" shrinkToFit="1"/>
      <protection locked="0"/>
    </xf>
    <xf numFmtId="0" fontId="34" fillId="2" borderId="0" xfId="2" applyFont="1" applyFill="1" applyAlignment="1" applyProtection="1">
      <alignment horizontal="center" vertical="center" textRotation="255" wrapText="1" shrinkToFit="1"/>
      <protection locked="0"/>
    </xf>
    <xf numFmtId="0" fontId="34" fillId="2" borderId="41" xfId="2" applyFont="1" applyFill="1" applyBorder="1" applyAlignment="1" applyProtection="1">
      <alignment horizontal="center" vertical="center" textRotation="255" wrapText="1" shrinkToFit="1"/>
      <protection locked="0"/>
    </xf>
    <xf numFmtId="0" fontId="34" fillId="2" borderId="42" xfId="2" applyFont="1" applyFill="1" applyBorder="1" applyAlignment="1" applyProtection="1">
      <alignment horizontal="center" vertical="center" textRotation="255" wrapText="1" shrinkToFit="1"/>
      <protection locked="0"/>
    </xf>
    <xf numFmtId="0" fontId="34" fillId="2" borderId="76" xfId="2" applyFont="1" applyFill="1" applyBorder="1" applyAlignment="1" applyProtection="1">
      <alignment horizontal="distributed" vertical="center"/>
      <protection locked="0"/>
    </xf>
    <xf numFmtId="0" fontId="34" fillId="2" borderId="92" xfId="2" applyFont="1" applyFill="1" applyBorder="1" applyAlignment="1" applyProtection="1">
      <alignment horizontal="distributed" vertical="center"/>
      <protection locked="0"/>
    </xf>
    <xf numFmtId="0" fontId="6" fillId="2" borderId="76" xfId="2" applyFont="1" applyFill="1" applyBorder="1" applyAlignment="1" applyProtection="1">
      <alignment horizontal="distributed" vertical="center"/>
      <protection locked="0"/>
    </xf>
    <xf numFmtId="0" fontId="34" fillId="2" borderId="103" xfId="2" applyFont="1" applyFill="1" applyBorder="1" applyAlignment="1" applyProtection="1">
      <alignment horizontal="center" vertical="center"/>
      <protection locked="0"/>
    </xf>
    <xf numFmtId="0" fontId="34" fillId="2" borderId="97" xfId="2" applyFont="1" applyFill="1" applyBorder="1" applyAlignment="1" applyProtection="1">
      <alignment horizontal="center" vertical="center"/>
      <protection locked="0"/>
    </xf>
    <xf numFmtId="0" fontId="34" fillId="2" borderId="98" xfId="2" applyFont="1" applyFill="1" applyBorder="1" applyAlignment="1" applyProtection="1">
      <alignment horizontal="center" vertical="center"/>
      <protection locked="0"/>
    </xf>
    <xf numFmtId="0" fontId="6" fillId="2" borderId="38" xfId="2" applyFont="1" applyFill="1" applyBorder="1" applyAlignment="1" applyProtection="1">
      <alignment horizontal="center" vertical="center" textRotation="255" wrapText="1" shrinkToFit="1"/>
      <protection locked="0"/>
    </xf>
    <xf numFmtId="0" fontId="6" fillId="2" borderId="39" xfId="2" applyFont="1" applyFill="1" applyBorder="1" applyAlignment="1" applyProtection="1">
      <alignment horizontal="center" vertical="center" textRotation="255" shrinkToFit="1"/>
      <protection locked="0"/>
    </xf>
    <xf numFmtId="0" fontId="6" fillId="2" borderId="6" xfId="2" applyFont="1" applyFill="1" applyBorder="1" applyAlignment="1" applyProtection="1">
      <alignment horizontal="center" vertical="center" textRotation="255" shrinkToFit="1"/>
      <protection locked="0"/>
    </xf>
    <xf numFmtId="0" fontId="6" fillId="2" borderId="0" xfId="2" applyFont="1" applyFill="1" applyAlignment="1" applyProtection="1">
      <alignment horizontal="center" vertical="center" textRotation="255" shrinkToFit="1"/>
      <protection locked="0"/>
    </xf>
    <xf numFmtId="0" fontId="6" fillId="2" borderId="41" xfId="2" applyFont="1" applyFill="1" applyBorder="1" applyAlignment="1" applyProtection="1">
      <alignment horizontal="center" vertical="center" textRotation="255" shrinkToFit="1"/>
      <protection locked="0"/>
    </xf>
    <xf numFmtId="0" fontId="6" fillId="2" borderId="42" xfId="2" applyFont="1" applyFill="1" applyBorder="1" applyAlignment="1" applyProtection="1">
      <alignment horizontal="center" vertical="center" textRotation="255" shrinkToFit="1"/>
      <protection locked="0"/>
    </xf>
    <xf numFmtId="0" fontId="34" fillId="2" borderId="96" xfId="2" applyFont="1" applyFill="1" applyBorder="1" applyAlignment="1" applyProtection="1">
      <alignment horizontal="center" vertical="center"/>
      <protection locked="0"/>
    </xf>
    <xf numFmtId="0" fontId="34" fillId="2" borderId="104" xfId="2" applyFont="1" applyFill="1" applyBorder="1" applyAlignment="1" applyProtection="1">
      <alignment horizontal="center" vertical="center"/>
      <protection locked="0"/>
    </xf>
    <xf numFmtId="0" fontId="34" fillId="2" borderId="103" xfId="2" applyFont="1" applyFill="1" applyBorder="1" applyAlignment="1" applyProtection="1">
      <alignment horizontal="center" vertical="center" shrinkToFit="1"/>
      <protection locked="0"/>
    </xf>
    <xf numFmtId="0" fontId="34" fillId="2" borderId="97" xfId="2" applyFont="1" applyFill="1" applyBorder="1" applyAlignment="1" applyProtection="1">
      <alignment horizontal="center" vertical="center" shrinkToFit="1"/>
      <protection locked="0"/>
    </xf>
    <xf numFmtId="0" fontId="34" fillId="2" borderId="104" xfId="2" applyFont="1" applyFill="1" applyBorder="1" applyAlignment="1" applyProtection="1">
      <alignment horizontal="center" vertical="center" shrinkToFit="1"/>
      <protection locked="0"/>
    </xf>
    <xf numFmtId="177" fontId="41" fillId="10" borderId="59" xfId="2" applyNumberFormat="1" applyFont="1" applyFill="1" applyBorder="1" applyAlignment="1" applyProtection="1">
      <alignment horizontal="right" vertical="center"/>
      <protection locked="0"/>
    </xf>
    <xf numFmtId="177" fontId="41" fillId="10" borderId="90" xfId="2" applyNumberFormat="1" applyFont="1" applyFill="1" applyBorder="1" applyAlignment="1" applyProtection="1">
      <alignment horizontal="right" vertical="center"/>
      <protection locked="0"/>
    </xf>
    <xf numFmtId="176" fontId="70" fillId="4" borderId="0" xfId="2" applyNumberFormat="1" applyFont="1" applyFill="1" applyAlignment="1" applyProtection="1">
      <alignment horizontal="left" vertical="top" wrapText="1"/>
      <protection locked="0"/>
    </xf>
    <xf numFmtId="0" fontId="33" fillId="2" borderId="2" xfId="2" applyFont="1" applyFill="1" applyBorder="1" applyAlignment="1" applyProtection="1">
      <alignment horizontal="left" vertical="center"/>
      <protection locked="0"/>
    </xf>
    <xf numFmtId="0" fontId="35" fillId="10" borderId="2" xfId="0" applyFont="1" applyFill="1" applyBorder="1" applyProtection="1">
      <alignment vertical="center"/>
      <protection locked="0"/>
    </xf>
    <xf numFmtId="0" fontId="34" fillId="2" borderId="53" xfId="2" applyFont="1" applyFill="1" applyBorder="1" applyAlignment="1" applyProtection="1">
      <alignment horizontal="distributed" vertical="center"/>
      <protection locked="0"/>
    </xf>
    <xf numFmtId="0" fontId="34" fillId="2" borderId="67" xfId="2" applyFont="1" applyFill="1" applyBorder="1" applyAlignment="1" applyProtection="1">
      <alignment horizontal="distributed" vertical="center"/>
      <protection locked="0"/>
    </xf>
    <xf numFmtId="177" fontId="41" fillId="10" borderId="9" xfId="2" applyNumberFormat="1" applyFont="1" applyFill="1" applyBorder="1" applyAlignment="1" applyProtection="1">
      <alignment horizontal="right" vertical="center"/>
      <protection locked="0"/>
    </xf>
    <xf numFmtId="177" fontId="41" fillId="10" borderId="92" xfId="2" applyNumberFormat="1" applyFont="1" applyFill="1" applyBorder="1" applyAlignment="1" applyProtection="1">
      <alignment horizontal="right" vertical="center"/>
      <protection locked="0"/>
    </xf>
    <xf numFmtId="177" fontId="41" fillId="9" borderId="2" xfId="2" applyNumberFormat="1" applyFont="1" applyFill="1" applyBorder="1" applyAlignment="1" applyProtection="1">
      <alignment horizontal="right" vertical="center"/>
      <protection locked="0"/>
    </xf>
    <xf numFmtId="177" fontId="41" fillId="9" borderId="2" xfId="2" applyNumberFormat="1" applyFont="1" applyFill="1" applyBorder="1" applyAlignment="1">
      <alignment horizontal="right" vertical="center"/>
    </xf>
    <xf numFmtId="177" fontId="41" fillId="10" borderId="60" xfId="2" applyNumberFormat="1" applyFont="1" applyFill="1" applyBorder="1" applyAlignment="1" applyProtection="1">
      <alignment horizontal="right" vertical="center"/>
      <protection locked="0"/>
    </xf>
    <xf numFmtId="177" fontId="41" fillId="10" borderId="36" xfId="2" applyNumberFormat="1" applyFont="1" applyFill="1" applyBorder="1" applyAlignment="1" applyProtection="1">
      <alignment horizontal="right" vertical="center"/>
      <protection locked="0"/>
    </xf>
    <xf numFmtId="177" fontId="41" fillId="10" borderId="91" xfId="2" applyNumberFormat="1" applyFont="1" applyFill="1" applyBorder="1" applyAlignment="1" applyProtection="1">
      <alignment horizontal="right" vertical="center"/>
      <protection locked="0"/>
    </xf>
    <xf numFmtId="177" fontId="41" fillId="9" borderId="76" xfId="2" applyNumberFormat="1" applyFont="1" applyFill="1" applyBorder="1" applyAlignment="1" applyProtection="1">
      <alignment horizontal="right" vertical="center"/>
      <protection locked="0"/>
    </xf>
    <xf numFmtId="177" fontId="41" fillId="9" borderId="76" xfId="2" applyNumberFormat="1" applyFont="1" applyFill="1" applyBorder="1" applyAlignment="1">
      <alignment horizontal="right" vertical="center"/>
    </xf>
    <xf numFmtId="177" fontId="41" fillId="10" borderId="76" xfId="2" applyNumberFormat="1" applyFont="1" applyFill="1" applyBorder="1" applyAlignment="1" applyProtection="1">
      <alignment horizontal="right" vertical="center"/>
      <protection locked="0"/>
    </xf>
    <xf numFmtId="0" fontId="34" fillId="2" borderId="38" xfId="2" applyFont="1" applyFill="1" applyBorder="1" applyAlignment="1" applyProtection="1">
      <alignment horizontal="center" vertical="center" textRotation="255"/>
      <protection locked="0"/>
    </xf>
    <xf numFmtId="0" fontId="34" fillId="2" borderId="39" xfId="2" applyFont="1" applyFill="1" applyBorder="1" applyAlignment="1" applyProtection="1">
      <alignment horizontal="center" vertical="center" textRotation="255"/>
      <protection locked="0"/>
    </xf>
    <xf numFmtId="0" fontId="34" fillId="2" borderId="6" xfId="2" applyFont="1" applyFill="1" applyBorder="1" applyAlignment="1" applyProtection="1">
      <alignment horizontal="center" vertical="center" textRotation="255"/>
      <protection locked="0"/>
    </xf>
    <xf numFmtId="0" fontId="34" fillId="2" borderId="0" xfId="2" applyFont="1" applyFill="1" applyAlignment="1" applyProtection="1">
      <alignment horizontal="center" vertical="center" textRotation="255"/>
      <protection locked="0"/>
    </xf>
    <xf numFmtId="0" fontId="34" fillId="2" borderId="41" xfId="2" applyFont="1" applyFill="1" applyBorder="1" applyAlignment="1" applyProtection="1">
      <alignment horizontal="center" vertical="center" textRotation="255"/>
      <protection locked="0"/>
    </xf>
    <xf numFmtId="0" fontId="34" fillId="2" borderId="42" xfId="2" applyFont="1" applyFill="1" applyBorder="1" applyAlignment="1" applyProtection="1">
      <alignment horizontal="center" vertical="center" textRotation="255"/>
      <protection locked="0"/>
    </xf>
    <xf numFmtId="177" fontId="41" fillId="9" borderId="58" xfId="2" applyNumberFormat="1" applyFont="1" applyFill="1" applyBorder="1" applyAlignment="1" applyProtection="1">
      <alignment horizontal="right" vertical="center"/>
      <protection locked="0"/>
    </xf>
    <xf numFmtId="177" fontId="41" fillId="9" borderId="58" xfId="2" applyNumberFormat="1" applyFont="1" applyFill="1" applyBorder="1" applyAlignment="1">
      <alignment horizontal="right" vertical="center"/>
    </xf>
    <xf numFmtId="177" fontId="41" fillId="10" borderId="58" xfId="2" applyNumberFormat="1" applyFont="1" applyFill="1" applyBorder="1" applyAlignment="1" applyProtection="1">
      <alignment horizontal="right" vertical="center"/>
      <protection locked="0"/>
    </xf>
    <xf numFmtId="177" fontId="41" fillId="10" borderId="29" xfId="2" applyNumberFormat="1" applyFont="1" applyFill="1" applyBorder="1" applyAlignment="1" applyProtection="1">
      <alignment horizontal="right" vertical="center"/>
      <protection locked="0"/>
    </xf>
    <xf numFmtId="177" fontId="41" fillId="10" borderId="67" xfId="2" applyNumberFormat="1" applyFont="1" applyFill="1" applyBorder="1" applyAlignment="1" applyProtection="1">
      <alignment horizontal="right" vertical="center"/>
      <protection locked="0"/>
    </xf>
    <xf numFmtId="0" fontId="49" fillId="2" borderId="0" xfId="2" applyFont="1" applyFill="1" applyAlignment="1" applyProtection="1">
      <alignment horizontal="center" vertical="center" textRotation="255"/>
      <protection locked="0"/>
    </xf>
    <xf numFmtId="0" fontId="49" fillId="2" borderId="6" xfId="2" applyFont="1" applyFill="1" applyBorder="1" applyAlignment="1" applyProtection="1">
      <alignment horizontal="center" vertical="center" textRotation="255"/>
      <protection locked="0"/>
    </xf>
    <xf numFmtId="0" fontId="49" fillId="2" borderId="10" xfId="2" applyFont="1" applyFill="1" applyBorder="1" applyAlignment="1" applyProtection="1">
      <alignment horizontal="center" vertical="center" textRotation="255"/>
      <protection locked="0"/>
    </xf>
    <xf numFmtId="0" fontId="49" fillId="2" borderId="2" xfId="2" applyFont="1" applyFill="1" applyBorder="1" applyAlignment="1" applyProtection="1">
      <alignment horizontal="center" vertical="center" textRotation="255"/>
      <protection locked="0"/>
    </xf>
    <xf numFmtId="177" fontId="41" fillId="9" borderId="0" xfId="2" applyNumberFormat="1" applyFont="1" applyFill="1" applyAlignment="1" applyProtection="1">
      <alignment horizontal="right" vertical="center"/>
      <protection locked="0"/>
    </xf>
    <xf numFmtId="177" fontId="41" fillId="9" borderId="0" xfId="2" applyNumberFormat="1" applyFont="1" applyFill="1" applyAlignment="1">
      <alignment horizontal="right" vertical="center"/>
    </xf>
    <xf numFmtId="177" fontId="41" fillId="10" borderId="53" xfId="2" applyNumberFormat="1" applyFont="1" applyFill="1" applyBorder="1" applyAlignment="1" applyProtection="1">
      <alignment horizontal="right" vertical="center"/>
      <protection locked="0"/>
    </xf>
    <xf numFmtId="177" fontId="41" fillId="10" borderId="26" xfId="2" applyNumberFormat="1" applyFont="1" applyFill="1" applyBorder="1" applyAlignment="1" applyProtection="1">
      <alignment horizontal="right" vertical="center"/>
      <protection locked="0"/>
    </xf>
    <xf numFmtId="177" fontId="41" fillId="10" borderId="74" xfId="2" applyNumberFormat="1" applyFont="1" applyFill="1" applyBorder="1" applyAlignment="1" applyProtection="1">
      <alignment horizontal="right" vertical="center"/>
      <protection locked="0"/>
    </xf>
    <xf numFmtId="177" fontId="41" fillId="10" borderId="108" xfId="2" applyNumberFormat="1" applyFont="1" applyFill="1" applyBorder="1" applyAlignment="1" applyProtection="1">
      <alignment horizontal="right" vertical="center"/>
      <protection locked="0"/>
    </xf>
    <xf numFmtId="177" fontId="41" fillId="9" borderId="9" xfId="2" applyNumberFormat="1" applyFont="1" applyFill="1" applyBorder="1" applyAlignment="1" applyProtection="1">
      <alignment horizontal="right" vertical="center"/>
      <protection locked="0"/>
    </xf>
    <xf numFmtId="177" fontId="41" fillId="9" borderId="92" xfId="2" applyNumberFormat="1" applyFont="1" applyFill="1" applyBorder="1" applyAlignment="1">
      <alignment horizontal="right" vertical="center"/>
    </xf>
    <xf numFmtId="177" fontId="41" fillId="9" borderId="36" xfId="2" applyNumberFormat="1" applyFont="1" applyFill="1" applyBorder="1" applyAlignment="1" applyProtection="1">
      <alignment horizontal="right" vertical="center"/>
      <protection locked="0"/>
    </xf>
    <xf numFmtId="177" fontId="41" fillId="9" borderId="91" xfId="2" applyNumberFormat="1" applyFont="1" applyFill="1" applyBorder="1" applyAlignment="1">
      <alignment horizontal="right" vertical="center"/>
    </xf>
    <xf numFmtId="0" fontId="35" fillId="10" borderId="39" xfId="0" applyFont="1" applyFill="1" applyBorder="1" applyAlignment="1" applyProtection="1">
      <alignment horizontal="center" vertical="top" wrapText="1"/>
      <protection locked="0"/>
    </xf>
    <xf numFmtId="0" fontId="35" fillId="10" borderId="24" xfId="0" applyFont="1" applyFill="1" applyBorder="1" applyAlignment="1" applyProtection="1">
      <alignment horizontal="center" vertical="top" wrapText="1"/>
      <protection locked="0"/>
    </xf>
    <xf numFmtId="0" fontId="35" fillId="10" borderId="0" xfId="0" applyFont="1" applyFill="1" applyAlignment="1" applyProtection="1">
      <alignment horizontal="center" vertical="top" wrapText="1"/>
      <protection locked="0"/>
    </xf>
    <xf numFmtId="0" fontId="35" fillId="10" borderId="22" xfId="0" applyFont="1" applyFill="1" applyBorder="1" applyAlignment="1" applyProtection="1">
      <alignment horizontal="center" vertical="top" wrapText="1"/>
      <protection locked="0"/>
    </xf>
    <xf numFmtId="0" fontId="35" fillId="10" borderId="2" xfId="0" applyFont="1" applyFill="1" applyBorder="1" applyAlignment="1" applyProtection="1">
      <alignment horizontal="center" vertical="top" wrapText="1"/>
      <protection locked="0"/>
    </xf>
    <xf numFmtId="0" fontId="35" fillId="10" borderId="34" xfId="0" applyFont="1" applyFill="1" applyBorder="1" applyAlignment="1" applyProtection="1">
      <alignment horizontal="center" vertical="top" wrapText="1"/>
      <protection locked="0"/>
    </xf>
    <xf numFmtId="177" fontId="41" fillId="9" borderId="53" xfId="2" applyNumberFormat="1" applyFont="1" applyFill="1" applyBorder="1" applyAlignment="1" applyProtection="1">
      <alignment horizontal="right" vertical="center"/>
      <protection locked="0"/>
    </xf>
    <xf numFmtId="177" fontId="41" fillId="9" borderId="53" xfId="2" applyNumberFormat="1" applyFont="1" applyFill="1" applyBorder="1" applyAlignment="1">
      <alignment horizontal="right" vertical="center"/>
    </xf>
    <xf numFmtId="177" fontId="41" fillId="9" borderId="29" xfId="2" applyNumberFormat="1" applyFont="1" applyFill="1" applyBorder="1" applyAlignment="1" applyProtection="1">
      <alignment horizontal="right" vertical="center"/>
      <protection locked="0"/>
    </xf>
    <xf numFmtId="177" fontId="41" fillId="9" borderId="67" xfId="2" applyNumberFormat="1" applyFont="1" applyFill="1" applyBorder="1" applyAlignment="1">
      <alignment horizontal="right" vertical="center"/>
    </xf>
    <xf numFmtId="0" fontId="28" fillId="2" borderId="120" xfId="2" applyFont="1" applyFill="1" applyBorder="1" applyAlignment="1" applyProtection="1">
      <alignment horizontal="distributed" vertical="center" wrapText="1"/>
      <protection locked="0"/>
    </xf>
    <xf numFmtId="0" fontId="28" fillId="2" borderId="120" xfId="2" applyFont="1" applyFill="1" applyBorder="1" applyAlignment="1" applyProtection="1">
      <alignment horizontal="distributed" vertical="center"/>
      <protection locked="0"/>
    </xf>
    <xf numFmtId="0" fontId="28" fillId="2" borderId="69" xfId="2" applyFont="1" applyFill="1" applyBorder="1" applyAlignment="1" applyProtection="1">
      <alignment horizontal="distributed" vertical="center"/>
      <protection locked="0"/>
    </xf>
    <xf numFmtId="0" fontId="34" fillId="2" borderId="79" xfId="2" applyFont="1" applyFill="1" applyBorder="1" applyAlignment="1" applyProtection="1">
      <alignment horizontal="center" vertical="center"/>
      <protection locked="0"/>
    </xf>
    <xf numFmtId="0" fontId="34" fillId="2" borderId="3" xfId="2" applyFont="1" applyFill="1" applyBorder="1" applyAlignment="1" applyProtection="1">
      <alignment horizontal="center" vertical="center"/>
      <protection locked="0"/>
    </xf>
    <xf numFmtId="0" fontId="34" fillId="2" borderId="45" xfId="2" applyFont="1" applyFill="1" applyBorder="1" applyAlignment="1" applyProtection="1">
      <alignment horizontal="center" vertical="center"/>
      <protection locked="0"/>
    </xf>
    <xf numFmtId="0" fontId="34" fillId="2" borderId="48" xfId="2" applyFont="1" applyFill="1" applyBorder="1" applyAlignment="1" applyProtection="1">
      <alignment horizontal="center" vertical="center"/>
      <protection locked="0"/>
    </xf>
    <xf numFmtId="0" fontId="34" fillId="9" borderId="7" xfId="2" applyFont="1" applyFill="1" applyBorder="1" applyAlignment="1" applyProtection="1">
      <alignment horizontal="right" vertical="center" shrinkToFit="1"/>
      <protection locked="0"/>
    </xf>
    <xf numFmtId="0" fontId="34" fillId="9" borderId="4" xfId="2" applyFont="1" applyFill="1" applyBorder="1" applyAlignment="1">
      <alignment horizontal="right" vertical="center" shrinkToFit="1"/>
    </xf>
    <xf numFmtId="0" fontId="34" fillId="9" borderId="23" xfId="2" applyFont="1" applyFill="1" applyBorder="1" applyAlignment="1" applyProtection="1">
      <alignment horizontal="right" vertical="center" shrinkToFit="1"/>
      <protection locked="0"/>
    </xf>
    <xf numFmtId="0" fontId="34" fillId="9" borderId="39" xfId="2" applyFont="1" applyFill="1" applyBorder="1" applyAlignment="1">
      <alignment horizontal="right" vertical="center" shrinkToFit="1"/>
    </xf>
    <xf numFmtId="0" fontId="34" fillId="9" borderId="40" xfId="2" applyFont="1" applyFill="1" applyBorder="1" applyAlignment="1">
      <alignment horizontal="right" vertical="center" shrinkToFit="1"/>
    </xf>
    <xf numFmtId="0" fontId="34" fillId="9" borderId="4" xfId="2" applyFont="1" applyFill="1" applyBorder="1" applyAlignment="1" applyProtection="1">
      <alignment horizontal="right" vertical="center" shrinkToFit="1"/>
      <protection locked="0"/>
    </xf>
    <xf numFmtId="0" fontId="34" fillId="9" borderId="109" xfId="2" applyFont="1" applyFill="1" applyBorder="1" applyAlignment="1">
      <alignment horizontal="right" vertical="center" shrinkToFit="1"/>
    </xf>
    <xf numFmtId="0" fontId="33" fillId="2" borderId="2" xfId="2" applyFont="1" applyFill="1" applyBorder="1" applyProtection="1">
      <alignment vertical="center"/>
      <protection locked="0"/>
    </xf>
    <xf numFmtId="0" fontId="34" fillId="2" borderId="35" xfId="2" applyFont="1" applyFill="1" applyBorder="1" applyAlignment="1" applyProtection="1">
      <alignment horizontal="center" vertical="center"/>
      <protection locked="0"/>
    </xf>
    <xf numFmtId="0" fontId="34" fillId="2" borderId="78" xfId="2" applyFont="1" applyFill="1" applyBorder="1" applyAlignment="1" applyProtection="1">
      <alignment horizontal="center" vertical="center"/>
      <protection locked="0"/>
    </xf>
    <xf numFmtId="0" fontId="34" fillId="2" borderId="41" xfId="2" applyFont="1" applyFill="1" applyBorder="1" applyAlignment="1" applyProtection="1">
      <alignment horizontal="center" vertical="center"/>
      <protection locked="0"/>
    </xf>
    <xf numFmtId="176" fontId="34" fillId="2" borderId="79" xfId="2" applyNumberFormat="1" applyFont="1" applyFill="1" applyBorder="1" applyAlignment="1" applyProtection="1">
      <alignment horizontal="center" vertical="center"/>
      <protection locked="0"/>
    </xf>
    <xf numFmtId="0" fontId="48" fillId="2" borderId="3" xfId="2" applyFont="1" applyFill="1" applyBorder="1" applyAlignment="1" applyProtection="1">
      <alignment horizontal="center" vertical="center"/>
      <protection locked="0"/>
    </xf>
    <xf numFmtId="0" fontId="48" fillId="2" borderId="78" xfId="2" applyFont="1" applyFill="1" applyBorder="1" applyAlignment="1" applyProtection="1">
      <alignment horizontal="center" vertical="center"/>
      <protection locked="0"/>
    </xf>
    <xf numFmtId="0" fontId="48" fillId="2" borderId="31" xfId="2" applyFont="1" applyFill="1" applyBorder="1" applyAlignment="1" applyProtection="1">
      <alignment horizontal="center" vertical="center"/>
      <protection locked="0"/>
    </xf>
    <xf numFmtId="0" fontId="48" fillId="2" borderId="0" xfId="2" applyFont="1" applyFill="1" applyAlignment="1" applyProtection="1">
      <alignment horizontal="center" vertical="center"/>
      <protection locked="0"/>
    </xf>
    <xf numFmtId="0" fontId="48" fillId="2" borderId="64" xfId="2" applyFont="1" applyFill="1" applyBorder="1" applyAlignment="1" applyProtection="1">
      <alignment horizontal="center" vertical="center"/>
      <protection locked="0"/>
    </xf>
    <xf numFmtId="38" fontId="41" fillId="0" borderId="53" xfId="3" applyFont="1" applyFill="1" applyBorder="1" applyAlignment="1" applyProtection="1">
      <alignment horizontal="right" vertical="center"/>
      <protection locked="0"/>
    </xf>
    <xf numFmtId="38" fontId="41" fillId="0" borderId="30" xfId="3" applyFont="1" applyFill="1" applyBorder="1" applyAlignment="1" applyProtection="1">
      <alignment horizontal="right" vertical="center"/>
      <protection locked="0"/>
    </xf>
    <xf numFmtId="0" fontId="51" fillId="2" borderId="0" xfId="2" applyFont="1" applyFill="1" applyAlignment="1" applyProtection="1">
      <alignment vertical="center" shrinkToFit="1"/>
      <protection locked="0"/>
    </xf>
    <xf numFmtId="0" fontId="51" fillId="10" borderId="3" xfId="0" applyFont="1" applyFill="1" applyBorder="1" applyAlignment="1" applyProtection="1">
      <alignment vertical="center" shrinkToFit="1"/>
      <protection locked="0"/>
    </xf>
    <xf numFmtId="0" fontId="51" fillId="10" borderId="0" xfId="0" applyFont="1" applyFill="1" applyAlignment="1" applyProtection="1">
      <alignment vertical="center" shrinkToFit="1"/>
      <protection locked="0"/>
    </xf>
    <xf numFmtId="0" fontId="51" fillId="2" borderId="0" xfId="2" applyFont="1" applyFill="1" applyAlignment="1" applyProtection="1">
      <alignment vertical="center" wrapText="1"/>
      <protection locked="0"/>
    </xf>
    <xf numFmtId="38" fontId="41" fillId="0" borderId="0" xfId="3" applyFont="1" applyFill="1" applyBorder="1" applyAlignment="1" applyProtection="1">
      <alignment horizontal="right" vertical="center"/>
      <protection locked="0"/>
    </xf>
    <xf numFmtId="38" fontId="41" fillId="0" borderId="1" xfId="3" applyFont="1" applyFill="1" applyBorder="1" applyAlignment="1" applyProtection="1">
      <alignment horizontal="right" vertical="center"/>
      <protection locked="0"/>
    </xf>
    <xf numFmtId="38" fontId="41" fillId="0" borderId="71" xfId="3" applyFont="1" applyFill="1" applyBorder="1" applyAlignment="1" applyProtection="1">
      <alignment horizontal="right" vertical="center"/>
      <protection locked="0"/>
    </xf>
    <xf numFmtId="38" fontId="41" fillId="0" borderId="22" xfId="3" applyFont="1" applyFill="1" applyBorder="1" applyAlignment="1" applyProtection="1">
      <alignment horizontal="right" vertical="center"/>
      <protection locked="0"/>
    </xf>
    <xf numFmtId="38" fontId="41" fillId="0" borderId="68" xfId="3" applyFont="1" applyFill="1" applyBorder="1" applyAlignment="1" applyProtection="1">
      <alignment horizontal="right" vertical="center"/>
      <protection locked="0"/>
    </xf>
    <xf numFmtId="38" fontId="41" fillId="0" borderId="54" xfId="3" applyFont="1" applyFill="1" applyBorder="1" applyAlignment="1" applyProtection="1">
      <alignment horizontal="right" vertical="center"/>
      <protection locked="0"/>
    </xf>
    <xf numFmtId="38" fontId="41" fillId="9" borderId="28" xfId="3" applyFont="1" applyFill="1" applyBorder="1" applyAlignment="1" applyProtection="1">
      <alignment horizontal="right" vertical="center"/>
      <protection locked="0"/>
    </xf>
    <xf numFmtId="38" fontId="41" fillId="9" borderId="53" xfId="3" applyFont="1" applyFill="1" applyBorder="1" applyAlignment="1" applyProtection="1">
      <alignment horizontal="right" vertical="center"/>
    </xf>
    <xf numFmtId="38" fontId="41" fillId="9" borderId="67" xfId="3" applyFont="1" applyFill="1" applyBorder="1" applyAlignment="1" applyProtection="1">
      <alignment horizontal="right" vertical="center"/>
    </xf>
    <xf numFmtId="0" fontId="34" fillId="10" borderId="13" xfId="2" applyFont="1" applyFill="1" applyBorder="1" applyAlignment="1" applyProtection="1">
      <alignment horizontal="center" vertical="center" shrinkToFit="1"/>
      <protection locked="0"/>
    </xf>
    <xf numFmtId="0" fontId="35" fillId="10" borderId="91" xfId="0" applyFont="1" applyFill="1" applyBorder="1" applyAlignment="1" applyProtection="1">
      <alignment vertical="center" shrinkToFit="1"/>
      <protection locked="0"/>
    </xf>
    <xf numFmtId="38" fontId="41" fillId="10" borderId="31" xfId="3" applyFont="1" applyFill="1" applyBorder="1" applyAlignment="1" applyProtection="1">
      <alignment horizontal="right" vertical="center"/>
      <protection locked="0"/>
    </xf>
    <xf numFmtId="38" fontId="41" fillId="10" borderId="71" xfId="3" applyFont="1" applyFill="1" applyBorder="1" applyAlignment="1" applyProtection="1">
      <alignment horizontal="right" vertical="center"/>
      <protection locked="0"/>
    </xf>
    <xf numFmtId="38" fontId="41" fillId="10" borderId="95" xfId="3" applyFont="1" applyFill="1" applyBorder="1" applyAlignment="1" applyProtection="1">
      <alignment horizontal="right" vertical="center"/>
      <protection locked="0"/>
    </xf>
    <xf numFmtId="38" fontId="41" fillId="10" borderId="49" xfId="3" applyFont="1" applyFill="1" applyBorder="1" applyAlignment="1" applyProtection="1">
      <alignment horizontal="right" vertical="center"/>
      <protection locked="0"/>
    </xf>
    <xf numFmtId="38" fontId="41" fillId="10" borderId="1" xfId="3" applyFont="1" applyFill="1" applyBorder="1" applyAlignment="1" applyProtection="1">
      <alignment horizontal="right" vertical="center" shrinkToFit="1"/>
      <protection locked="0"/>
    </xf>
    <xf numFmtId="38" fontId="41" fillId="10" borderId="71" xfId="3" applyFont="1" applyFill="1" applyBorder="1" applyAlignment="1" applyProtection="1">
      <alignment horizontal="right" vertical="center" shrinkToFit="1"/>
      <protection locked="0"/>
    </xf>
    <xf numFmtId="38" fontId="41" fillId="10" borderId="47" xfId="3" applyFont="1" applyFill="1" applyBorder="1" applyAlignment="1" applyProtection="1">
      <alignment horizontal="right" vertical="center" shrinkToFit="1"/>
      <protection locked="0"/>
    </xf>
    <xf numFmtId="38" fontId="41" fillId="10" borderId="49" xfId="3" applyFont="1" applyFill="1" applyBorder="1" applyAlignment="1" applyProtection="1">
      <alignment horizontal="right" vertical="center" shrinkToFit="1"/>
      <protection locked="0"/>
    </xf>
    <xf numFmtId="38" fontId="41" fillId="9" borderId="20" xfId="3" applyFont="1" applyFill="1" applyBorder="1" applyAlignment="1" applyProtection="1">
      <alignment horizontal="right" vertical="center"/>
      <protection locked="0"/>
    </xf>
    <xf numFmtId="38" fontId="41" fillId="9" borderId="74" xfId="3" applyFont="1" applyFill="1" applyBorder="1" applyAlignment="1" applyProtection="1">
      <alignment horizontal="right" vertical="center"/>
    </xf>
    <xf numFmtId="38" fontId="41" fillId="9" borderId="108" xfId="3" applyFont="1" applyFill="1" applyBorder="1" applyAlignment="1" applyProtection="1">
      <alignment horizontal="right" vertical="center"/>
    </xf>
    <xf numFmtId="0" fontId="28" fillId="2" borderId="99" xfId="2" applyFont="1" applyFill="1" applyBorder="1" applyAlignment="1" applyProtection="1">
      <alignment horizontal="center" vertical="center" textRotation="255" wrapText="1"/>
      <protection locked="0"/>
    </xf>
    <xf numFmtId="0" fontId="28" fillId="2" borderId="121" xfId="2" applyFont="1" applyFill="1" applyBorder="1" applyAlignment="1" applyProtection="1">
      <alignment horizontal="center" vertical="center" textRotation="255" wrapText="1"/>
      <protection locked="0"/>
    </xf>
    <xf numFmtId="0" fontId="28" fillId="2" borderId="122" xfId="2" applyFont="1" applyFill="1" applyBorder="1" applyAlignment="1" applyProtection="1">
      <alignment horizontal="center" vertical="center" textRotation="255" wrapText="1"/>
      <protection locked="0"/>
    </xf>
    <xf numFmtId="0" fontId="28" fillId="2" borderId="38" xfId="2" applyFont="1" applyFill="1" applyBorder="1" applyAlignment="1" applyProtection="1">
      <alignment horizontal="distributed" vertical="center"/>
      <protection locked="0"/>
    </xf>
    <xf numFmtId="0" fontId="28" fillId="2" borderId="39" xfId="2" applyFont="1" applyFill="1" applyBorder="1" applyAlignment="1" applyProtection="1">
      <alignment horizontal="distributed" vertical="center"/>
      <protection locked="0"/>
    </xf>
    <xf numFmtId="0" fontId="28" fillId="2" borderId="40" xfId="2" applyFont="1" applyFill="1" applyBorder="1" applyAlignment="1" applyProtection="1">
      <alignment horizontal="distributed" vertical="center"/>
      <protection locked="0"/>
    </xf>
    <xf numFmtId="0" fontId="28" fillId="2" borderId="41" xfId="2" applyFont="1" applyFill="1" applyBorder="1" applyAlignment="1" applyProtection="1">
      <alignment horizontal="distributed" vertical="center"/>
      <protection locked="0"/>
    </xf>
    <xf numFmtId="0" fontId="28" fillId="2" borderId="42" xfId="2" applyFont="1" applyFill="1" applyBorder="1" applyAlignment="1" applyProtection="1">
      <alignment horizontal="distributed" vertical="center"/>
      <protection locked="0"/>
    </xf>
    <xf numFmtId="0" fontId="28" fillId="2" borderId="43" xfId="2" applyFont="1" applyFill="1" applyBorder="1" applyAlignment="1" applyProtection="1">
      <alignment horizontal="distributed" vertical="center"/>
      <protection locked="0"/>
    </xf>
    <xf numFmtId="0" fontId="28" fillId="2" borderId="6" xfId="2" applyFont="1" applyFill="1" applyBorder="1" applyAlignment="1" applyProtection="1">
      <alignment horizontal="distributed" vertical="center"/>
      <protection locked="0"/>
    </xf>
    <xf numFmtId="0" fontId="28" fillId="2" borderId="0" xfId="2" applyFont="1" applyFill="1" applyAlignment="1" applyProtection="1">
      <alignment horizontal="distributed" vertical="center"/>
      <protection locked="0"/>
    </xf>
    <xf numFmtId="0" fontId="28" fillId="2" borderId="64" xfId="2" applyFont="1" applyFill="1" applyBorder="1" applyAlignment="1" applyProtection="1">
      <alignment horizontal="distributed" vertical="center"/>
      <protection locked="0"/>
    </xf>
    <xf numFmtId="0" fontId="34" fillId="2" borderId="6" xfId="2" applyFont="1" applyFill="1" applyBorder="1" applyAlignment="1" applyProtection="1">
      <alignment horizontal="distributed" vertical="center"/>
      <protection locked="0"/>
    </xf>
    <xf numFmtId="0" fontId="34" fillId="2" borderId="0" xfId="2" applyFont="1" applyFill="1" applyAlignment="1" applyProtection="1">
      <alignment horizontal="distributed" vertical="center"/>
      <protection locked="0"/>
    </xf>
    <xf numFmtId="0" fontId="34" fillId="2" borderId="64" xfId="2" applyFont="1" applyFill="1" applyBorder="1" applyAlignment="1" applyProtection="1">
      <alignment horizontal="distributed" vertical="center"/>
      <protection locked="0"/>
    </xf>
    <xf numFmtId="0" fontId="34" fillId="2" borderId="41" xfId="2" applyFont="1" applyFill="1" applyBorder="1" applyAlignment="1" applyProtection="1">
      <alignment horizontal="distributed" vertical="center"/>
      <protection locked="0"/>
    </xf>
    <xf numFmtId="0" fontId="34" fillId="2" borderId="42" xfId="2" applyFont="1" applyFill="1" applyBorder="1" applyAlignment="1" applyProtection="1">
      <alignment horizontal="distributed" vertical="center"/>
      <protection locked="0"/>
    </xf>
    <xf numFmtId="0" fontId="34" fillId="2" borderId="43" xfId="2" applyFont="1" applyFill="1" applyBorder="1" applyAlignment="1" applyProtection="1">
      <alignment horizontal="distributed" vertical="center"/>
      <protection locked="0"/>
    </xf>
    <xf numFmtId="0" fontId="21" fillId="2" borderId="93" xfId="1" applyFont="1" applyFill="1" applyBorder="1" applyAlignment="1" applyProtection="1">
      <alignment horizontal="center" vertical="center"/>
      <protection locked="0"/>
    </xf>
    <xf numFmtId="0" fontId="21" fillId="2" borderId="80" xfId="1" applyFont="1" applyFill="1" applyBorder="1" applyAlignment="1" applyProtection="1">
      <alignment horizontal="center" vertical="center"/>
      <protection locked="0"/>
    </xf>
    <xf numFmtId="0" fontId="21" fillId="2" borderId="81" xfId="1" applyFont="1" applyFill="1" applyBorder="1" applyAlignment="1" applyProtection="1">
      <alignment horizontal="center" vertical="center"/>
      <protection locked="0"/>
    </xf>
    <xf numFmtId="0" fontId="36" fillId="2" borderId="6" xfId="2" applyFont="1" applyFill="1" applyBorder="1" applyAlignment="1" applyProtection="1">
      <alignment horizontal="center" vertical="center" shrinkToFit="1"/>
      <protection locked="0"/>
    </xf>
    <xf numFmtId="0" fontId="36" fillId="2" borderId="0" xfId="2" applyFont="1" applyFill="1" applyAlignment="1" applyProtection="1">
      <alignment horizontal="center" vertical="center" shrinkToFit="1"/>
      <protection locked="0"/>
    </xf>
    <xf numFmtId="0" fontId="36" fillId="2" borderId="0" xfId="2" applyFont="1" applyFill="1" applyAlignment="1" applyProtection="1">
      <alignment horizontal="center" vertical="center"/>
      <protection locked="0"/>
    </xf>
    <xf numFmtId="38" fontId="41" fillId="9" borderId="85" xfId="3" applyFont="1" applyFill="1" applyBorder="1" applyAlignment="1" applyProtection="1">
      <alignment horizontal="right" vertical="center"/>
      <protection locked="0"/>
    </xf>
    <xf numFmtId="38" fontId="41" fillId="9" borderId="12" xfId="3" applyFont="1" applyFill="1" applyBorder="1" applyAlignment="1" applyProtection="1">
      <alignment horizontal="right" vertical="center"/>
    </xf>
    <xf numFmtId="38" fontId="41" fillId="9" borderId="86" xfId="3" applyFont="1" applyFill="1" applyBorder="1" applyAlignment="1" applyProtection="1">
      <alignment horizontal="right" vertical="center"/>
    </xf>
    <xf numFmtId="38" fontId="41" fillId="9" borderId="68" xfId="3" applyFont="1" applyFill="1" applyBorder="1" applyAlignment="1" applyProtection="1">
      <alignment horizontal="right" vertical="center"/>
      <protection locked="0"/>
    </xf>
    <xf numFmtId="38" fontId="41" fillId="9" borderId="30" xfId="3" applyFont="1" applyFill="1" applyBorder="1" applyAlignment="1" applyProtection="1">
      <alignment horizontal="right" vertical="center"/>
    </xf>
    <xf numFmtId="38" fontId="41" fillId="9" borderId="54" xfId="3" applyFont="1" applyFill="1" applyBorder="1" applyAlignment="1" applyProtection="1">
      <alignment horizontal="right" vertical="center"/>
    </xf>
    <xf numFmtId="38" fontId="41" fillId="9" borderId="38" xfId="3" applyFont="1" applyFill="1" applyBorder="1" applyAlignment="1" applyProtection="1">
      <alignment horizontal="right" vertical="center"/>
      <protection locked="0"/>
    </xf>
    <xf numFmtId="38" fontId="41" fillId="9" borderId="39" xfId="3" applyFont="1" applyFill="1" applyBorder="1" applyAlignment="1" applyProtection="1">
      <alignment horizontal="right" vertical="center"/>
    </xf>
    <xf numFmtId="38" fontId="41" fillId="9" borderId="40" xfId="3" applyFont="1" applyFill="1" applyBorder="1" applyAlignment="1" applyProtection="1">
      <alignment horizontal="right" vertical="center"/>
    </xf>
    <xf numFmtId="38" fontId="41" fillId="9" borderId="32" xfId="3" applyFont="1" applyFill="1" applyBorder="1" applyAlignment="1" applyProtection="1">
      <alignment horizontal="right" vertical="center"/>
    </xf>
    <xf numFmtId="49" fontId="41" fillId="10" borderId="1" xfId="2" applyNumberFormat="1" applyFont="1" applyFill="1" applyBorder="1" applyAlignment="1" applyProtection="1">
      <alignment horizontal="center" vertical="center" shrinkToFit="1"/>
      <protection locked="0"/>
    </xf>
    <xf numFmtId="49" fontId="42" fillId="10" borderId="0" xfId="0" applyNumberFormat="1" applyFont="1" applyFill="1" applyAlignment="1" applyProtection="1">
      <alignment horizontal="center" vertical="center" shrinkToFit="1"/>
      <protection locked="0"/>
    </xf>
    <xf numFmtId="49" fontId="42" fillId="10" borderId="22" xfId="0" applyNumberFormat="1" applyFont="1" applyFill="1" applyBorder="1" applyAlignment="1" applyProtection="1">
      <alignment horizontal="center" vertical="center" shrinkToFit="1"/>
      <protection locked="0"/>
    </xf>
    <xf numFmtId="49" fontId="42" fillId="10" borderId="65" xfId="0" applyNumberFormat="1" applyFont="1" applyFill="1" applyBorder="1" applyAlignment="1" applyProtection="1">
      <alignment horizontal="center" vertical="center" shrinkToFit="1"/>
      <protection locked="0"/>
    </xf>
    <xf numFmtId="49" fontId="42" fillId="10" borderId="2" xfId="0" applyNumberFormat="1" applyFont="1" applyFill="1" applyBorder="1" applyAlignment="1" applyProtection="1">
      <alignment horizontal="center" vertical="center" shrinkToFit="1"/>
      <protection locked="0"/>
    </xf>
    <xf numFmtId="49" fontId="42" fillId="10" borderId="34" xfId="0" applyNumberFormat="1" applyFont="1" applyFill="1" applyBorder="1" applyAlignment="1" applyProtection="1">
      <alignment horizontal="center" vertical="center" shrinkToFit="1"/>
      <protection locked="0"/>
    </xf>
    <xf numFmtId="0" fontId="39" fillId="8" borderId="0" xfId="1" applyFont="1" applyFill="1" applyAlignment="1" applyProtection="1">
      <alignment horizontal="center" vertical="center"/>
      <protection locked="0"/>
    </xf>
    <xf numFmtId="0" fontId="43" fillId="8" borderId="0" xfId="1" applyFont="1" applyFill="1" applyAlignment="1" applyProtection="1">
      <alignment horizontal="left" vertical="top" wrapText="1" shrinkToFit="1"/>
      <protection locked="0"/>
    </xf>
    <xf numFmtId="0" fontId="26" fillId="2" borderId="0" xfId="2" applyFont="1" applyFill="1" applyAlignment="1" applyProtection="1">
      <alignment horizontal="center" vertical="center" shrinkToFit="1"/>
      <protection locked="0"/>
    </xf>
    <xf numFmtId="0" fontId="34" fillId="10" borderId="80" xfId="2" applyFont="1" applyFill="1" applyBorder="1" applyAlignment="1" applyProtection="1">
      <alignment horizontal="center" vertical="center"/>
      <protection locked="0"/>
    </xf>
    <xf numFmtId="0" fontId="35" fillId="10" borderId="80" xfId="0" applyFont="1" applyFill="1" applyBorder="1" applyAlignment="1" applyProtection="1">
      <alignment horizontal="center" vertical="center"/>
      <protection locked="0"/>
    </xf>
    <xf numFmtId="0" fontId="35" fillId="10" borderId="81" xfId="0" applyFont="1" applyFill="1" applyBorder="1" applyAlignment="1" applyProtection="1">
      <alignment horizontal="center" vertical="center"/>
      <protection locked="0"/>
    </xf>
    <xf numFmtId="0" fontId="34" fillId="2" borderId="1" xfId="2" applyFont="1" applyFill="1" applyBorder="1" applyAlignment="1" applyProtection="1">
      <alignment horizontal="center" vertical="center" shrinkToFit="1"/>
      <protection locked="0"/>
    </xf>
    <xf numFmtId="0" fontId="35" fillId="10" borderId="0" xfId="0" applyFont="1" applyFill="1" applyAlignment="1" applyProtection="1">
      <alignment horizontal="center" vertical="center" shrinkToFit="1"/>
      <protection locked="0"/>
    </xf>
    <xf numFmtId="0" fontId="35" fillId="10" borderId="71" xfId="0" applyFont="1" applyFill="1" applyBorder="1" applyAlignment="1" applyProtection="1">
      <alignment horizontal="center" vertical="center" shrinkToFit="1"/>
      <protection locked="0"/>
    </xf>
    <xf numFmtId="0" fontId="35" fillId="10" borderId="1" xfId="0" applyFont="1" applyFill="1" applyBorder="1" applyAlignment="1" applyProtection="1">
      <alignment horizontal="center" vertical="center" shrinkToFit="1"/>
      <protection locked="0"/>
    </xf>
    <xf numFmtId="0" fontId="35" fillId="10" borderId="73" xfId="0" applyFont="1" applyFill="1" applyBorder="1" applyAlignment="1" applyProtection="1">
      <alignment horizontal="center" vertical="center" shrinkToFit="1"/>
      <protection locked="0"/>
    </xf>
    <xf numFmtId="0" fontId="35" fillId="10" borderId="74" xfId="0" applyFont="1" applyFill="1" applyBorder="1" applyAlignment="1" applyProtection="1">
      <alignment horizontal="center" vertical="center" shrinkToFit="1"/>
      <protection locked="0"/>
    </xf>
    <xf numFmtId="0" fontId="35" fillId="10" borderId="75" xfId="0" applyFont="1" applyFill="1" applyBorder="1" applyAlignment="1" applyProtection="1">
      <alignment horizontal="center" vertical="center" shrinkToFit="1"/>
      <protection locked="0"/>
    </xf>
    <xf numFmtId="0" fontId="41" fillId="10" borderId="7" xfId="2" applyFont="1" applyFill="1" applyBorder="1" applyAlignment="1" applyProtection="1">
      <alignment horizontal="center" vertical="center" shrinkToFit="1"/>
      <protection locked="0"/>
    </xf>
    <xf numFmtId="0" fontId="41" fillId="10" borderId="4" xfId="2" applyFont="1" applyFill="1" applyBorder="1" applyAlignment="1" applyProtection="1">
      <alignment horizontal="center" vertical="center" shrinkToFit="1"/>
      <protection locked="0"/>
    </xf>
    <xf numFmtId="0" fontId="41" fillId="10" borderId="21" xfId="2" applyFont="1" applyFill="1" applyBorder="1" applyAlignment="1" applyProtection="1">
      <alignment horizontal="center" vertical="center" shrinkToFit="1"/>
      <protection locked="0"/>
    </xf>
    <xf numFmtId="0" fontId="41" fillId="10" borderId="1" xfId="2" applyFont="1" applyFill="1" applyBorder="1" applyAlignment="1" applyProtection="1">
      <alignment horizontal="center" vertical="center" shrinkToFit="1"/>
      <protection locked="0"/>
    </xf>
    <xf numFmtId="0" fontId="41" fillId="10" borderId="0" xfId="2" applyFont="1" applyFill="1" applyAlignment="1" applyProtection="1">
      <alignment horizontal="center" vertical="center" shrinkToFit="1"/>
      <protection locked="0"/>
    </xf>
    <xf numFmtId="0" fontId="41" fillId="10" borderId="71" xfId="2" applyFont="1" applyFill="1" applyBorder="1" applyAlignment="1" applyProtection="1">
      <alignment horizontal="center" vertical="center" shrinkToFit="1"/>
      <protection locked="0"/>
    </xf>
    <xf numFmtId="0" fontId="41" fillId="10" borderId="73" xfId="2" applyFont="1" applyFill="1" applyBorder="1" applyAlignment="1" applyProtection="1">
      <alignment horizontal="center" vertical="center" shrinkToFit="1"/>
      <protection locked="0"/>
    </xf>
    <xf numFmtId="0" fontId="41" fillId="10" borderId="74" xfId="2" applyFont="1" applyFill="1" applyBorder="1" applyAlignment="1" applyProtection="1">
      <alignment horizontal="center" vertical="center" shrinkToFit="1"/>
      <protection locked="0"/>
    </xf>
    <xf numFmtId="0" fontId="41" fillId="10" borderId="75" xfId="2" applyFont="1" applyFill="1" applyBorder="1" applyAlignment="1" applyProtection="1">
      <alignment horizontal="center" vertical="center" shrinkToFit="1"/>
      <protection locked="0"/>
    </xf>
    <xf numFmtId="0" fontId="34" fillId="2" borderId="7" xfId="2" applyFont="1" applyFill="1" applyBorder="1" applyAlignment="1" applyProtection="1">
      <alignment horizontal="center" vertical="center" shrinkToFit="1"/>
      <protection locked="0"/>
    </xf>
    <xf numFmtId="0" fontId="34" fillId="2" borderId="4" xfId="2" applyFont="1" applyFill="1" applyBorder="1" applyAlignment="1" applyProtection="1">
      <alignment horizontal="center" vertical="center" shrinkToFit="1"/>
      <protection locked="0"/>
    </xf>
    <xf numFmtId="0" fontId="34" fillId="10" borderId="4" xfId="2" applyFont="1" applyFill="1" applyBorder="1" applyAlignment="1" applyProtection="1">
      <alignment horizontal="center" vertical="center" shrinkToFit="1"/>
      <protection locked="0"/>
    </xf>
    <xf numFmtId="0" fontId="35" fillId="10" borderId="4" xfId="0" applyFont="1" applyFill="1" applyBorder="1" applyAlignment="1" applyProtection="1">
      <alignment horizontal="center" vertical="center"/>
      <protection locked="0"/>
    </xf>
    <xf numFmtId="0" fontId="35" fillId="10" borderId="5" xfId="0" applyFont="1" applyFill="1" applyBorder="1" applyAlignment="1" applyProtection="1">
      <alignment horizontal="center" vertical="center"/>
      <protection locked="0"/>
    </xf>
    <xf numFmtId="0" fontId="42" fillId="10" borderId="4" xfId="0" applyFont="1" applyFill="1" applyBorder="1" applyAlignment="1" applyProtection="1">
      <alignment horizontal="center" vertical="center" shrinkToFit="1"/>
      <protection locked="0"/>
    </xf>
    <xf numFmtId="0" fontId="42" fillId="10" borderId="5" xfId="0" applyFont="1" applyFill="1" applyBorder="1" applyAlignment="1" applyProtection="1">
      <alignment horizontal="center" vertical="center" shrinkToFit="1"/>
      <protection locked="0"/>
    </xf>
    <xf numFmtId="0" fontId="42" fillId="10" borderId="73" xfId="0" applyFont="1" applyFill="1" applyBorder="1" applyAlignment="1" applyProtection="1">
      <alignment horizontal="center" vertical="center" shrinkToFit="1"/>
      <protection locked="0"/>
    </xf>
    <xf numFmtId="0" fontId="42" fillId="10" borderId="74" xfId="0" applyFont="1" applyFill="1" applyBorder="1" applyAlignment="1" applyProtection="1">
      <alignment horizontal="center" vertical="center" shrinkToFit="1"/>
      <protection locked="0"/>
    </xf>
    <xf numFmtId="0" fontId="42" fillId="10" borderId="8" xfId="0" applyFont="1" applyFill="1" applyBorder="1" applyAlignment="1" applyProtection="1">
      <alignment horizontal="center" vertical="center" shrinkToFit="1"/>
      <protection locked="0"/>
    </xf>
    <xf numFmtId="0" fontId="34" fillId="2" borderId="35" xfId="2" applyFont="1" applyFill="1" applyBorder="1" applyAlignment="1" applyProtection="1">
      <alignment horizontal="center" vertical="center" shrinkToFit="1"/>
      <protection locked="0"/>
    </xf>
    <xf numFmtId="0" fontId="35" fillId="10" borderId="3" xfId="0" applyFont="1" applyFill="1" applyBorder="1" applyAlignment="1" applyProtection="1">
      <alignment horizontal="center" vertical="center" shrinkToFit="1"/>
      <protection locked="0"/>
    </xf>
    <xf numFmtId="0" fontId="35" fillId="10" borderId="44" xfId="0" applyFont="1" applyFill="1" applyBorder="1" applyAlignment="1" applyProtection="1">
      <alignment horizontal="center" vertical="center" shrinkToFit="1"/>
      <protection locked="0"/>
    </xf>
    <xf numFmtId="0" fontId="34" fillId="10" borderId="83" xfId="2" applyFont="1" applyFill="1" applyBorder="1" applyAlignment="1" applyProtection="1">
      <alignment horizontal="center" vertical="center" shrinkToFit="1"/>
      <protection locked="0"/>
    </xf>
    <xf numFmtId="0" fontId="35" fillId="10" borderId="80" xfId="0" applyFont="1" applyFill="1" applyBorder="1" applyAlignment="1" applyProtection="1">
      <alignment horizontal="center" vertical="center" shrinkToFit="1"/>
      <protection locked="0"/>
    </xf>
    <xf numFmtId="0" fontId="35" fillId="10" borderId="84" xfId="0" applyFont="1" applyFill="1" applyBorder="1" applyAlignment="1" applyProtection="1">
      <alignment horizontal="center" vertical="center" shrinkToFit="1"/>
      <protection locked="0"/>
    </xf>
    <xf numFmtId="0" fontId="34" fillId="2" borderId="15" xfId="2" applyFont="1" applyFill="1" applyBorder="1" applyAlignment="1" applyProtection="1">
      <alignment horizontal="center" vertical="center" shrinkToFit="1"/>
      <protection locked="0"/>
    </xf>
    <xf numFmtId="0" fontId="34" fillId="10" borderId="15" xfId="2" applyFont="1" applyFill="1" applyBorder="1" applyAlignment="1" applyProtection="1">
      <alignment horizontal="center" vertical="center" shrinkToFit="1"/>
      <protection locked="0"/>
    </xf>
    <xf numFmtId="0" fontId="34" fillId="10" borderId="3" xfId="2" applyFont="1" applyFill="1" applyBorder="1" applyAlignment="1" applyProtection="1">
      <alignment horizontal="center" vertical="center" shrinkToFit="1"/>
      <protection locked="0"/>
    </xf>
    <xf numFmtId="0" fontId="34" fillId="10" borderId="44" xfId="2" applyFont="1" applyFill="1" applyBorder="1" applyAlignment="1" applyProtection="1">
      <alignment horizontal="center" vertical="center" shrinkToFit="1"/>
      <protection locked="0"/>
    </xf>
    <xf numFmtId="0" fontId="18" fillId="0" borderId="0" xfId="1" applyFont="1" applyAlignment="1" applyProtection="1">
      <alignment horizontal="left" vertical="center"/>
      <protection locked="0"/>
    </xf>
    <xf numFmtId="0" fontId="43" fillId="10" borderId="74" xfId="0" applyFont="1" applyFill="1" applyBorder="1" applyAlignment="1" applyProtection="1">
      <alignment horizontal="left" vertical="center" shrinkToFit="1"/>
      <protection locked="0"/>
    </xf>
    <xf numFmtId="0" fontId="43" fillId="10" borderId="75" xfId="0" applyFont="1" applyFill="1" applyBorder="1" applyAlignment="1" applyProtection="1">
      <alignment horizontal="left" vertical="center" shrinkToFit="1"/>
      <protection locked="0"/>
    </xf>
    <xf numFmtId="0" fontId="113" fillId="3" borderId="7" xfId="2" applyFont="1" applyFill="1" applyBorder="1" applyAlignment="1" applyProtection="1">
      <alignment horizontal="center" vertical="center" shrinkToFit="1"/>
      <protection locked="0"/>
    </xf>
    <xf numFmtId="0" fontId="113" fillId="3" borderId="4" xfId="2" applyFont="1" applyFill="1" applyBorder="1" applyAlignment="1" applyProtection="1">
      <alignment horizontal="center" vertical="center" shrinkToFit="1"/>
      <protection locked="0"/>
    </xf>
    <xf numFmtId="0" fontId="113" fillId="3" borderId="21" xfId="2" applyFont="1" applyFill="1" applyBorder="1" applyAlignment="1" applyProtection="1">
      <alignment horizontal="center" vertical="center" shrinkToFit="1"/>
      <protection locked="0"/>
    </xf>
    <xf numFmtId="0" fontId="113" fillId="3" borderId="1" xfId="2" applyFont="1" applyFill="1" applyBorder="1" applyAlignment="1" applyProtection="1">
      <alignment horizontal="center" vertical="center" shrinkToFit="1"/>
      <protection locked="0"/>
    </xf>
    <xf numFmtId="0" fontId="113" fillId="3" borderId="0" xfId="2" applyFont="1" applyFill="1" applyAlignment="1" applyProtection="1">
      <alignment horizontal="center" vertical="center" shrinkToFit="1"/>
      <protection locked="0"/>
    </xf>
    <xf numFmtId="0" fontId="113" fillId="3" borderId="71" xfId="2" applyFont="1" applyFill="1" applyBorder="1" applyAlignment="1" applyProtection="1">
      <alignment horizontal="center" vertical="center" shrinkToFit="1"/>
      <protection locked="0"/>
    </xf>
    <xf numFmtId="0" fontId="41" fillId="10" borderId="1" xfId="2" applyFont="1" applyFill="1" applyBorder="1" applyAlignment="1" applyProtection="1">
      <alignment horizontal="left" vertical="center" shrinkToFit="1"/>
      <protection locked="0"/>
    </xf>
    <xf numFmtId="0" fontId="42" fillId="10" borderId="0" xfId="0" applyFont="1" applyFill="1" applyAlignment="1" applyProtection="1">
      <alignment horizontal="left" vertical="center" shrinkToFit="1"/>
      <protection locked="0"/>
    </xf>
    <xf numFmtId="0" fontId="42" fillId="10" borderId="71" xfId="0" applyFont="1" applyFill="1" applyBorder="1" applyAlignment="1" applyProtection="1">
      <alignment horizontal="left" vertical="center" shrinkToFit="1"/>
      <protection locked="0"/>
    </xf>
    <xf numFmtId="0" fontId="42" fillId="10" borderId="65" xfId="0" applyFont="1" applyFill="1" applyBorder="1" applyAlignment="1" applyProtection="1">
      <alignment horizontal="left" vertical="center" shrinkToFit="1"/>
      <protection locked="0"/>
    </xf>
    <xf numFmtId="0" fontId="42" fillId="10" borderId="2" xfId="0" applyFont="1" applyFill="1" applyBorder="1" applyAlignment="1" applyProtection="1">
      <alignment horizontal="left" vertical="center" shrinkToFit="1"/>
      <protection locked="0"/>
    </xf>
    <xf numFmtId="0" fontId="42" fillId="10" borderId="72" xfId="0" applyFont="1" applyFill="1" applyBorder="1" applyAlignment="1" applyProtection="1">
      <alignment horizontal="left" vertical="center" shrinkToFit="1"/>
      <protection locked="0"/>
    </xf>
    <xf numFmtId="0" fontId="34" fillId="2" borderId="2" xfId="2" applyFont="1" applyFill="1" applyBorder="1" applyAlignment="1" applyProtection="1">
      <alignment horizontal="distributed" vertical="center"/>
      <protection locked="0"/>
    </xf>
    <xf numFmtId="0" fontId="34" fillId="2" borderId="4" xfId="2" applyFont="1" applyFill="1" applyBorder="1" applyAlignment="1" applyProtection="1">
      <alignment horizontal="left" vertical="center" shrinkToFit="1"/>
      <protection locked="0"/>
    </xf>
    <xf numFmtId="0" fontId="35" fillId="2" borderId="4" xfId="0" applyFont="1" applyFill="1" applyBorder="1" applyAlignment="1" applyProtection="1">
      <alignment horizontal="left" vertical="center" shrinkToFit="1"/>
      <protection locked="0"/>
    </xf>
    <xf numFmtId="0" fontId="35" fillId="2" borderId="21" xfId="0" applyFont="1" applyFill="1" applyBorder="1" applyAlignment="1" applyProtection="1">
      <alignment horizontal="left" vertical="center" shrinkToFit="1"/>
      <protection locked="0"/>
    </xf>
    <xf numFmtId="49" fontId="41" fillId="10" borderId="7" xfId="2" applyNumberFormat="1" applyFont="1" applyFill="1" applyBorder="1" applyAlignment="1" applyProtection="1">
      <alignment horizontal="center" vertical="center" shrinkToFit="1"/>
      <protection locked="0"/>
    </xf>
    <xf numFmtId="49" fontId="42" fillId="10" borderId="4" xfId="0" applyNumberFormat="1" applyFont="1" applyFill="1" applyBorder="1" applyAlignment="1" applyProtection="1">
      <alignment horizontal="center" vertical="center" shrinkToFit="1"/>
      <protection locked="0"/>
    </xf>
    <xf numFmtId="49" fontId="42" fillId="10" borderId="5" xfId="0" applyNumberFormat="1" applyFont="1" applyFill="1" applyBorder="1" applyAlignment="1" applyProtection="1">
      <alignment horizontal="center" vertical="center" shrinkToFit="1"/>
      <protection locked="0"/>
    </xf>
    <xf numFmtId="49" fontId="42" fillId="10" borderId="1" xfId="0" applyNumberFormat="1" applyFont="1" applyFill="1" applyBorder="1" applyAlignment="1" applyProtection="1">
      <alignment horizontal="center" vertical="center" shrinkToFit="1"/>
      <protection locked="0"/>
    </xf>
    <xf numFmtId="38" fontId="41" fillId="9" borderId="94" xfId="3" applyFont="1" applyFill="1" applyBorder="1" applyAlignment="1" applyProtection="1">
      <alignment horizontal="right" vertical="center"/>
      <protection locked="0"/>
    </xf>
    <xf numFmtId="38" fontId="41" fillId="9" borderId="123" xfId="3" applyFont="1" applyFill="1" applyBorder="1" applyAlignment="1" applyProtection="1">
      <alignment horizontal="right" vertical="center"/>
    </xf>
    <xf numFmtId="38" fontId="41" fillId="9" borderId="53" xfId="3" applyFont="1" applyFill="1" applyBorder="1" applyAlignment="1" applyProtection="1">
      <alignment horizontal="right" vertical="center"/>
      <protection locked="0"/>
    </xf>
    <xf numFmtId="38" fontId="41" fillId="9" borderId="57" xfId="3" applyFont="1" applyFill="1" applyBorder="1" applyAlignment="1" applyProtection="1">
      <alignment horizontal="right" vertical="center"/>
      <protection locked="0"/>
    </xf>
    <xf numFmtId="38" fontId="41" fillId="9" borderId="57" xfId="3" applyFont="1" applyFill="1" applyBorder="1" applyAlignment="1" applyProtection="1">
      <alignment horizontal="right" vertical="center"/>
    </xf>
    <xf numFmtId="38" fontId="41" fillId="9" borderId="111" xfId="3" applyFont="1" applyFill="1" applyBorder="1" applyAlignment="1" applyProtection="1">
      <alignment horizontal="right" vertical="center"/>
    </xf>
    <xf numFmtId="38" fontId="41" fillId="9" borderId="16" xfId="3" applyFont="1" applyFill="1" applyBorder="1" applyAlignment="1" applyProtection="1">
      <alignment horizontal="right" vertical="center"/>
      <protection locked="0"/>
    </xf>
    <xf numFmtId="38" fontId="41" fillId="9" borderId="62" xfId="3" applyFont="1" applyFill="1" applyBorder="1" applyAlignment="1" applyProtection="1">
      <alignment horizontal="right" vertical="center"/>
    </xf>
    <xf numFmtId="38" fontId="41" fillId="9" borderId="12" xfId="3" applyFont="1" applyFill="1" applyBorder="1" applyAlignment="1" applyProtection="1">
      <alignment horizontal="right" vertical="center"/>
      <protection locked="0"/>
    </xf>
    <xf numFmtId="38" fontId="41" fillId="9" borderId="87" xfId="3" applyFont="1" applyFill="1" applyBorder="1" applyAlignment="1" applyProtection="1">
      <alignment horizontal="right" vertical="center"/>
      <protection locked="0"/>
    </xf>
    <xf numFmtId="38" fontId="41" fillId="9" borderId="39" xfId="3" applyFont="1" applyFill="1" applyBorder="1" applyAlignment="1" applyProtection="1">
      <alignment horizontal="right" vertical="center"/>
      <protection locked="0"/>
    </xf>
    <xf numFmtId="38" fontId="41" fillId="9" borderId="24" xfId="3" applyFont="1" applyFill="1" applyBorder="1" applyAlignment="1" applyProtection="1">
      <alignment horizontal="right" vertical="center"/>
    </xf>
    <xf numFmtId="0" fontId="34" fillId="2" borderId="6" xfId="2" applyFont="1" applyFill="1" applyBorder="1" applyAlignment="1" applyProtection="1">
      <alignment horizontal="center" vertical="center"/>
      <protection locked="0"/>
    </xf>
    <xf numFmtId="0" fontId="34" fillId="2" borderId="43" xfId="2" applyFont="1" applyFill="1" applyBorder="1" applyAlignment="1" applyProtection="1">
      <alignment horizontal="center" vertical="center"/>
      <protection locked="0"/>
    </xf>
    <xf numFmtId="0" fontId="26" fillId="2" borderId="103" xfId="2" applyFont="1" applyFill="1" applyBorder="1" applyAlignment="1" applyProtection="1">
      <alignment horizontal="center" vertical="center"/>
      <protection locked="0"/>
    </xf>
    <xf numFmtId="0" fontId="26" fillId="2" borderId="97" xfId="2" applyFont="1" applyFill="1" applyBorder="1" applyAlignment="1" applyProtection="1">
      <alignment horizontal="center" vertical="center"/>
      <protection locked="0"/>
    </xf>
    <xf numFmtId="0" fontId="26" fillId="2" borderId="98" xfId="2" applyFont="1" applyFill="1" applyBorder="1" applyAlignment="1" applyProtection="1">
      <alignment horizontal="center" vertical="center"/>
      <protection locked="0"/>
    </xf>
    <xf numFmtId="0" fontId="26" fillId="2" borderId="96" xfId="2" applyFont="1" applyFill="1" applyBorder="1" applyAlignment="1" applyProtection="1">
      <alignment horizontal="center" vertical="center"/>
      <protection locked="0"/>
    </xf>
    <xf numFmtId="0" fontId="34" fillId="2" borderId="5" xfId="2" applyFont="1" applyFill="1" applyBorder="1" applyAlignment="1" applyProtection="1">
      <alignment horizontal="center" vertical="center" shrinkToFit="1"/>
      <protection locked="0"/>
    </xf>
    <xf numFmtId="0" fontId="26" fillId="2" borderId="6" xfId="2" applyFont="1" applyFill="1" applyBorder="1" applyAlignment="1" applyProtection="1">
      <alignment horizontal="center" vertical="center"/>
      <protection locked="0"/>
    </xf>
    <xf numFmtId="0" fontId="34" fillId="2" borderId="27" xfId="2" applyFont="1" applyFill="1" applyBorder="1" applyAlignment="1" applyProtection="1">
      <alignment horizontal="center" vertical="center" shrinkToFit="1"/>
      <protection locked="0"/>
    </xf>
    <xf numFmtId="0" fontId="34" fillId="2" borderId="7" xfId="2" applyFont="1" applyFill="1" applyBorder="1" applyAlignment="1" applyProtection="1">
      <alignment horizontal="center" vertical="center"/>
      <protection locked="0"/>
    </xf>
    <xf numFmtId="0" fontId="35" fillId="2" borderId="1" xfId="0" applyFont="1" applyFill="1" applyBorder="1" applyProtection="1">
      <alignment vertical="center"/>
      <protection locked="0"/>
    </xf>
    <xf numFmtId="49" fontId="34" fillId="10" borderId="4" xfId="0" applyNumberFormat="1" applyFont="1" applyFill="1" applyBorder="1" applyAlignment="1" applyProtection="1">
      <alignment horizontal="center" vertical="center" shrinkToFit="1"/>
      <protection locked="0"/>
    </xf>
    <xf numFmtId="49" fontId="34" fillId="10" borderId="4" xfId="0" applyNumberFormat="1" applyFont="1" applyFill="1" applyBorder="1" applyAlignment="1" applyProtection="1">
      <alignment horizontal="center" vertical="center"/>
      <protection locked="0"/>
    </xf>
    <xf numFmtId="49" fontId="34" fillId="10" borderId="21" xfId="0" applyNumberFormat="1" applyFont="1" applyFill="1" applyBorder="1" applyAlignment="1" applyProtection="1">
      <alignment horizontal="center" vertical="center"/>
      <protection locked="0"/>
    </xf>
    <xf numFmtId="49" fontId="34" fillId="10" borderId="74" xfId="0" applyNumberFormat="1" applyFont="1" applyFill="1" applyBorder="1" applyAlignment="1" applyProtection="1">
      <alignment horizontal="center" vertical="center"/>
      <protection locked="0"/>
    </xf>
    <xf numFmtId="49" fontId="34" fillId="10" borderId="75" xfId="0" applyNumberFormat="1" applyFont="1" applyFill="1" applyBorder="1" applyAlignment="1" applyProtection="1">
      <alignment horizontal="center" vertical="center"/>
      <protection locked="0"/>
    </xf>
    <xf numFmtId="0" fontId="26" fillId="2" borderId="2" xfId="2" applyFont="1" applyFill="1" applyBorder="1" applyAlignment="1" applyProtection="1">
      <alignment horizontal="right"/>
      <protection locked="0"/>
    </xf>
    <xf numFmtId="0" fontId="35" fillId="10" borderId="2" xfId="0" applyFont="1" applyFill="1" applyBorder="1" applyAlignment="1" applyProtection="1">
      <alignment horizontal="right"/>
      <protection locked="0"/>
    </xf>
    <xf numFmtId="38" fontId="41" fillId="9" borderId="23" xfId="3" applyFont="1" applyFill="1" applyBorder="1" applyAlignment="1" applyProtection="1">
      <alignment horizontal="right" vertical="center"/>
      <protection locked="0"/>
    </xf>
    <xf numFmtId="38" fontId="41" fillId="9" borderId="31" xfId="3" applyFont="1" applyFill="1" applyBorder="1" applyAlignment="1" applyProtection="1">
      <alignment horizontal="right" vertical="center"/>
    </xf>
    <xf numFmtId="38" fontId="41" fillId="9" borderId="0" xfId="3" applyFont="1" applyFill="1" applyBorder="1" applyAlignment="1" applyProtection="1">
      <alignment horizontal="right" vertical="center"/>
    </xf>
    <xf numFmtId="38" fontId="41" fillId="9" borderId="95" xfId="3" applyFont="1" applyFill="1" applyBorder="1" applyAlignment="1" applyProtection="1">
      <alignment horizontal="right" vertical="center"/>
    </xf>
    <xf numFmtId="38" fontId="41" fillId="9" borderId="42" xfId="3" applyFont="1" applyFill="1" applyBorder="1" applyAlignment="1" applyProtection="1">
      <alignment horizontal="right" vertical="center"/>
    </xf>
    <xf numFmtId="38" fontId="41" fillId="9" borderId="106" xfId="3" applyFont="1" applyFill="1" applyBorder="1" applyAlignment="1" applyProtection="1">
      <alignment horizontal="right" vertical="center"/>
      <protection locked="0"/>
    </xf>
    <xf numFmtId="38" fontId="41" fillId="9" borderId="107" xfId="3" applyFont="1" applyFill="1" applyBorder="1" applyAlignment="1" applyProtection="1">
      <alignment horizontal="right" vertical="center"/>
    </xf>
    <xf numFmtId="38" fontId="41" fillId="9" borderId="1" xfId="3" applyFont="1" applyFill="1" applyBorder="1" applyAlignment="1" applyProtection="1">
      <alignment horizontal="right" vertical="center"/>
    </xf>
    <xf numFmtId="38" fontId="41" fillId="9" borderId="71" xfId="3" applyFont="1" applyFill="1" applyBorder="1" applyAlignment="1" applyProtection="1">
      <alignment horizontal="right" vertical="center"/>
    </xf>
    <xf numFmtId="38" fontId="41" fillId="9" borderId="47" xfId="3" applyFont="1" applyFill="1" applyBorder="1" applyAlignment="1" applyProtection="1">
      <alignment horizontal="right" vertical="center"/>
    </xf>
    <xf numFmtId="38" fontId="41" fillId="9" borderId="49" xfId="3" applyFont="1" applyFill="1" applyBorder="1" applyAlignment="1" applyProtection="1">
      <alignment horizontal="right" vertical="center"/>
    </xf>
    <xf numFmtId="0" fontId="40" fillId="2" borderId="0" xfId="2" applyFont="1" applyFill="1" applyAlignment="1" applyProtection="1">
      <alignment horizontal="center" vertical="center"/>
      <protection locked="0"/>
    </xf>
    <xf numFmtId="0" fontId="40" fillId="2" borderId="2" xfId="2" applyFont="1" applyFill="1" applyBorder="1" applyAlignment="1" applyProtection="1">
      <alignment horizontal="center" vertical="center"/>
      <protection locked="0"/>
    </xf>
    <xf numFmtId="0" fontId="37" fillId="2" borderId="0" xfId="2" quotePrefix="1" applyFont="1" applyFill="1" applyAlignment="1" applyProtection="1">
      <alignment horizontal="center" vertical="center"/>
      <protection locked="0"/>
    </xf>
    <xf numFmtId="0" fontId="37" fillId="2" borderId="2" xfId="2" quotePrefix="1" applyFont="1" applyFill="1" applyBorder="1" applyAlignment="1" applyProtection="1">
      <alignment horizontal="center" vertical="center"/>
      <protection locked="0"/>
    </xf>
    <xf numFmtId="0" fontId="34" fillId="10" borderId="15" xfId="2" applyFont="1" applyFill="1" applyBorder="1" applyAlignment="1" applyProtection="1">
      <alignment horizontal="center" vertical="center"/>
      <protection locked="0"/>
    </xf>
    <xf numFmtId="0" fontId="35" fillId="10" borderId="3" xfId="0" applyFont="1" applyFill="1" applyBorder="1" applyAlignment="1" applyProtection="1">
      <alignment horizontal="center" vertical="center"/>
      <protection locked="0"/>
    </xf>
    <xf numFmtId="0" fontId="35" fillId="10" borderId="44" xfId="0" applyFont="1" applyFill="1" applyBorder="1" applyAlignment="1" applyProtection="1">
      <alignment horizontal="center" vertical="center"/>
      <protection locked="0"/>
    </xf>
    <xf numFmtId="0" fontId="34" fillId="2" borderId="3" xfId="2" applyFont="1" applyFill="1" applyBorder="1" applyAlignment="1" applyProtection="1">
      <alignment horizontal="center" vertical="center" shrinkToFit="1"/>
      <protection locked="0"/>
    </xf>
    <xf numFmtId="0" fontId="34" fillId="2" borderId="44" xfId="2" applyFont="1" applyFill="1" applyBorder="1" applyAlignment="1" applyProtection="1">
      <alignment horizontal="center" vertical="center" shrinkToFit="1"/>
      <protection locked="0"/>
    </xf>
    <xf numFmtId="0" fontId="35" fillId="10" borderId="45" xfId="0" applyFont="1" applyFill="1" applyBorder="1" applyAlignment="1" applyProtection="1">
      <alignment horizontal="center" vertical="center" shrinkToFit="1"/>
      <protection locked="0"/>
    </xf>
    <xf numFmtId="0" fontId="34" fillId="2" borderId="0" xfId="2" applyFont="1" applyFill="1" applyProtection="1">
      <alignment vertical="center"/>
      <protection locked="0"/>
    </xf>
    <xf numFmtId="0" fontId="35" fillId="10" borderId="0" xfId="0" applyFont="1" applyFill="1" applyProtection="1">
      <alignment vertical="center"/>
      <protection locked="0"/>
    </xf>
    <xf numFmtId="0" fontId="30" fillId="10" borderId="112" xfId="0" applyFont="1" applyFill="1" applyBorder="1" applyAlignment="1" applyProtection="1">
      <alignment horizontal="center" vertical="center" wrapText="1"/>
      <protection locked="0"/>
    </xf>
    <xf numFmtId="0" fontId="30" fillId="10" borderId="69" xfId="0" applyFont="1" applyFill="1" applyBorder="1" applyAlignment="1" applyProtection="1">
      <alignment horizontal="center" vertical="center" wrapText="1"/>
      <protection locked="0"/>
    </xf>
    <xf numFmtId="0" fontId="30" fillId="10" borderId="132" xfId="0" applyFont="1" applyFill="1" applyBorder="1" applyAlignment="1" applyProtection="1">
      <alignment horizontal="center" vertical="center" wrapText="1"/>
      <protection locked="0"/>
    </xf>
    <xf numFmtId="0" fontId="77" fillId="4" borderId="6" xfId="2" applyFont="1" applyFill="1" applyBorder="1" applyAlignment="1" applyProtection="1">
      <alignment horizontal="right" vertical="top" wrapText="1"/>
      <protection locked="0"/>
    </xf>
    <xf numFmtId="0" fontId="69" fillId="4" borderId="0" xfId="2" applyFont="1" applyFill="1" applyAlignment="1" applyProtection="1">
      <alignment horizontal="left" vertical="center" wrapText="1"/>
      <protection locked="0"/>
    </xf>
    <xf numFmtId="0" fontId="41" fillId="10" borderId="7" xfId="2" applyFont="1" applyFill="1" applyBorder="1" applyAlignment="1" applyProtection="1">
      <alignment horizontal="left" vertical="center" shrinkToFit="1"/>
      <protection locked="0"/>
    </xf>
    <xf numFmtId="0" fontId="42" fillId="10" borderId="4" xfId="0" applyFont="1" applyFill="1" applyBorder="1" applyAlignment="1" applyProtection="1">
      <alignment horizontal="left" vertical="center" shrinkToFit="1"/>
      <protection locked="0"/>
    </xf>
    <xf numFmtId="0" fontId="42" fillId="10" borderId="21" xfId="0" applyFont="1" applyFill="1" applyBorder="1" applyAlignment="1" applyProtection="1">
      <alignment horizontal="left" vertical="center" shrinkToFit="1"/>
      <protection locked="0"/>
    </xf>
    <xf numFmtId="0" fontId="34" fillId="2" borderId="116" xfId="2" applyFont="1" applyFill="1" applyBorder="1" applyAlignment="1" applyProtection="1">
      <alignment horizontal="center" vertical="center" textRotation="255" shrinkToFit="1"/>
      <protection locked="0"/>
    </xf>
    <xf numFmtId="0" fontId="34" fillId="2" borderId="52" xfId="2" applyFont="1" applyFill="1" applyBorder="1" applyAlignment="1" applyProtection="1">
      <alignment horizontal="center" vertical="center" textRotation="255" shrinkToFit="1"/>
      <protection locked="0"/>
    </xf>
    <xf numFmtId="0" fontId="34" fillId="2" borderId="110" xfId="2" applyFont="1" applyFill="1" applyBorder="1" applyAlignment="1" applyProtection="1">
      <alignment horizontal="center" vertical="center" textRotation="255" shrinkToFit="1"/>
      <protection locked="0"/>
    </xf>
    <xf numFmtId="0" fontId="34" fillId="2" borderId="15" xfId="2" applyFont="1" applyFill="1" applyBorder="1" applyAlignment="1" applyProtection="1">
      <alignment horizontal="distributed" vertical="center"/>
      <protection locked="0"/>
    </xf>
    <xf numFmtId="0" fontId="34" fillId="2" borderId="3" xfId="2" applyFont="1" applyFill="1" applyBorder="1" applyAlignment="1" applyProtection="1">
      <alignment horizontal="distributed" vertical="center"/>
      <protection locked="0"/>
    </xf>
    <xf numFmtId="49" fontId="42" fillId="10" borderId="73" xfId="0" applyNumberFormat="1" applyFont="1" applyFill="1" applyBorder="1" applyAlignment="1" applyProtection="1">
      <alignment horizontal="center" vertical="center" shrinkToFit="1"/>
      <protection locked="0"/>
    </xf>
    <xf numFmtId="49" fontId="42" fillId="10" borderId="74" xfId="0" applyNumberFormat="1" applyFont="1" applyFill="1" applyBorder="1" applyAlignment="1" applyProtection="1">
      <alignment horizontal="center" vertical="center" shrinkToFit="1"/>
      <protection locked="0"/>
    </xf>
    <xf numFmtId="49" fontId="42" fillId="10" borderId="8" xfId="0" applyNumberFormat="1" applyFont="1" applyFill="1" applyBorder="1" applyAlignment="1" applyProtection="1">
      <alignment horizontal="center" vertical="center" shrinkToFit="1"/>
      <protection locked="0"/>
    </xf>
    <xf numFmtId="0" fontId="34" fillId="2" borderId="22" xfId="2" applyFont="1" applyFill="1" applyBorder="1" applyAlignment="1" applyProtection="1">
      <alignment horizontal="center" vertical="center"/>
      <protection locked="0"/>
    </xf>
    <xf numFmtId="0" fontId="69" fillId="4" borderId="0" xfId="2" applyFont="1" applyFill="1" applyAlignment="1" applyProtection="1">
      <alignment horizontal="left" vertical="top" wrapText="1"/>
      <protection locked="0"/>
    </xf>
    <xf numFmtId="0" fontId="18" fillId="0" borderId="0" xfId="1" applyFont="1" applyAlignment="1" applyProtection="1">
      <alignment horizontal="left" wrapText="1"/>
      <protection locked="0"/>
    </xf>
    <xf numFmtId="0" fontId="34" fillId="2" borderId="6" xfId="2" applyFont="1" applyFill="1" applyBorder="1" applyAlignment="1" applyProtection="1">
      <alignment horizontal="center" vertical="center" shrinkToFit="1"/>
      <protection locked="0"/>
    </xf>
    <xf numFmtId="0" fontId="34" fillId="2" borderId="71" xfId="2" applyFont="1" applyFill="1" applyBorder="1" applyAlignment="1" applyProtection="1">
      <alignment horizontal="center" vertical="center" shrinkToFit="1"/>
      <protection locked="0"/>
    </xf>
    <xf numFmtId="0" fontId="35" fillId="4" borderId="20" xfId="0" applyFont="1" applyFill="1" applyBorder="1" applyAlignment="1" applyProtection="1">
      <alignment horizontal="center" vertical="center" shrinkToFit="1"/>
      <protection locked="0"/>
    </xf>
    <xf numFmtId="0" fontId="35" fillId="4" borderId="74" xfId="0" applyFont="1" applyFill="1" applyBorder="1" applyAlignment="1" applyProtection="1">
      <alignment horizontal="center" vertical="center" shrinkToFit="1"/>
      <protection locked="0"/>
    </xf>
    <xf numFmtId="0" fontId="35" fillId="4" borderId="75" xfId="0" applyFont="1" applyFill="1" applyBorder="1" applyAlignment="1" applyProtection="1">
      <alignment horizontal="center" vertical="center" shrinkToFit="1"/>
      <protection locked="0"/>
    </xf>
    <xf numFmtId="0" fontId="34" fillId="2" borderId="6" xfId="2" applyFont="1" applyFill="1" applyBorder="1" applyAlignment="1" applyProtection="1">
      <alignment horizontal="distributed" vertical="center" wrapText="1"/>
      <protection locked="0"/>
    </xf>
    <xf numFmtId="0" fontId="34" fillId="2" borderId="0" xfId="2" applyFont="1" applyFill="1" applyAlignment="1" applyProtection="1">
      <alignment horizontal="distributed" vertical="center" wrapText="1"/>
      <protection locked="0"/>
    </xf>
    <xf numFmtId="0" fontId="34" fillId="2" borderId="10" xfId="2" applyFont="1" applyFill="1" applyBorder="1" applyAlignment="1" applyProtection="1">
      <alignment horizontal="distributed" vertical="center" wrapText="1"/>
      <protection locked="0"/>
    </xf>
    <xf numFmtId="0" fontId="34" fillId="2" borderId="2" xfId="2" applyFont="1" applyFill="1" applyBorder="1" applyAlignment="1" applyProtection="1">
      <alignment horizontal="distributed" vertical="center" wrapText="1"/>
      <protection locked="0"/>
    </xf>
    <xf numFmtId="0" fontId="43" fillId="10" borderId="0" xfId="0" applyFont="1" applyFill="1" applyAlignment="1" applyProtection="1">
      <alignment horizontal="left" vertical="center" shrinkToFit="1"/>
      <protection locked="0"/>
    </xf>
    <xf numFmtId="0" fontId="43" fillId="10" borderId="71" xfId="0" applyFont="1" applyFill="1" applyBorder="1" applyAlignment="1" applyProtection="1">
      <alignment horizontal="left" vertical="center" shrinkToFit="1"/>
      <protection locked="0"/>
    </xf>
    <xf numFmtId="0" fontId="35" fillId="10" borderId="0" xfId="0" applyFont="1" applyFill="1" applyAlignment="1" applyProtection="1">
      <alignment vertical="center" wrapText="1"/>
      <protection locked="0"/>
    </xf>
    <xf numFmtId="0" fontId="35" fillId="10" borderId="71" xfId="0" applyFont="1" applyFill="1" applyBorder="1" applyAlignment="1" applyProtection="1">
      <alignment vertical="center" wrapText="1"/>
      <protection locked="0"/>
    </xf>
    <xf numFmtId="0" fontId="35" fillId="10" borderId="6" xfId="0" applyFont="1" applyFill="1" applyBorder="1" applyAlignment="1" applyProtection="1">
      <alignment vertical="center" wrapText="1"/>
      <protection locked="0"/>
    </xf>
    <xf numFmtId="0" fontId="42" fillId="10" borderId="21" xfId="0" applyFont="1" applyFill="1" applyBorder="1" applyAlignment="1" applyProtection="1">
      <alignment horizontal="center" vertical="center" shrinkToFit="1"/>
      <protection locked="0"/>
    </xf>
    <xf numFmtId="0" fontId="42" fillId="10" borderId="1" xfId="0" applyFont="1" applyFill="1" applyBorder="1" applyAlignment="1" applyProtection="1">
      <alignment horizontal="center" vertical="center" shrinkToFit="1"/>
      <protection locked="0"/>
    </xf>
    <xf numFmtId="0" fontId="42" fillId="10" borderId="0" xfId="0" applyFont="1" applyFill="1" applyAlignment="1" applyProtection="1">
      <alignment horizontal="center" vertical="center" shrinkToFit="1"/>
      <protection locked="0"/>
    </xf>
    <xf numFmtId="0" fontId="42" fillId="10" borderId="71" xfId="0" applyFont="1" applyFill="1" applyBorder="1" applyAlignment="1" applyProtection="1">
      <alignment horizontal="center" vertical="center" shrinkToFit="1"/>
      <protection locked="0"/>
    </xf>
    <xf numFmtId="0" fontId="42" fillId="10" borderId="22" xfId="0" applyFont="1" applyFill="1" applyBorder="1" applyAlignment="1" applyProtection="1">
      <alignment horizontal="center" vertical="center" shrinkToFit="1"/>
      <protection locked="0"/>
    </xf>
    <xf numFmtId="0" fontId="34" fillId="2" borderId="27" xfId="2" applyFont="1" applyFill="1" applyBorder="1" applyAlignment="1" applyProtection="1">
      <alignment horizontal="distributed" vertical="center" wrapText="1" shrinkToFit="1"/>
      <protection locked="0"/>
    </xf>
    <xf numFmtId="0" fontId="35" fillId="10" borderId="4" xfId="0" applyFont="1" applyFill="1" applyBorder="1" applyAlignment="1" applyProtection="1">
      <alignment horizontal="distributed" vertical="center" shrinkToFit="1"/>
      <protection locked="0"/>
    </xf>
    <xf numFmtId="0" fontId="35" fillId="10" borderId="21" xfId="0" applyFont="1" applyFill="1" applyBorder="1" applyAlignment="1" applyProtection="1">
      <alignment horizontal="distributed" vertical="center" shrinkToFit="1"/>
      <protection locked="0"/>
    </xf>
    <xf numFmtId="0" fontId="35" fillId="10" borderId="6" xfId="0" applyFont="1" applyFill="1" applyBorder="1" applyAlignment="1" applyProtection="1">
      <alignment horizontal="distributed" vertical="center" shrinkToFit="1"/>
      <protection locked="0"/>
    </xf>
    <xf numFmtId="0" fontId="35" fillId="10" borderId="0" xfId="0" applyFont="1" applyFill="1" applyAlignment="1" applyProtection="1">
      <alignment horizontal="distributed" vertical="center" shrinkToFit="1"/>
      <protection locked="0"/>
    </xf>
    <xf numFmtId="0" fontId="35" fillId="10" borderId="71" xfId="0" applyFont="1" applyFill="1" applyBorder="1" applyAlignment="1" applyProtection="1">
      <alignment horizontal="distributed" vertical="center" shrinkToFit="1"/>
      <protection locked="0"/>
    </xf>
    <xf numFmtId="0" fontId="35" fillId="10" borderId="10" xfId="0" applyFont="1" applyFill="1" applyBorder="1" applyAlignment="1" applyProtection="1">
      <alignment horizontal="distributed" vertical="center" shrinkToFit="1"/>
      <protection locked="0"/>
    </xf>
    <xf numFmtId="0" fontId="35" fillId="10" borderId="2" xfId="0" applyFont="1" applyFill="1" applyBorder="1" applyAlignment="1" applyProtection="1">
      <alignment horizontal="distributed" vertical="center" shrinkToFit="1"/>
      <protection locked="0"/>
    </xf>
    <xf numFmtId="0" fontId="35" fillId="10" borderId="72" xfId="0" applyFont="1" applyFill="1" applyBorder="1" applyAlignment="1" applyProtection="1">
      <alignment horizontal="distributed" vertical="center" shrinkToFit="1"/>
      <protection locked="0"/>
    </xf>
    <xf numFmtId="0" fontId="34" fillId="2" borderId="7" xfId="2" applyFont="1" applyFill="1" applyBorder="1" applyAlignment="1" applyProtection="1">
      <alignment horizontal="left" vertical="center" shrinkToFit="1"/>
      <protection locked="0"/>
    </xf>
    <xf numFmtId="0" fontId="35" fillId="2" borderId="73" xfId="0" applyFont="1" applyFill="1" applyBorder="1" applyProtection="1">
      <alignment vertical="center"/>
      <protection locked="0"/>
    </xf>
    <xf numFmtId="0" fontId="43" fillId="2" borderId="31" xfId="2" applyFont="1" applyFill="1" applyBorder="1" applyAlignment="1" applyProtection="1">
      <alignment horizontal="distributed" vertical="center" wrapText="1"/>
      <protection locked="0"/>
    </xf>
    <xf numFmtId="0" fontId="43" fillId="2" borderId="71" xfId="2" applyFont="1" applyFill="1" applyBorder="1" applyAlignment="1" applyProtection="1">
      <alignment horizontal="distributed" vertical="center"/>
      <protection locked="0"/>
    </xf>
    <xf numFmtId="0" fontId="43" fillId="2" borderId="31" xfId="2" applyFont="1" applyFill="1" applyBorder="1" applyAlignment="1" applyProtection="1">
      <alignment horizontal="distributed" vertical="center"/>
      <protection locked="0"/>
    </xf>
    <xf numFmtId="0" fontId="43" fillId="2" borderId="95" xfId="2" applyFont="1" applyFill="1" applyBorder="1" applyAlignment="1" applyProtection="1">
      <alignment horizontal="distributed" vertical="center"/>
      <protection locked="0"/>
    </xf>
    <xf numFmtId="0" fontId="43" fillId="2" borderId="49" xfId="2" applyFont="1" applyFill="1" applyBorder="1" applyAlignment="1" applyProtection="1">
      <alignment horizontal="distributed" vertical="center"/>
      <protection locked="0"/>
    </xf>
    <xf numFmtId="0" fontId="43" fillId="4" borderId="1" xfId="2" applyFont="1" applyFill="1" applyBorder="1" applyAlignment="1" applyProtection="1">
      <alignment horizontal="center" vertical="center" wrapText="1" shrinkToFit="1"/>
      <protection locked="0"/>
    </xf>
    <xf numFmtId="0" fontId="43" fillId="4" borderId="71" xfId="2" applyFont="1" applyFill="1" applyBorder="1" applyAlignment="1" applyProtection="1">
      <alignment horizontal="center" vertical="center" wrapText="1" shrinkToFit="1"/>
      <protection locked="0"/>
    </xf>
    <xf numFmtId="0" fontId="43" fillId="4" borderId="47" xfId="2" applyFont="1" applyFill="1" applyBorder="1" applyAlignment="1" applyProtection="1">
      <alignment horizontal="center" vertical="center" wrapText="1" shrinkToFit="1"/>
      <protection locked="0"/>
    </xf>
    <xf numFmtId="0" fontId="43" fillId="4" borderId="49" xfId="2" applyFont="1" applyFill="1" applyBorder="1" applyAlignment="1" applyProtection="1">
      <alignment horizontal="center" vertical="center" wrapText="1" shrinkToFit="1"/>
      <protection locked="0"/>
    </xf>
    <xf numFmtId="0" fontId="34" fillId="2" borderId="52" xfId="2" applyFont="1" applyFill="1" applyBorder="1" applyAlignment="1" applyProtection="1">
      <alignment horizontal="center" vertical="center" textRotation="255"/>
      <protection locked="0"/>
    </xf>
    <xf numFmtId="0" fontId="34" fillId="2" borderId="94" xfId="2" applyFont="1" applyFill="1" applyBorder="1" applyAlignment="1" applyProtection="1">
      <alignment horizontal="center" vertical="center" textRotation="255"/>
      <protection locked="0"/>
    </xf>
    <xf numFmtId="0" fontId="34" fillId="2" borderId="1" xfId="2" applyFont="1" applyFill="1" applyBorder="1" applyAlignment="1" applyProtection="1">
      <alignment horizontal="center" vertical="center" wrapText="1" shrinkToFit="1"/>
      <protection locked="0"/>
    </xf>
    <xf numFmtId="0" fontId="34" fillId="2" borderId="47" xfId="2" applyFont="1" applyFill="1" applyBorder="1" applyAlignment="1" applyProtection="1">
      <alignment horizontal="center" vertical="center" shrinkToFit="1"/>
      <protection locked="0"/>
    </xf>
    <xf numFmtId="0" fontId="34" fillId="2" borderId="42" xfId="2" applyFont="1" applyFill="1" applyBorder="1" applyAlignment="1" applyProtection="1">
      <alignment horizontal="center" vertical="center" shrinkToFit="1"/>
      <protection locked="0"/>
    </xf>
    <xf numFmtId="0" fontId="34" fillId="2" borderId="49" xfId="2" applyFont="1" applyFill="1" applyBorder="1" applyAlignment="1" applyProtection="1">
      <alignment horizontal="center" vertical="center" shrinkToFit="1"/>
      <protection locked="0"/>
    </xf>
    <xf numFmtId="0" fontId="34" fillId="2" borderId="1" xfId="2" applyFont="1" applyFill="1" applyBorder="1" applyAlignment="1" applyProtection="1">
      <alignment horizontal="center" vertical="center" wrapText="1"/>
      <protection locked="0"/>
    </xf>
    <xf numFmtId="0" fontId="34" fillId="2" borderId="47" xfId="2" applyFont="1" applyFill="1" applyBorder="1" applyAlignment="1" applyProtection="1">
      <alignment horizontal="center" vertical="center"/>
      <protection locked="0"/>
    </xf>
    <xf numFmtId="0" fontId="34" fillId="2" borderId="49" xfId="2" applyFont="1" applyFill="1" applyBorder="1" applyAlignment="1" applyProtection="1">
      <alignment horizontal="center" vertical="center"/>
      <protection locked="0"/>
    </xf>
    <xf numFmtId="0" fontId="34" fillId="2" borderId="1" xfId="2" applyFont="1" applyFill="1" applyBorder="1" applyAlignment="1" applyProtection="1">
      <alignment horizontal="distributed" vertical="center"/>
      <protection locked="0"/>
    </xf>
    <xf numFmtId="0" fontId="34" fillId="2" borderId="47" xfId="2" applyFont="1" applyFill="1" applyBorder="1" applyAlignment="1" applyProtection="1">
      <alignment horizontal="distributed" vertical="center"/>
      <protection locked="0"/>
    </xf>
    <xf numFmtId="0" fontId="33" fillId="2" borderId="2" xfId="2" applyFont="1" applyFill="1" applyBorder="1" applyAlignment="1" applyProtection="1">
      <alignment shrinkToFit="1"/>
      <protection locked="0"/>
    </xf>
    <xf numFmtId="0" fontId="35" fillId="10" borderId="2" xfId="0" applyFont="1" applyFill="1" applyBorder="1" applyAlignment="1" applyProtection="1">
      <alignment shrinkToFit="1"/>
      <protection locked="0"/>
    </xf>
    <xf numFmtId="0" fontId="26" fillId="2" borderId="46" xfId="2" applyFont="1" applyFill="1" applyBorder="1" applyAlignment="1" applyProtection="1">
      <alignment horizontal="left"/>
      <protection locked="0"/>
    </xf>
    <xf numFmtId="0" fontId="21" fillId="11" borderId="70" xfId="0" applyFont="1" applyFill="1" applyBorder="1" applyAlignment="1" applyProtection="1">
      <alignment horizontal="center" vertical="center" shrinkToFit="1"/>
      <protection locked="0"/>
    </xf>
    <xf numFmtId="0" fontId="21" fillId="11" borderId="46" xfId="0" applyFont="1" applyFill="1" applyBorder="1" applyAlignment="1">
      <alignment horizontal="center" vertical="center" shrinkToFit="1"/>
    </xf>
    <xf numFmtId="0" fontId="21" fillId="11" borderId="63" xfId="0" applyFont="1" applyFill="1" applyBorder="1" applyAlignment="1">
      <alignment horizontal="center" vertical="center" shrinkToFit="1"/>
    </xf>
    <xf numFmtId="0" fontId="77" fillId="10" borderId="0" xfId="2" applyFont="1" applyFill="1" applyAlignment="1" applyProtection="1">
      <alignment horizontal="left" vertical="top" wrapText="1"/>
      <protection locked="0"/>
    </xf>
    <xf numFmtId="0" fontId="77" fillId="10" borderId="0" xfId="2" applyFont="1" applyFill="1" applyAlignment="1" applyProtection="1">
      <alignment horizontal="left" vertical="top"/>
      <protection locked="0"/>
    </xf>
    <xf numFmtId="0" fontId="34" fillId="6" borderId="38" xfId="2" applyFont="1" applyFill="1" applyBorder="1" applyAlignment="1" applyProtection="1">
      <alignment horizontal="center" vertical="center" wrapText="1"/>
      <protection locked="0"/>
    </xf>
    <xf numFmtId="0" fontId="34" fillId="6" borderId="24" xfId="2" applyFont="1" applyFill="1" applyBorder="1" applyAlignment="1" applyProtection="1">
      <alignment horizontal="center" vertical="center" wrapText="1"/>
      <protection locked="0"/>
    </xf>
    <xf numFmtId="0" fontId="34" fillId="6" borderId="10" xfId="2" applyFont="1" applyFill="1" applyBorder="1" applyAlignment="1" applyProtection="1">
      <alignment horizontal="center" vertical="center" wrapText="1"/>
      <protection locked="0"/>
    </xf>
    <xf numFmtId="0" fontId="34" fillId="6" borderId="34" xfId="2" applyFont="1" applyFill="1" applyBorder="1" applyAlignment="1" applyProtection="1">
      <alignment horizontal="center" vertical="center" wrapText="1"/>
      <protection locked="0"/>
    </xf>
    <xf numFmtId="0" fontId="5" fillId="7" borderId="0" xfId="2" applyFont="1" applyFill="1" applyAlignment="1" applyProtection="1">
      <alignment vertical="center" shrinkToFit="1"/>
      <protection locked="0"/>
    </xf>
    <xf numFmtId="0" fontId="121" fillId="0" borderId="112" xfId="0" applyFont="1" applyBorder="1" applyAlignment="1" applyProtection="1">
      <alignment horizontal="center" vertical="center" wrapText="1"/>
      <protection locked="0"/>
    </xf>
    <xf numFmtId="0" fontId="121" fillId="0" borderId="112" xfId="0" applyFont="1" applyBorder="1" applyAlignment="1">
      <alignment horizontal="center" vertical="center" wrapText="1"/>
    </xf>
    <xf numFmtId="179" fontId="34" fillId="5" borderId="105" xfId="2" applyNumberFormat="1" applyFont="1" applyFill="1" applyBorder="1" applyAlignment="1" applyProtection="1">
      <alignment horizontal="left" vertical="center" wrapText="1"/>
      <protection locked="0"/>
    </xf>
    <xf numFmtId="179" fontId="34" fillId="5" borderId="101" xfId="2" applyNumberFormat="1" applyFont="1" applyFill="1" applyBorder="1" applyAlignment="1" applyProtection="1">
      <alignment horizontal="left" vertical="center" wrapText="1"/>
      <protection locked="0"/>
    </xf>
    <xf numFmtId="179" fontId="34" fillId="5" borderId="114" xfId="2" applyNumberFormat="1" applyFont="1" applyFill="1" applyBorder="1" applyAlignment="1" applyProtection="1">
      <alignment horizontal="left" vertical="center" wrapText="1"/>
      <protection locked="0"/>
    </xf>
    <xf numFmtId="0" fontId="41" fillId="9" borderId="126" xfId="2" applyFont="1" applyFill="1" applyBorder="1" applyAlignment="1" applyProtection="1">
      <alignment horizontal="center" vertical="center" shrinkToFit="1"/>
      <protection locked="0"/>
    </xf>
    <xf numFmtId="0" fontId="41" fillId="5" borderId="31" xfId="2" applyFont="1" applyFill="1" applyBorder="1" applyAlignment="1" applyProtection="1">
      <alignment horizontal="center" vertical="center" shrinkToFit="1"/>
      <protection locked="0"/>
    </xf>
    <xf numFmtId="0" fontId="41" fillId="5" borderId="0" xfId="2" applyFont="1" applyFill="1" applyAlignment="1" applyProtection="1">
      <alignment horizontal="center" vertical="center" shrinkToFit="1"/>
      <protection locked="0"/>
    </xf>
    <xf numFmtId="0" fontId="3" fillId="7" borderId="0" xfId="0" applyFont="1" applyFill="1" applyAlignment="1" applyProtection="1">
      <alignment horizontal="center" vertical="center" shrinkToFit="1"/>
      <protection locked="0"/>
    </xf>
    <xf numFmtId="0" fontId="46" fillId="37" borderId="40" xfId="2" applyFont="1" applyFill="1" applyBorder="1" applyAlignment="1" applyProtection="1">
      <alignment horizontal="center" vertical="center" wrapText="1" shrinkToFit="1"/>
      <protection locked="0"/>
    </xf>
    <xf numFmtId="0" fontId="46" fillId="37" borderId="64" xfId="2" applyFont="1" applyFill="1" applyBorder="1" applyAlignment="1" applyProtection="1">
      <alignment horizontal="center" vertical="center" wrapText="1" shrinkToFit="1"/>
      <protection locked="0"/>
    </xf>
    <xf numFmtId="0" fontId="28" fillId="6" borderId="169" xfId="2" applyFont="1" applyFill="1" applyBorder="1" applyAlignment="1" applyProtection="1">
      <alignment horizontal="center" vertical="center" wrapText="1"/>
      <protection locked="0"/>
    </xf>
    <xf numFmtId="0" fontId="28" fillId="5" borderId="31" xfId="2" applyFont="1" applyFill="1" applyBorder="1" applyAlignment="1" applyProtection="1">
      <alignment horizontal="left" vertical="center" wrapText="1" shrinkToFit="1"/>
      <protection locked="0"/>
    </xf>
    <xf numFmtId="0" fontId="28" fillId="5" borderId="0" xfId="2" applyFont="1" applyFill="1" applyAlignment="1" applyProtection="1">
      <alignment horizontal="left" vertical="center" wrapText="1" shrinkToFit="1"/>
      <protection locked="0"/>
    </xf>
    <xf numFmtId="0" fontId="70" fillId="25" borderId="3" xfId="2" applyFont="1" applyFill="1" applyBorder="1" applyAlignment="1" applyProtection="1">
      <alignment horizontal="right" vertical="top"/>
      <protection locked="0"/>
    </xf>
    <xf numFmtId="0" fontId="51" fillId="25" borderId="3" xfId="2" applyFont="1" applyFill="1" applyBorder="1" applyAlignment="1" applyProtection="1">
      <alignment horizontal="left" vertical="center" wrapText="1"/>
      <protection locked="0"/>
    </xf>
    <xf numFmtId="0" fontId="51" fillId="25" borderId="0" xfId="2" applyFont="1" applyFill="1" applyAlignment="1" applyProtection="1">
      <alignment horizontal="left" vertical="center" wrapText="1"/>
      <protection locked="0"/>
    </xf>
    <xf numFmtId="0" fontId="34" fillId="25" borderId="0" xfId="2" applyFont="1" applyFill="1" applyAlignment="1" applyProtection="1">
      <alignment horizontal="left" vertical="center" shrinkToFit="1"/>
      <protection locked="0"/>
    </xf>
    <xf numFmtId="0" fontId="101" fillId="7" borderId="0" xfId="2" applyFont="1" applyFill="1" applyAlignment="1" applyProtection="1">
      <alignment horizontal="center" vertical="center"/>
      <protection locked="0"/>
    </xf>
    <xf numFmtId="0" fontId="100" fillId="7" borderId="0" xfId="0" applyFont="1" applyFill="1" applyAlignment="1" applyProtection="1">
      <alignment horizontal="center" vertical="center" shrinkToFit="1"/>
      <protection locked="0"/>
    </xf>
    <xf numFmtId="177" fontId="28" fillId="25" borderId="97" xfId="2" applyNumberFormat="1" applyFont="1" applyFill="1" applyBorder="1" applyAlignment="1" applyProtection="1">
      <alignment horizontal="center" vertical="center"/>
      <protection locked="0"/>
    </xf>
    <xf numFmtId="177" fontId="28" fillId="25" borderId="98" xfId="2" applyNumberFormat="1" applyFont="1" applyFill="1" applyBorder="1" applyAlignment="1" applyProtection="1">
      <alignment horizontal="center" vertical="center"/>
      <protection locked="0"/>
    </xf>
    <xf numFmtId="177" fontId="28" fillId="25" borderId="2" xfId="2" applyNumberFormat="1" applyFont="1" applyFill="1" applyBorder="1" applyAlignment="1" applyProtection="1">
      <alignment horizontal="center" vertical="center"/>
      <protection locked="0"/>
    </xf>
    <xf numFmtId="177" fontId="28" fillId="25" borderId="34" xfId="2" applyNumberFormat="1" applyFont="1" applyFill="1" applyBorder="1" applyAlignment="1" applyProtection="1">
      <alignment horizontal="center" vertical="center"/>
      <protection locked="0"/>
    </xf>
    <xf numFmtId="0" fontId="25" fillId="25" borderId="16" xfId="0" applyFont="1" applyFill="1" applyBorder="1" applyAlignment="1" applyProtection="1">
      <alignment horizontal="left" vertical="center" shrinkToFit="1"/>
      <protection locked="0"/>
    </xf>
    <xf numFmtId="0" fontId="25" fillId="25" borderId="12" xfId="0" applyFont="1" applyFill="1" applyBorder="1" applyAlignment="1" applyProtection="1">
      <alignment horizontal="left" vertical="center" shrinkToFit="1"/>
      <protection locked="0"/>
    </xf>
    <xf numFmtId="0" fontId="25" fillId="25" borderId="62" xfId="0" applyFont="1" applyFill="1" applyBorder="1" applyAlignment="1" applyProtection="1">
      <alignment horizontal="left" vertical="center" shrinkToFit="1"/>
      <protection locked="0"/>
    </xf>
    <xf numFmtId="0" fontId="25" fillId="25" borderId="105" xfId="0" applyFont="1" applyFill="1" applyBorder="1" applyAlignment="1" applyProtection="1">
      <alignment horizontal="left" vertical="center" shrinkToFit="1"/>
      <protection locked="0"/>
    </xf>
    <xf numFmtId="0" fontId="25" fillId="25" borderId="101" xfId="0" applyFont="1" applyFill="1" applyBorder="1" applyAlignment="1" applyProtection="1">
      <alignment horizontal="left" vertical="center" shrinkToFit="1"/>
      <protection locked="0"/>
    </xf>
    <xf numFmtId="0" fontId="25" fillId="25" borderId="102" xfId="0" applyFont="1" applyFill="1" applyBorder="1" applyAlignment="1" applyProtection="1">
      <alignment horizontal="left" vertical="center" shrinkToFit="1"/>
      <protection locked="0"/>
    </xf>
    <xf numFmtId="0" fontId="25" fillId="25" borderId="38" xfId="0" applyFont="1" applyFill="1" applyBorder="1" applyAlignment="1" applyProtection="1">
      <alignment horizontal="center" vertical="center" textRotation="255" shrinkToFit="1"/>
      <protection locked="0"/>
    </xf>
    <xf numFmtId="0" fontId="25" fillId="25" borderId="39" xfId="0" applyFont="1" applyFill="1" applyBorder="1" applyAlignment="1" applyProtection="1">
      <alignment horizontal="center" vertical="center" textRotation="255" shrinkToFit="1"/>
      <protection locked="0"/>
    </xf>
    <xf numFmtId="0" fontId="25" fillId="25" borderId="6" xfId="0" applyFont="1" applyFill="1" applyBorder="1" applyAlignment="1" applyProtection="1">
      <alignment horizontal="center" vertical="center" textRotation="255" shrinkToFit="1"/>
      <protection locked="0"/>
    </xf>
    <xf numFmtId="0" fontId="25" fillId="25" borderId="0" xfId="0" applyFont="1" applyFill="1" applyAlignment="1" applyProtection="1">
      <alignment horizontal="center" vertical="center" textRotation="255" shrinkToFit="1"/>
      <protection locked="0"/>
    </xf>
    <xf numFmtId="0" fontId="25" fillId="25" borderId="41" xfId="0" applyFont="1" applyFill="1" applyBorder="1" applyAlignment="1" applyProtection="1">
      <alignment horizontal="center" vertical="center" textRotation="255" shrinkToFit="1"/>
      <protection locked="0"/>
    </xf>
    <xf numFmtId="0" fontId="25" fillId="25" borderId="42" xfId="0" applyFont="1" applyFill="1" applyBorder="1" applyAlignment="1" applyProtection="1">
      <alignment horizontal="center" vertical="center" textRotation="255" shrinkToFit="1"/>
      <protection locked="0"/>
    </xf>
    <xf numFmtId="0" fontId="61" fillId="25" borderId="66" xfId="0" applyFont="1" applyFill="1" applyBorder="1" applyAlignment="1" applyProtection="1">
      <alignment horizontal="left" vertical="center" shrinkToFit="1"/>
      <protection locked="0"/>
    </xf>
    <xf numFmtId="0" fontId="61" fillId="25" borderId="12" xfId="0" applyFont="1" applyFill="1" applyBorder="1" applyAlignment="1" applyProtection="1">
      <alignment horizontal="left" vertical="center" shrinkToFit="1"/>
      <protection locked="0"/>
    </xf>
    <xf numFmtId="0" fontId="61" fillId="25" borderId="62" xfId="0" applyFont="1" applyFill="1" applyBorder="1" applyAlignment="1" applyProtection="1">
      <alignment horizontal="left" vertical="center" shrinkToFit="1"/>
      <protection locked="0"/>
    </xf>
    <xf numFmtId="0" fontId="85" fillId="25" borderId="6" xfId="2" applyFont="1" applyFill="1" applyBorder="1" applyAlignment="1" applyProtection="1">
      <alignment horizontal="left" wrapText="1"/>
      <protection locked="0"/>
    </xf>
    <xf numFmtId="0" fontId="85" fillId="25" borderId="0" xfId="2" applyFont="1" applyFill="1" applyAlignment="1" applyProtection="1">
      <alignment horizontal="left" wrapText="1"/>
      <protection locked="0"/>
    </xf>
    <xf numFmtId="0" fontId="25" fillId="25" borderId="12" xfId="0" applyFont="1" applyFill="1" applyBorder="1" applyAlignment="1" applyProtection="1">
      <alignment horizontal="left" vertical="center"/>
      <protection locked="0"/>
    </xf>
    <xf numFmtId="0" fontId="25" fillId="25" borderId="62" xfId="0" applyFont="1" applyFill="1" applyBorder="1" applyAlignment="1" applyProtection="1">
      <alignment horizontal="left" vertical="center"/>
      <protection locked="0"/>
    </xf>
    <xf numFmtId="0" fontId="35" fillId="25" borderId="6" xfId="0" applyFont="1" applyFill="1" applyBorder="1" applyAlignment="1" applyProtection="1">
      <alignment horizontal="center" vertical="center" textRotation="255" wrapText="1"/>
      <protection locked="0"/>
    </xf>
    <xf numFmtId="0" fontId="35" fillId="25" borderId="0" xfId="0" applyFont="1" applyFill="1" applyAlignment="1" applyProtection="1">
      <alignment horizontal="center" vertical="center" textRotation="255"/>
      <protection locked="0"/>
    </xf>
    <xf numFmtId="0" fontId="35" fillId="25" borderId="6" xfId="0" applyFont="1" applyFill="1" applyBorder="1" applyAlignment="1" applyProtection="1">
      <alignment horizontal="center" vertical="center" textRotation="255"/>
      <protection locked="0"/>
    </xf>
    <xf numFmtId="0" fontId="35" fillId="25" borderId="41" xfId="0" applyFont="1" applyFill="1" applyBorder="1" applyAlignment="1" applyProtection="1">
      <alignment horizontal="center" vertical="center" textRotation="255"/>
      <protection locked="0"/>
    </xf>
    <xf numFmtId="0" fontId="35" fillId="25" borderId="42" xfId="0" applyFont="1" applyFill="1" applyBorder="1" applyAlignment="1" applyProtection="1">
      <alignment horizontal="center" vertical="center" textRotation="255"/>
      <protection locked="0"/>
    </xf>
    <xf numFmtId="0" fontId="25" fillId="25" borderId="36" xfId="0" applyFont="1" applyFill="1" applyBorder="1" applyAlignment="1" applyProtection="1">
      <alignment horizontal="left" vertical="center" shrinkToFit="1"/>
      <protection locked="0"/>
    </xf>
    <xf numFmtId="0" fontId="25" fillId="25" borderId="58" xfId="0" applyFont="1" applyFill="1" applyBorder="1" applyAlignment="1" applyProtection="1">
      <alignment horizontal="left" vertical="center" shrinkToFit="1"/>
      <protection locked="0"/>
    </xf>
    <xf numFmtId="0" fontId="25" fillId="25" borderId="91" xfId="0" applyFont="1" applyFill="1" applyBorder="1" applyAlignment="1" applyProtection="1">
      <alignment horizontal="left" vertical="center" shrinkToFit="1"/>
      <protection locked="0"/>
    </xf>
    <xf numFmtId="0" fontId="25" fillId="25" borderId="9" xfId="0" applyFont="1" applyFill="1" applyBorder="1" applyAlignment="1" applyProtection="1">
      <alignment horizontal="left" vertical="center" shrinkToFit="1"/>
      <protection locked="0"/>
    </xf>
    <xf numFmtId="0" fontId="25" fillId="25" borderId="76" xfId="0" applyFont="1" applyFill="1" applyBorder="1" applyAlignment="1" applyProtection="1">
      <alignment horizontal="left" vertical="center" shrinkToFit="1"/>
      <protection locked="0"/>
    </xf>
    <xf numFmtId="0" fontId="25" fillId="25" borderId="92" xfId="0" applyFont="1" applyFill="1" applyBorder="1" applyAlignment="1" applyProtection="1">
      <alignment horizontal="left" vertical="center" shrinkToFit="1"/>
      <protection locked="0"/>
    </xf>
    <xf numFmtId="0" fontId="25" fillId="25" borderId="29" xfId="0" applyFont="1" applyFill="1" applyBorder="1" applyAlignment="1" applyProtection="1">
      <alignment horizontal="left" vertical="center" shrinkToFit="1"/>
      <protection locked="0"/>
    </xf>
    <xf numFmtId="0" fontId="25" fillId="25" borderId="53" xfId="0" applyFont="1" applyFill="1" applyBorder="1" applyAlignment="1" applyProtection="1">
      <alignment horizontal="left" vertical="center" shrinkToFit="1"/>
      <protection locked="0"/>
    </xf>
    <xf numFmtId="0" fontId="25" fillId="25" borderId="67" xfId="0" applyFont="1" applyFill="1" applyBorder="1" applyAlignment="1" applyProtection="1">
      <alignment horizontal="left" vertical="center" shrinkToFit="1"/>
      <protection locked="0"/>
    </xf>
    <xf numFmtId="0" fontId="33" fillId="25" borderId="0" xfId="2" applyFont="1" applyFill="1" applyProtection="1">
      <alignment vertical="center"/>
      <protection locked="0"/>
    </xf>
    <xf numFmtId="0" fontId="25" fillId="25" borderId="35" xfId="0" applyFont="1" applyFill="1" applyBorder="1" applyAlignment="1" applyProtection="1">
      <alignment horizontal="center" vertical="center" textRotation="255"/>
      <protection locked="0"/>
    </xf>
    <xf numFmtId="0" fontId="25" fillId="25" borderId="78" xfId="0" applyFont="1" applyFill="1" applyBorder="1" applyAlignment="1" applyProtection="1">
      <alignment horizontal="center" vertical="center" textRotation="255"/>
      <protection locked="0"/>
    </xf>
    <xf numFmtId="0" fontId="25" fillId="25" borderId="6" xfId="0" applyFont="1" applyFill="1" applyBorder="1" applyAlignment="1" applyProtection="1">
      <alignment horizontal="center" vertical="center" textRotation="255"/>
      <protection locked="0"/>
    </xf>
    <xf numFmtId="0" fontId="25" fillId="25" borderId="64" xfId="0" applyFont="1" applyFill="1" applyBorder="1" applyAlignment="1" applyProtection="1">
      <alignment horizontal="center" vertical="center" textRotation="255"/>
      <protection locked="0"/>
    </xf>
    <xf numFmtId="0" fontId="25" fillId="25" borderId="88" xfId="0" applyFont="1" applyFill="1" applyBorder="1" applyAlignment="1" applyProtection="1">
      <alignment horizontal="left" vertical="center" shrinkToFit="1"/>
      <protection locked="0"/>
    </xf>
    <xf numFmtId="0" fontId="25" fillId="25" borderId="80" xfId="0" applyFont="1" applyFill="1" applyBorder="1" applyAlignment="1" applyProtection="1">
      <alignment horizontal="left" vertical="center" shrinkToFit="1"/>
      <protection locked="0"/>
    </xf>
    <xf numFmtId="0" fontId="25" fillId="25" borderId="125" xfId="0" applyFont="1" applyFill="1" applyBorder="1" applyAlignment="1" applyProtection="1">
      <alignment horizontal="left" vertical="center" shrinkToFit="1"/>
      <protection locked="0"/>
    </xf>
    <xf numFmtId="0" fontId="51" fillId="25" borderId="0" xfId="2" applyFont="1" applyFill="1" applyProtection="1">
      <alignment vertical="center"/>
      <protection locked="0"/>
    </xf>
    <xf numFmtId="0" fontId="51" fillId="25" borderId="0" xfId="2" applyFont="1" applyFill="1" applyAlignment="1" applyProtection="1">
      <alignment horizontal="left" vertical="top" wrapText="1"/>
      <protection locked="0"/>
    </xf>
    <xf numFmtId="0" fontId="34" fillId="25" borderId="19" xfId="2" applyFont="1" applyFill="1" applyBorder="1" applyAlignment="1" applyProtection="1">
      <alignment horizontal="center" vertical="center" shrinkToFit="1"/>
      <protection locked="0"/>
    </xf>
    <xf numFmtId="0" fontId="34" fillId="25" borderId="60" xfId="2" applyFont="1" applyFill="1" applyBorder="1" applyAlignment="1" applyProtection="1">
      <alignment horizontal="center" vertical="center" shrinkToFit="1"/>
      <protection locked="0"/>
    </xf>
    <xf numFmtId="177" fontId="34" fillId="0" borderId="60" xfId="2" applyNumberFormat="1" applyFont="1" applyBorder="1" applyAlignment="1" applyProtection="1">
      <alignment horizontal="right" vertical="center"/>
      <protection locked="0"/>
    </xf>
    <xf numFmtId="177" fontId="34" fillId="0" borderId="56" xfId="2" applyNumberFormat="1" applyFont="1" applyBorder="1" applyAlignment="1" applyProtection="1">
      <alignment horizontal="right" vertical="center"/>
      <protection locked="0"/>
    </xf>
    <xf numFmtId="177" fontId="34" fillId="0" borderId="14" xfId="2" applyNumberFormat="1" applyFont="1" applyBorder="1" applyAlignment="1" applyProtection="1">
      <alignment horizontal="right" vertical="center"/>
      <protection locked="0"/>
    </xf>
    <xf numFmtId="177" fontId="34" fillId="9" borderId="59" xfId="2" applyNumberFormat="1" applyFont="1" applyFill="1" applyBorder="1" applyAlignment="1" applyProtection="1">
      <alignment horizontal="right" vertical="center"/>
      <protection locked="0"/>
    </xf>
    <xf numFmtId="177" fontId="34" fillId="9" borderId="60" xfId="2" applyNumberFormat="1" applyFont="1" applyFill="1" applyBorder="1" applyAlignment="1">
      <alignment horizontal="right" vertical="center"/>
    </xf>
    <xf numFmtId="0" fontId="34" fillId="25" borderId="95" xfId="2" applyFont="1" applyFill="1" applyBorder="1" applyAlignment="1" applyProtection="1">
      <alignment horizontal="center" vertical="center"/>
      <protection locked="0"/>
    </xf>
    <xf numFmtId="0" fontId="34" fillId="25" borderId="43" xfId="2" applyFont="1" applyFill="1" applyBorder="1" applyAlignment="1" applyProtection="1">
      <alignment horizontal="center" vertical="center"/>
      <protection locked="0"/>
    </xf>
    <xf numFmtId="0" fontId="34" fillId="25" borderId="42" xfId="2" applyFont="1" applyFill="1" applyBorder="1" applyAlignment="1" applyProtection="1">
      <alignment horizontal="center" vertical="center"/>
      <protection locked="0"/>
    </xf>
    <xf numFmtId="0" fontId="34" fillId="25" borderId="48" xfId="2" applyFont="1" applyFill="1" applyBorder="1" applyAlignment="1" applyProtection="1">
      <alignment horizontal="center" vertical="center"/>
      <protection locked="0"/>
    </xf>
    <xf numFmtId="0" fontId="34" fillId="25" borderId="6" xfId="2" applyFont="1" applyFill="1" applyBorder="1" applyAlignment="1" applyProtection="1">
      <alignment horizontal="center" vertical="center" shrinkToFit="1"/>
      <protection locked="0"/>
    </xf>
    <xf numFmtId="0" fontId="34" fillId="25" borderId="0" xfId="2" applyFont="1" applyFill="1" applyAlignment="1" applyProtection="1">
      <alignment horizontal="center" vertical="center" shrinkToFit="1"/>
      <protection locked="0"/>
    </xf>
    <xf numFmtId="177" fontId="34" fillId="0" borderId="58" xfId="2" applyNumberFormat="1" applyFont="1" applyBorder="1" applyAlignment="1" applyProtection="1">
      <alignment horizontal="right" vertical="center"/>
      <protection locked="0"/>
    </xf>
    <xf numFmtId="177" fontId="34" fillId="0" borderId="57" xfId="2" applyNumberFormat="1" applyFont="1" applyBorder="1" applyAlignment="1" applyProtection="1">
      <alignment horizontal="right" vertical="center"/>
      <protection locked="0"/>
    </xf>
    <xf numFmtId="177" fontId="34" fillId="0" borderId="13" xfId="2" applyNumberFormat="1" applyFont="1" applyBorder="1" applyAlignment="1" applyProtection="1">
      <alignment horizontal="right" vertical="center"/>
      <protection locked="0"/>
    </xf>
    <xf numFmtId="177" fontId="34" fillId="9" borderId="23" xfId="2" applyNumberFormat="1" applyFont="1" applyFill="1" applyBorder="1" applyAlignment="1" applyProtection="1">
      <alignment horizontal="right" vertical="center"/>
      <protection locked="0"/>
    </xf>
    <xf numFmtId="0" fontId="34" fillId="25" borderId="79" xfId="2" applyFont="1" applyFill="1" applyBorder="1" applyAlignment="1" applyProtection="1">
      <alignment horizontal="center" vertical="center"/>
      <protection locked="0"/>
    </xf>
    <xf numFmtId="0" fontId="34" fillId="25" borderId="3" xfId="2" applyFont="1" applyFill="1" applyBorder="1" applyAlignment="1" applyProtection="1">
      <alignment horizontal="center" vertical="center"/>
      <protection locked="0"/>
    </xf>
    <xf numFmtId="0" fontId="34" fillId="25" borderId="78" xfId="2" applyFont="1" applyFill="1" applyBorder="1" applyAlignment="1" applyProtection="1">
      <alignment horizontal="center" vertical="center"/>
      <protection locked="0"/>
    </xf>
    <xf numFmtId="0" fontId="34" fillId="25" borderId="31" xfId="2" applyFont="1" applyFill="1" applyBorder="1" applyAlignment="1" applyProtection="1">
      <alignment horizontal="center" vertical="center"/>
      <protection locked="0"/>
    </xf>
    <xf numFmtId="0" fontId="34" fillId="25" borderId="0" xfId="2" applyFont="1" applyFill="1" applyAlignment="1" applyProtection="1">
      <alignment horizontal="center" vertical="center"/>
      <protection locked="0"/>
    </xf>
    <xf numFmtId="0" fontId="34" fillId="25" borderId="64" xfId="2" applyFont="1" applyFill="1" applyBorder="1" applyAlignment="1" applyProtection="1">
      <alignment horizontal="center" vertical="center"/>
      <protection locked="0"/>
    </xf>
    <xf numFmtId="0" fontId="46" fillId="25" borderId="79" xfId="2" applyFont="1" applyFill="1" applyBorder="1" applyAlignment="1" applyProtection="1">
      <alignment horizontal="right" vertical="distributed" textRotation="255"/>
      <protection locked="0"/>
    </xf>
    <xf numFmtId="0" fontId="46" fillId="25" borderId="31" xfId="2" applyFont="1" applyFill="1" applyBorder="1" applyAlignment="1" applyProtection="1">
      <alignment horizontal="right" vertical="distributed" textRotation="255"/>
      <protection locked="0"/>
    </xf>
    <xf numFmtId="0" fontId="28" fillId="25" borderId="78" xfId="2" applyFont="1" applyFill="1" applyBorder="1" applyAlignment="1" applyProtection="1">
      <alignment horizontal="left" vertical="distributed" textRotation="255"/>
      <protection locked="0"/>
    </xf>
    <xf numFmtId="0" fontId="28" fillId="25" borderId="64" xfId="2" applyFont="1" applyFill="1" applyBorder="1" applyAlignment="1" applyProtection="1">
      <alignment horizontal="left" vertical="distributed" textRotation="255"/>
      <protection locked="0"/>
    </xf>
    <xf numFmtId="0" fontId="34" fillId="25" borderId="3" xfId="2" applyFont="1" applyFill="1" applyBorder="1" applyAlignment="1" applyProtection="1">
      <alignment horizontal="center" vertical="distributed" textRotation="255"/>
      <protection locked="0"/>
    </xf>
    <xf numFmtId="0" fontId="34" fillId="25" borderId="45" xfId="2" applyFont="1" applyFill="1" applyBorder="1" applyAlignment="1" applyProtection="1">
      <alignment horizontal="center" vertical="distributed" textRotation="255"/>
      <protection locked="0"/>
    </xf>
    <xf numFmtId="0" fontId="34" fillId="25" borderId="0" xfId="2" applyFont="1" applyFill="1" applyAlignment="1" applyProtection="1">
      <alignment horizontal="center" vertical="distributed" textRotation="255"/>
      <protection locked="0"/>
    </xf>
    <xf numFmtId="0" fontId="34" fillId="25" borderId="22" xfId="2" applyFont="1" applyFill="1" applyBorder="1" applyAlignment="1" applyProtection="1">
      <alignment horizontal="center" vertical="distributed" textRotation="255"/>
      <protection locked="0"/>
    </xf>
    <xf numFmtId="0" fontId="34" fillId="25" borderId="95" xfId="2" applyFont="1" applyFill="1" applyBorder="1" applyAlignment="1" applyProtection="1">
      <alignment horizontal="right" vertical="center"/>
      <protection locked="0"/>
    </xf>
    <xf numFmtId="0" fontId="34" fillId="25" borderId="43" xfId="2" applyFont="1" applyFill="1" applyBorder="1" applyAlignment="1" applyProtection="1">
      <alignment horizontal="right" vertical="center"/>
      <protection locked="0"/>
    </xf>
    <xf numFmtId="0" fontId="34" fillId="25" borderId="42" xfId="2" applyFont="1" applyFill="1" applyBorder="1" applyAlignment="1" applyProtection="1">
      <alignment horizontal="right" vertical="center"/>
      <protection locked="0"/>
    </xf>
    <xf numFmtId="0" fontId="34" fillId="25" borderId="47" xfId="2" applyFont="1" applyFill="1" applyBorder="1" applyAlignment="1" applyProtection="1">
      <alignment horizontal="right" vertical="center"/>
      <protection locked="0"/>
    </xf>
    <xf numFmtId="0" fontId="34" fillId="25" borderId="49" xfId="2" applyFont="1" applyFill="1" applyBorder="1" applyAlignment="1" applyProtection="1">
      <alignment horizontal="right" vertical="center"/>
      <protection locked="0"/>
    </xf>
    <xf numFmtId="0" fontId="34" fillId="25" borderId="35" xfId="2" applyFont="1" applyFill="1" applyBorder="1" applyAlignment="1" applyProtection="1">
      <alignment horizontal="center" vertical="center"/>
      <protection locked="0"/>
    </xf>
    <xf numFmtId="0" fontId="34" fillId="25" borderId="6" xfId="2" applyFont="1" applyFill="1" applyBorder="1" applyAlignment="1" applyProtection="1">
      <alignment horizontal="center" vertical="center"/>
      <protection locked="0"/>
    </xf>
    <xf numFmtId="0" fontId="34" fillId="25" borderId="41" xfId="2" applyFont="1" applyFill="1" applyBorder="1" applyAlignment="1" applyProtection="1">
      <alignment horizontal="center" vertical="center"/>
      <protection locked="0"/>
    </xf>
    <xf numFmtId="0" fontId="22" fillId="25" borderId="79" xfId="2" applyFont="1" applyFill="1" applyBorder="1" applyAlignment="1" applyProtection="1">
      <alignment horizontal="distributed" vertical="center" wrapText="1"/>
      <protection locked="0"/>
    </xf>
    <xf numFmtId="0" fontId="22" fillId="25" borderId="78" xfId="2" applyFont="1" applyFill="1" applyBorder="1" applyAlignment="1" applyProtection="1">
      <alignment horizontal="distributed" vertical="center"/>
      <protection locked="0"/>
    </xf>
    <xf numFmtId="0" fontId="22" fillId="25" borderId="31" xfId="2" applyFont="1" applyFill="1" applyBorder="1" applyAlignment="1" applyProtection="1">
      <alignment horizontal="distributed" vertical="center"/>
      <protection locked="0"/>
    </xf>
    <xf numFmtId="0" fontId="22" fillId="25" borderId="64" xfId="2" applyFont="1" applyFill="1" applyBorder="1" applyAlignment="1" applyProtection="1">
      <alignment horizontal="distributed" vertical="center"/>
      <protection locked="0"/>
    </xf>
    <xf numFmtId="0" fontId="34" fillId="25" borderId="15" xfId="2" applyFont="1" applyFill="1" applyBorder="1" applyAlignment="1" applyProtection="1">
      <alignment horizontal="center" vertical="center"/>
      <protection locked="0"/>
    </xf>
    <xf numFmtId="0" fontId="34" fillId="25" borderId="44" xfId="2" applyFont="1" applyFill="1" applyBorder="1" applyAlignment="1" applyProtection="1">
      <alignment horizontal="center" vertical="center"/>
      <protection locked="0"/>
    </xf>
    <xf numFmtId="0" fontId="34" fillId="25" borderId="1" xfId="2" applyFont="1" applyFill="1" applyBorder="1" applyAlignment="1" applyProtection="1">
      <alignment horizontal="center" vertical="center"/>
      <protection locked="0"/>
    </xf>
    <xf numFmtId="0" fontId="34" fillId="25" borderId="71" xfId="2" applyFont="1" applyFill="1" applyBorder="1" applyAlignment="1" applyProtection="1">
      <alignment horizontal="center" vertical="center"/>
      <protection locked="0"/>
    </xf>
    <xf numFmtId="0" fontId="70" fillId="25" borderId="0" xfId="2" applyFont="1" applyFill="1" applyAlignment="1" applyProtection="1">
      <alignment horizontal="right" vertical="top" wrapText="1"/>
      <protection locked="0"/>
    </xf>
    <xf numFmtId="0" fontId="70" fillId="25" borderId="0" xfId="2" applyFont="1" applyFill="1" applyAlignment="1" applyProtection="1">
      <alignment horizontal="left" vertical="top" wrapText="1"/>
      <protection locked="0"/>
    </xf>
    <xf numFmtId="0" fontId="33" fillId="25" borderId="2" xfId="2" applyFont="1" applyFill="1" applyBorder="1" applyAlignment="1" applyProtection="1">
      <alignment horizontal="left" vertical="center"/>
      <protection locked="0"/>
    </xf>
    <xf numFmtId="0" fontId="26" fillId="25" borderId="2" xfId="2" applyFont="1" applyFill="1" applyBorder="1" applyAlignment="1" applyProtection="1">
      <alignment horizontal="right" vertical="center"/>
      <protection locked="0"/>
    </xf>
    <xf numFmtId="0" fontId="34" fillId="25" borderId="100" xfId="2" applyFont="1" applyFill="1" applyBorder="1" applyAlignment="1" applyProtection="1">
      <alignment horizontal="center" vertical="center" wrapText="1"/>
      <protection locked="0"/>
    </xf>
    <xf numFmtId="0" fontId="34" fillId="25" borderId="101" xfId="2" applyFont="1" applyFill="1" applyBorder="1" applyAlignment="1" applyProtection="1">
      <alignment horizontal="center" vertical="center" wrapText="1"/>
      <protection locked="0"/>
    </xf>
    <xf numFmtId="0" fontId="34" fillId="25" borderId="102" xfId="2" applyFont="1" applyFill="1" applyBorder="1" applyAlignment="1" applyProtection="1">
      <alignment horizontal="center" vertical="center" wrapText="1"/>
      <protection locked="0"/>
    </xf>
    <xf numFmtId="0" fontId="34" fillId="25" borderId="101" xfId="2" applyFont="1" applyFill="1" applyBorder="1" applyAlignment="1" applyProtection="1">
      <alignment horizontal="center" vertical="center"/>
      <protection locked="0"/>
    </xf>
    <xf numFmtId="0" fontId="34" fillId="25" borderId="102" xfId="2" applyFont="1" applyFill="1" applyBorder="1" applyAlignment="1" applyProtection="1">
      <alignment horizontal="center" vertical="center"/>
      <protection locked="0"/>
    </xf>
    <xf numFmtId="0" fontId="34" fillId="29" borderId="100" xfId="2" applyFont="1" applyFill="1" applyBorder="1" applyAlignment="1" applyProtection="1">
      <alignment horizontal="center" vertical="center" wrapText="1"/>
      <protection locked="0"/>
    </xf>
    <xf numFmtId="0" fontId="34" fillId="29" borderId="101" xfId="2" applyFont="1" applyFill="1" applyBorder="1" applyAlignment="1" applyProtection="1">
      <alignment horizontal="center" vertical="center"/>
      <protection locked="0"/>
    </xf>
    <xf numFmtId="0" fontId="34" fillId="29" borderId="102" xfId="2" applyFont="1" applyFill="1" applyBorder="1" applyAlignment="1" applyProtection="1">
      <alignment horizontal="center" vertical="center"/>
      <protection locked="0"/>
    </xf>
    <xf numFmtId="0" fontId="70" fillId="25" borderId="0" xfId="2" applyFont="1" applyFill="1" applyAlignment="1" applyProtection="1">
      <alignment horizontal="left" vertical="center" wrapText="1"/>
      <protection locked="0"/>
    </xf>
    <xf numFmtId="0" fontId="70" fillId="25" borderId="0" xfId="2" applyFont="1" applyFill="1" applyAlignment="1" applyProtection="1">
      <alignment horizontal="left" vertical="top"/>
      <protection locked="0"/>
    </xf>
    <xf numFmtId="0" fontId="51" fillId="25" borderId="0" xfId="2" applyFont="1" applyFill="1" applyAlignment="1" applyProtection="1">
      <alignment vertical="top" wrapText="1"/>
      <protection locked="0"/>
    </xf>
    <xf numFmtId="0" fontId="51" fillId="25" borderId="0" xfId="0" applyFont="1" applyFill="1" applyAlignment="1" applyProtection="1">
      <alignment vertical="top"/>
      <protection locked="0"/>
    </xf>
    <xf numFmtId="0" fontId="51" fillId="25" borderId="0" xfId="0" applyFont="1" applyFill="1" applyProtection="1">
      <alignment vertical="center"/>
      <protection locked="0"/>
    </xf>
    <xf numFmtId="0" fontId="33" fillId="25" borderId="0" xfId="2" applyFont="1" applyFill="1" applyAlignment="1" applyProtection="1">
      <alignment horizontal="left" vertical="center"/>
      <protection locked="0"/>
    </xf>
    <xf numFmtId="0" fontId="33" fillId="25" borderId="66" xfId="2" applyFont="1" applyFill="1" applyBorder="1" applyAlignment="1" applyProtection="1">
      <alignment horizontal="center" vertical="center"/>
      <protection locked="0"/>
    </xf>
    <xf numFmtId="0" fontId="33" fillId="25" borderId="12" xfId="2" applyFont="1" applyFill="1" applyBorder="1" applyAlignment="1" applyProtection="1">
      <alignment horizontal="center" vertical="center"/>
      <protection locked="0"/>
    </xf>
    <xf numFmtId="0" fontId="33" fillId="25" borderId="62" xfId="2" applyFont="1" applyFill="1" applyBorder="1" applyAlignment="1" applyProtection="1">
      <alignment horizontal="center" vertical="center"/>
      <protection locked="0"/>
    </xf>
    <xf numFmtId="0" fontId="33" fillId="25" borderId="39" xfId="2" applyFont="1" applyFill="1" applyBorder="1" applyAlignment="1" applyProtection="1">
      <alignment horizontal="center" vertical="center"/>
      <protection locked="0"/>
    </xf>
    <xf numFmtId="0" fontId="33" fillId="25" borderId="40" xfId="2" applyFont="1" applyFill="1" applyBorder="1" applyAlignment="1" applyProtection="1">
      <alignment horizontal="center" vertical="center"/>
      <protection locked="0"/>
    </xf>
    <xf numFmtId="0" fontId="51" fillId="25" borderId="0" xfId="2" applyFont="1" applyFill="1" applyAlignment="1" applyProtection="1">
      <alignment vertical="top" wrapText="1" shrinkToFit="1"/>
      <protection locked="0"/>
    </xf>
    <xf numFmtId="0" fontId="51" fillId="25" borderId="0" xfId="2" quotePrefix="1" applyFont="1" applyFill="1" applyAlignment="1" applyProtection="1">
      <alignment horizontal="left" vertical="center"/>
      <protection locked="0"/>
    </xf>
    <xf numFmtId="0" fontId="51" fillId="25" borderId="0" xfId="2" applyFont="1" applyFill="1" applyAlignment="1" applyProtection="1">
      <alignment horizontal="left" vertical="center"/>
      <protection locked="0"/>
    </xf>
    <xf numFmtId="0" fontId="70" fillId="25" borderId="0" xfId="2" quotePrefix="1" applyFont="1" applyFill="1" applyAlignment="1" applyProtection="1">
      <alignment horizontal="left" vertical="center"/>
      <protection locked="0"/>
    </xf>
    <xf numFmtId="0" fontId="34" fillId="25" borderId="19" xfId="2" applyFont="1" applyFill="1" applyBorder="1" applyAlignment="1" applyProtection="1">
      <alignment horizontal="distributed" vertical="center"/>
      <protection locked="0"/>
    </xf>
    <xf numFmtId="0" fontId="34" fillId="25" borderId="60" xfId="2" applyFont="1" applyFill="1" applyBorder="1" applyAlignment="1" applyProtection="1">
      <alignment horizontal="distributed" vertical="center"/>
      <protection locked="0"/>
    </xf>
    <xf numFmtId="0" fontId="34" fillId="25" borderId="90" xfId="2" applyFont="1" applyFill="1" applyBorder="1" applyAlignment="1" applyProtection="1">
      <alignment horizontal="distributed" vertical="center"/>
      <protection locked="0"/>
    </xf>
    <xf numFmtId="177" fontId="6" fillId="0" borderId="9" xfId="2" applyNumberFormat="1" applyFont="1" applyBorder="1" applyAlignment="1" applyProtection="1">
      <alignment horizontal="right" vertical="center"/>
      <protection locked="0"/>
    </xf>
    <xf numFmtId="177" fontId="6" fillId="0" borderId="76" xfId="2" applyNumberFormat="1" applyFont="1" applyBorder="1" applyAlignment="1" applyProtection="1">
      <alignment horizontal="right" vertical="center"/>
      <protection locked="0"/>
    </xf>
    <xf numFmtId="0" fontId="51" fillId="25" borderId="3" xfId="2" applyFont="1" applyFill="1" applyBorder="1" applyAlignment="1" applyProtection="1">
      <alignment vertical="top" wrapText="1"/>
      <protection locked="0"/>
    </xf>
    <xf numFmtId="0" fontId="51" fillId="25" borderId="3" xfId="0" applyFont="1" applyFill="1" applyBorder="1" applyAlignment="1" applyProtection="1">
      <alignment vertical="top"/>
      <protection locked="0"/>
    </xf>
    <xf numFmtId="0" fontId="34" fillId="25" borderId="66" xfId="2" applyFont="1" applyFill="1" applyBorder="1" applyAlignment="1" applyProtection="1">
      <alignment horizontal="center" vertical="center"/>
      <protection locked="0"/>
    </xf>
    <xf numFmtId="0" fontId="34" fillId="25" borderId="12" xfId="2" applyFont="1" applyFill="1" applyBorder="1" applyAlignment="1" applyProtection="1">
      <alignment horizontal="center" vertical="center"/>
      <protection locked="0"/>
    </xf>
    <xf numFmtId="0" fontId="34" fillId="25" borderId="62" xfId="2" applyFont="1" applyFill="1" applyBorder="1" applyAlignment="1" applyProtection="1">
      <alignment horizontal="center" vertical="center"/>
      <protection locked="0"/>
    </xf>
    <xf numFmtId="177" fontId="6" fillId="9" borderId="66" xfId="2" applyNumberFormat="1" applyFont="1" applyFill="1" applyBorder="1" applyAlignment="1" applyProtection="1">
      <alignment horizontal="right" vertical="center"/>
      <protection locked="0"/>
    </xf>
    <xf numFmtId="177" fontId="6" fillId="9" borderId="12" xfId="2" applyNumberFormat="1" applyFont="1" applyFill="1" applyBorder="1" applyAlignment="1">
      <alignment horizontal="right" vertical="center"/>
    </xf>
    <xf numFmtId="0" fontId="6" fillId="25" borderId="18" xfId="2" applyFont="1" applyFill="1" applyBorder="1" applyAlignment="1" applyProtection="1">
      <alignment horizontal="distributed" vertical="center"/>
      <protection locked="0"/>
    </xf>
    <xf numFmtId="0" fontId="6" fillId="25" borderId="58" xfId="2" applyFont="1" applyFill="1" applyBorder="1" applyAlignment="1" applyProtection="1">
      <alignment horizontal="distributed" vertical="center"/>
      <protection locked="0"/>
    </xf>
    <xf numFmtId="0" fontId="6" fillId="25" borderId="91" xfId="2" applyFont="1" applyFill="1" applyBorder="1" applyAlignment="1" applyProtection="1">
      <alignment horizontal="distributed" vertical="center"/>
      <protection locked="0"/>
    </xf>
    <xf numFmtId="0" fontId="6" fillId="25" borderId="38" xfId="2" applyFont="1" applyFill="1" applyBorder="1" applyAlignment="1" applyProtection="1">
      <alignment horizontal="center" vertical="center" textRotation="255" shrinkToFit="1"/>
      <protection locked="0"/>
    </xf>
    <xf numFmtId="0" fontId="6" fillId="25" borderId="39" xfId="2" applyFont="1" applyFill="1" applyBorder="1" applyAlignment="1" applyProtection="1">
      <alignment horizontal="center" vertical="center" textRotation="255" shrinkToFit="1"/>
      <protection locked="0"/>
    </xf>
    <xf numFmtId="0" fontId="6" fillId="25" borderId="6" xfId="2" applyFont="1" applyFill="1" applyBorder="1" applyAlignment="1" applyProtection="1">
      <alignment horizontal="center" vertical="center" textRotation="255" shrinkToFit="1"/>
      <protection locked="0"/>
    </xf>
    <xf numFmtId="0" fontId="6" fillId="25" borderId="0" xfId="2" applyFont="1" applyFill="1" applyAlignment="1" applyProtection="1">
      <alignment horizontal="center" vertical="center" textRotation="255" shrinkToFit="1"/>
      <protection locked="0"/>
    </xf>
    <xf numFmtId="0" fontId="6" fillId="25" borderId="41" xfId="2" applyFont="1" applyFill="1" applyBorder="1" applyAlignment="1" applyProtection="1">
      <alignment horizontal="center" vertical="center" textRotation="255" shrinkToFit="1"/>
      <protection locked="0"/>
    </xf>
    <xf numFmtId="0" fontId="6" fillId="25" borderId="42" xfId="2" applyFont="1" applyFill="1" applyBorder="1" applyAlignment="1" applyProtection="1">
      <alignment horizontal="center" vertical="center" textRotation="255" shrinkToFit="1"/>
      <protection locked="0"/>
    </xf>
    <xf numFmtId="0" fontId="34" fillId="25" borderId="53" xfId="2" applyFont="1" applyFill="1" applyBorder="1" applyAlignment="1" applyProtection="1">
      <alignment horizontal="distributed" vertical="center"/>
      <protection locked="0"/>
    </xf>
    <xf numFmtId="0" fontId="34" fillId="25" borderId="67" xfId="2" applyFont="1" applyFill="1" applyBorder="1" applyAlignment="1" applyProtection="1">
      <alignment horizontal="distributed" vertical="center"/>
      <protection locked="0"/>
    </xf>
    <xf numFmtId="177" fontId="6" fillId="0" borderId="31" xfId="2" applyNumberFormat="1" applyFont="1" applyBorder="1" applyAlignment="1" applyProtection="1">
      <alignment horizontal="right" vertical="center"/>
      <protection locked="0"/>
    </xf>
    <xf numFmtId="177" fontId="6" fillId="0" borderId="0" xfId="2" applyNumberFormat="1" applyFont="1" applyAlignment="1" applyProtection="1">
      <alignment horizontal="right" vertical="center"/>
      <protection locked="0"/>
    </xf>
    <xf numFmtId="0" fontId="18" fillId="0" borderId="6" xfId="2" applyFont="1" applyBorder="1" applyAlignment="1" applyProtection="1">
      <alignment horizontal="left" vertical="center" wrapText="1"/>
      <protection locked="0"/>
    </xf>
    <xf numFmtId="0" fontId="34" fillId="25" borderId="76" xfId="2" applyFont="1" applyFill="1" applyBorder="1" applyAlignment="1" applyProtection="1">
      <alignment horizontal="distributed" vertical="center"/>
      <protection locked="0"/>
    </xf>
    <xf numFmtId="0" fontId="34" fillId="25" borderId="92" xfId="2" applyFont="1" applyFill="1" applyBorder="1" applyAlignment="1" applyProtection="1">
      <alignment horizontal="distributed" vertical="center"/>
      <protection locked="0"/>
    </xf>
    <xf numFmtId="0" fontId="34" fillId="25" borderId="58" xfId="2" applyFont="1" applyFill="1" applyBorder="1" applyAlignment="1" applyProtection="1">
      <alignment horizontal="distributed" vertical="center"/>
      <protection locked="0"/>
    </xf>
    <xf numFmtId="0" fontId="34" fillId="25" borderId="91" xfId="2" applyFont="1" applyFill="1" applyBorder="1" applyAlignment="1" applyProtection="1">
      <alignment horizontal="distributed" vertical="center"/>
      <protection locked="0"/>
    </xf>
    <xf numFmtId="177" fontId="6" fillId="0" borderId="23" xfId="2" applyNumberFormat="1" applyFont="1" applyBorder="1" applyAlignment="1" applyProtection="1">
      <alignment horizontal="right" vertical="center"/>
      <protection locked="0"/>
    </xf>
    <xf numFmtId="177" fontId="6" fillId="0" borderId="39" xfId="2" applyNumberFormat="1" applyFont="1" applyBorder="1" applyAlignment="1" applyProtection="1">
      <alignment horizontal="right" vertical="center"/>
      <protection locked="0"/>
    </xf>
    <xf numFmtId="177" fontId="6" fillId="3" borderId="9" xfId="2" applyNumberFormat="1" applyFont="1" applyFill="1" applyBorder="1" applyAlignment="1" applyProtection="1">
      <alignment horizontal="right" vertical="center"/>
      <protection locked="0"/>
    </xf>
    <xf numFmtId="177" fontId="6" fillId="3" borderId="76" xfId="2" applyNumberFormat="1" applyFont="1" applyFill="1" applyBorder="1" applyAlignment="1" applyProtection="1">
      <alignment horizontal="right" vertical="center"/>
      <protection locked="0"/>
    </xf>
    <xf numFmtId="177" fontId="6" fillId="3" borderId="92" xfId="2" applyNumberFormat="1" applyFont="1" applyFill="1" applyBorder="1" applyAlignment="1" applyProtection="1">
      <alignment horizontal="right" vertical="center"/>
      <protection locked="0"/>
    </xf>
    <xf numFmtId="177" fontId="6" fillId="9" borderId="59" xfId="2" applyNumberFormat="1" applyFont="1" applyFill="1" applyBorder="1" applyAlignment="1" applyProtection="1">
      <alignment horizontal="right" vertical="center"/>
      <protection locked="0"/>
    </xf>
    <xf numFmtId="177" fontId="6" fillId="9" borderId="60" xfId="2" applyNumberFormat="1" applyFont="1" applyFill="1" applyBorder="1" applyAlignment="1">
      <alignment horizontal="right" vertical="center"/>
    </xf>
    <xf numFmtId="177" fontId="6" fillId="3" borderId="19" xfId="2" applyNumberFormat="1" applyFont="1" applyFill="1" applyBorder="1" applyAlignment="1" applyProtection="1">
      <alignment horizontal="right" vertical="center"/>
      <protection locked="0"/>
    </xf>
    <xf numFmtId="177" fontId="6" fillId="3" borderId="60" xfId="2" applyNumberFormat="1" applyFont="1" applyFill="1" applyBorder="1" applyAlignment="1" applyProtection="1">
      <alignment horizontal="right" vertical="center"/>
      <protection locked="0"/>
    </xf>
    <xf numFmtId="177" fontId="6" fillId="3" borderId="90" xfId="2" applyNumberFormat="1" applyFont="1" applyFill="1" applyBorder="1" applyAlignment="1" applyProtection="1">
      <alignment horizontal="right" vertical="center"/>
      <protection locked="0"/>
    </xf>
    <xf numFmtId="0" fontId="6" fillId="25" borderId="38" xfId="2" applyFont="1" applyFill="1" applyBorder="1" applyAlignment="1" applyProtection="1">
      <alignment horizontal="center" vertical="center" textRotation="255" wrapText="1" shrinkToFit="1"/>
      <protection locked="0"/>
    </xf>
    <xf numFmtId="0" fontId="9" fillId="25" borderId="173" xfId="2" applyFont="1" applyFill="1" applyBorder="1" applyAlignment="1" applyProtection="1">
      <alignment vertical="center" textRotation="255" shrinkToFit="1"/>
      <protection locked="0"/>
    </xf>
    <xf numFmtId="0" fontId="9" fillId="25" borderId="174" xfId="2" applyFont="1" applyFill="1" applyBorder="1" applyAlignment="1" applyProtection="1">
      <alignment vertical="center" textRotation="255" shrinkToFit="1"/>
      <protection locked="0"/>
    </xf>
    <xf numFmtId="0" fontId="9" fillId="25" borderId="175" xfId="2" applyFont="1" applyFill="1" applyBorder="1" applyAlignment="1" applyProtection="1">
      <alignment vertical="center" textRotation="255" shrinkToFit="1"/>
      <protection locked="0"/>
    </xf>
    <xf numFmtId="0" fontId="8" fillId="3" borderId="23" xfId="2" applyFont="1" applyFill="1" applyBorder="1" applyAlignment="1" applyProtection="1">
      <alignment horizontal="center" vertical="center"/>
      <protection locked="0"/>
    </xf>
    <xf numFmtId="0" fontId="8" fillId="3" borderId="40" xfId="2" applyFont="1" applyFill="1" applyBorder="1" applyAlignment="1" applyProtection="1">
      <alignment horizontal="center" vertical="center"/>
      <protection locked="0"/>
    </xf>
    <xf numFmtId="0" fontId="8" fillId="3" borderId="31" xfId="2" applyFont="1" applyFill="1" applyBorder="1" applyAlignment="1" applyProtection="1">
      <alignment horizontal="center" vertical="center"/>
      <protection locked="0"/>
    </xf>
    <xf numFmtId="0" fontId="8" fillId="3" borderId="64" xfId="2" applyFont="1" applyFill="1" applyBorder="1" applyAlignment="1" applyProtection="1">
      <alignment horizontal="center" vertical="center"/>
      <protection locked="0"/>
    </xf>
    <xf numFmtId="177" fontId="6" fillId="3" borderId="36" xfId="2" applyNumberFormat="1" applyFont="1" applyFill="1" applyBorder="1" applyAlignment="1" applyProtection="1">
      <alignment horizontal="right" vertical="center"/>
      <protection locked="0"/>
    </xf>
    <xf numFmtId="177" fontId="6" fillId="3" borderId="58" xfId="2" applyNumberFormat="1" applyFont="1" applyFill="1" applyBorder="1" applyAlignment="1" applyProtection="1">
      <alignment horizontal="right" vertical="center"/>
      <protection locked="0"/>
    </xf>
    <xf numFmtId="177" fontId="6" fillId="3" borderId="91" xfId="2" applyNumberFormat="1" applyFont="1" applyFill="1" applyBorder="1" applyAlignment="1" applyProtection="1">
      <alignment horizontal="right" vertical="center"/>
      <protection locked="0"/>
    </xf>
    <xf numFmtId="177" fontId="6" fillId="9" borderId="31" xfId="2" applyNumberFormat="1" applyFont="1" applyFill="1" applyBorder="1" applyAlignment="1" applyProtection="1">
      <alignment horizontal="right" vertical="center"/>
      <protection locked="0"/>
    </xf>
    <xf numFmtId="177" fontId="6" fillId="9" borderId="0" xfId="2" applyNumberFormat="1" applyFont="1" applyFill="1" applyAlignment="1">
      <alignment horizontal="right" vertical="center"/>
    </xf>
    <xf numFmtId="177" fontId="6" fillId="3" borderId="28" xfId="2" applyNumberFormat="1" applyFont="1" applyFill="1" applyBorder="1" applyAlignment="1" applyProtection="1">
      <alignment horizontal="right" vertical="center"/>
      <protection locked="0"/>
    </xf>
    <xf numFmtId="177" fontId="6" fillId="3" borderId="53" xfId="2" applyNumberFormat="1" applyFont="1" applyFill="1" applyBorder="1" applyAlignment="1" applyProtection="1">
      <alignment horizontal="right" vertical="center"/>
      <protection locked="0"/>
    </xf>
    <xf numFmtId="177" fontId="6" fillId="3" borderId="67" xfId="2" applyNumberFormat="1" applyFont="1" applyFill="1" applyBorder="1" applyAlignment="1" applyProtection="1">
      <alignment horizontal="right" vertical="center"/>
      <protection locked="0"/>
    </xf>
    <xf numFmtId="177" fontId="6" fillId="3" borderId="29" xfId="2" applyNumberFormat="1" applyFont="1" applyFill="1" applyBorder="1" applyAlignment="1" applyProtection="1">
      <alignment horizontal="right" vertical="center"/>
      <protection locked="0"/>
    </xf>
    <xf numFmtId="0" fontId="35" fillId="25" borderId="2" xfId="0" applyFont="1" applyFill="1" applyBorder="1" applyProtection="1">
      <alignment vertical="center"/>
      <protection locked="0"/>
    </xf>
    <xf numFmtId="0" fontId="6" fillId="25" borderId="96" xfId="2" applyFont="1" applyFill="1" applyBorder="1" applyAlignment="1" applyProtection="1">
      <alignment horizontal="center" vertical="center"/>
      <protection locked="0"/>
    </xf>
    <xf numFmtId="0" fontId="6" fillId="25" borderId="97" xfId="2" applyFont="1" applyFill="1" applyBorder="1" applyAlignment="1" applyProtection="1">
      <alignment horizontal="center" vertical="center"/>
      <protection locked="0"/>
    </xf>
    <xf numFmtId="0" fontId="6" fillId="25" borderId="104" xfId="2" applyFont="1" applyFill="1" applyBorder="1" applyAlignment="1" applyProtection="1">
      <alignment horizontal="center" vertical="center"/>
      <protection locked="0"/>
    </xf>
    <xf numFmtId="0" fontId="6" fillId="3" borderId="103" xfId="2" applyFont="1" applyFill="1" applyBorder="1" applyAlignment="1" applyProtection="1">
      <alignment horizontal="center" vertical="center"/>
      <protection locked="0"/>
    </xf>
    <xf numFmtId="0" fontId="6" fillId="3" borderId="97" xfId="2" applyFont="1" applyFill="1" applyBorder="1" applyAlignment="1" applyProtection="1">
      <alignment horizontal="center" vertical="center"/>
      <protection locked="0"/>
    </xf>
    <xf numFmtId="0" fontId="6" fillId="3" borderId="104" xfId="2" applyFont="1" applyFill="1" applyBorder="1" applyAlignment="1" applyProtection="1">
      <alignment horizontal="center" vertical="center"/>
      <protection locked="0"/>
    </xf>
    <xf numFmtId="0" fontId="6" fillId="3" borderId="103" xfId="2" applyFont="1" applyFill="1" applyBorder="1" applyAlignment="1" applyProtection="1">
      <alignment vertical="center" shrinkToFit="1"/>
      <protection locked="0"/>
    </xf>
    <xf numFmtId="0" fontId="6" fillId="3" borderId="97" xfId="2" applyFont="1" applyFill="1" applyBorder="1" applyAlignment="1" applyProtection="1">
      <alignment vertical="center" shrinkToFit="1"/>
      <protection locked="0"/>
    </xf>
    <xf numFmtId="0" fontId="6" fillId="3" borderId="104" xfId="2" applyFont="1" applyFill="1" applyBorder="1" applyAlignment="1" applyProtection="1">
      <alignment vertical="center" shrinkToFit="1"/>
      <protection locked="0"/>
    </xf>
    <xf numFmtId="177" fontId="6" fillId="3" borderId="59" xfId="2" applyNumberFormat="1" applyFont="1" applyFill="1" applyBorder="1" applyAlignment="1" applyProtection="1">
      <alignment horizontal="right" vertical="center"/>
      <protection locked="0"/>
    </xf>
    <xf numFmtId="176" fontId="70" fillId="25" borderId="3" xfId="2" applyNumberFormat="1" applyFont="1" applyFill="1" applyBorder="1" applyAlignment="1" applyProtection="1">
      <alignment horizontal="left" vertical="top" wrapText="1"/>
      <protection locked="0"/>
    </xf>
    <xf numFmtId="0" fontId="0" fillId="0" borderId="66"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0" fillId="0" borderId="32" xfId="0" applyBorder="1" applyAlignment="1" applyProtection="1">
      <alignment horizontal="center" vertical="top" wrapText="1"/>
      <protection locked="0"/>
    </xf>
    <xf numFmtId="0" fontId="0" fillId="0" borderId="100" xfId="0" applyBorder="1" applyAlignment="1" applyProtection="1">
      <alignment horizontal="center" vertical="top" wrapText="1"/>
      <protection locked="0"/>
    </xf>
    <xf numFmtId="0" fontId="0" fillId="0" borderId="101" xfId="0" applyBorder="1" applyAlignment="1" applyProtection="1">
      <alignment horizontal="center" vertical="top" wrapText="1"/>
      <protection locked="0"/>
    </xf>
    <xf numFmtId="0" fontId="0" fillId="0" borderId="114" xfId="0" applyBorder="1" applyAlignment="1" applyProtection="1">
      <alignment horizontal="center" vertical="top" wrapText="1"/>
      <protection locked="0"/>
    </xf>
    <xf numFmtId="177" fontId="6" fillId="9" borderId="9" xfId="2" applyNumberFormat="1" applyFont="1" applyFill="1" applyBorder="1" applyAlignment="1" applyProtection="1">
      <alignment horizontal="right" vertical="center"/>
      <protection locked="0"/>
    </xf>
    <xf numFmtId="177" fontId="6" fillId="9" borderId="76" xfId="2" applyNumberFormat="1" applyFont="1" applyFill="1" applyBorder="1" applyAlignment="1">
      <alignment horizontal="right" vertical="center"/>
    </xf>
    <xf numFmtId="177" fontId="6" fillId="3" borderId="167" xfId="2" applyNumberFormat="1" applyFont="1" applyFill="1" applyBorder="1" applyAlignment="1" applyProtection="1">
      <alignment horizontal="right" vertical="center"/>
      <protection locked="0"/>
    </xf>
    <xf numFmtId="177" fontId="6" fillId="9" borderId="36" xfId="2" applyNumberFormat="1" applyFont="1" applyFill="1" applyBorder="1" applyAlignment="1" applyProtection="1">
      <alignment horizontal="right" vertical="center"/>
      <protection locked="0"/>
    </xf>
    <xf numFmtId="177" fontId="6" fillId="9" borderId="58" xfId="2" applyNumberFormat="1" applyFont="1" applyFill="1" applyBorder="1" applyAlignment="1">
      <alignment horizontal="right" vertical="center"/>
    </xf>
    <xf numFmtId="177" fontId="6" fillId="3" borderId="18" xfId="2" applyNumberFormat="1" applyFont="1" applyFill="1" applyBorder="1" applyAlignment="1" applyProtection="1">
      <alignment horizontal="right" vertical="center"/>
      <protection locked="0"/>
    </xf>
    <xf numFmtId="0" fontId="0" fillId="0" borderId="31" xfId="0" applyBorder="1" applyAlignment="1" applyProtection="1">
      <alignment horizontal="center" vertical="top" wrapText="1"/>
      <protection locked="0"/>
    </xf>
    <xf numFmtId="0" fontId="0" fillId="0" borderId="0" xfId="0" applyAlignment="1" applyProtection="1">
      <alignment horizontal="center" vertical="top" wrapText="1"/>
      <protection locked="0"/>
    </xf>
    <xf numFmtId="0" fontId="0" fillId="0" borderId="22" xfId="0" applyBorder="1" applyAlignment="1" applyProtection="1">
      <alignment horizontal="center" vertical="top" wrapText="1"/>
      <protection locked="0"/>
    </xf>
    <xf numFmtId="0" fontId="0" fillId="0" borderId="95" xfId="0" applyBorder="1" applyAlignment="1" applyProtection="1">
      <alignment horizontal="center" vertical="top" wrapText="1"/>
      <protection locked="0"/>
    </xf>
    <xf numFmtId="0" fontId="0" fillId="0" borderId="42" xfId="0" applyBorder="1" applyAlignment="1" applyProtection="1">
      <alignment horizontal="center" vertical="top" wrapText="1"/>
      <protection locked="0"/>
    </xf>
    <xf numFmtId="0" fontId="0" fillId="0" borderId="48" xfId="0" applyBorder="1" applyAlignment="1" applyProtection="1">
      <alignment horizontal="center" vertical="top" wrapText="1"/>
      <protection locked="0"/>
    </xf>
    <xf numFmtId="0" fontId="6" fillId="25" borderId="6" xfId="2" applyFont="1" applyFill="1" applyBorder="1" applyAlignment="1" applyProtection="1">
      <alignment horizontal="center" vertical="center"/>
      <protection locked="0"/>
    </xf>
    <xf numFmtId="0" fontId="6" fillId="25" borderId="0" xfId="2" applyFont="1" applyFill="1" applyAlignment="1" applyProtection="1">
      <alignment horizontal="center" vertical="center"/>
      <protection locked="0"/>
    </xf>
    <xf numFmtId="0" fontId="6" fillId="25" borderId="64" xfId="2" applyFont="1" applyFill="1" applyBorder="1" applyAlignment="1" applyProtection="1">
      <alignment horizontal="center" vertical="center"/>
      <protection locked="0"/>
    </xf>
    <xf numFmtId="0" fontId="6" fillId="25" borderId="41" xfId="2" applyFont="1" applyFill="1" applyBorder="1" applyAlignment="1" applyProtection="1">
      <alignment horizontal="center" vertical="center"/>
      <protection locked="0"/>
    </xf>
    <xf numFmtId="0" fontId="6" fillId="25" borderId="42" xfId="2" applyFont="1" applyFill="1" applyBorder="1" applyAlignment="1" applyProtection="1">
      <alignment horizontal="center" vertical="center"/>
      <protection locked="0"/>
    </xf>
    <xf numFmtId="0" fontId="6" fillId="25" borderId="43" xfId="2" applyFont="1" applyFill="1" applyBorder="1" applyAlignment="1" applyProtection="1">
      <alignment horizontal="center" vertical="center"/>
      <protection locked="0"/>
    </xf>
    <xf numFmtId="177" fontId="6" fillId="3" borderId="20" xfId="2" applyNumberFormat="1" applyFont="1" applyFill="1" applyBorder="1" applyAlignment="1" applyProtection="1">
      <alignment horizontal="right" vertical="center"/>
      <protection locked="0"/>
    </xf>
    <xf numFmtId="177" fontId="6" fillId="3" borderId="74" xfId="2" applyNumberFormat="1" applyFont="1" applyFill="1" applyBorder="1" applyAlignment="1" applyProtection="1">
      <alignment horizontal="right" vertical="center"/>
      <protection locked="0"/>
    </xf>
    <xf numFmtId="177" fontId="6" fillId="3" borderId="108" xfId="2" applyNumberFormat="1" applyFont="1" applyFill="1" applyBorder="1" applyAlignment="1" applyProtection="1">
      <alignment horizontal="right" vertical="center"/>
      <protection locked="0"/>
    </xf>
    <xf numFmtId="177" fontId="6" fillId="3" borderId="26" xfId="2" applyNumberFormat="1" applyFont="1" applyFill="1" applyBorder="1" applyAlignment="1" applyProtection="1">
      <alignment horizontal="right" vertical="center"/>
      <protection locked="0"/>
    </xf>
    <xf numFmtId="177" fontId="6" fillId="9" borderId="167" xfId="2" applyNumberFormat="1" applyFont="1" applyFill="1" applyBorder="1" applyAlignment="1" applyProtection="1">
      <alignment horizontal="right" vertical="center"/>
      <protection locked="0"/>
    </xf>
    <xf numFmtId="177" fontId="6" fillId="9" borderId="92" xfId="2" applyNumberFormat="1" applyFont="1" applyFill="1" applyBorder="1" applyAlignment="1">
      <alignment horizontal="right" vertical="center"/>
    </xf>
    <xf numFmtId="177" fontId="6" fillId="9" borderId="29" xfId="2" applyNumberFormat="1" applyFont="1" applyFill="1" applyBorder="1" applyAlignment="1" applyProtection="1">
      <alignment horizontal="right" vertical="center"/>
      <protection locked="0"/>
    </xf>
    <xf numFmtId="177" fontId="6" fillId="9" borderId="53" xfId="2" applyNumberFormat="1" applyFont="1" applyFill="1" applyBorder="1" applyAlignment="1">
      <alignment horizontal="right" vertical="center"/>
    </xf>
    <xf numFmtId="177" fontId="6" fillId="9" borderId="67" xfId="2" applyNumberFormat="1" applyFont="1" applyFill="1" applyBorder="1" applyAlignment="1">
      <alignment horizontal="right" vertical="center"/>
    </xf>
    <xf numFmtId="177" fontId="6" fillId="9" borderId="95" xfId="2" applyNumberFormat="1" applyFont="1" applyFill="1" applyBorder="1" applyAlignment="1" applyProtection="1">
      <alignment horizontal="right" vertical="center"/>
      <protection locked="0"/>
    </xf>
    <xf numFmtId="177" fontId="6" fillId="9" borderId="42" xfId="2" applyNumberFormat="1" applyFont="1" applyFill="1" applyBorder="1" applyAlignment="1">
      <alignment horizontal="right" vertical="center"/>
    </xf>
    <xf numFmtId="177" fontId="6" fillId="9" borderId="28" xfId="2" applyNumberFormat="1" applyFont="1" applyFill="1" applyBorder="1" applyAlignment="1" applyProtection="1">
      <alignment horizontal="right" vertical="center"/>
      <protection locked="0"/>
    </xf>
    <xf numFmtId="0" fontId="6" fillId="25" borderId="38" xfId="2" applyFont="1" applyFill="1" applyBorder="1" applyAlignment="1" applyProtection="1">
      <alignment horizontal="center" vertical="center"/>
      <protection locked="0"/>
    </xf>
    <xf numFmtId="0" fontId="6" fillId="25" borderId="39" xfId="2" applyFont="1" applyFill="1" applyBorder="1" applyAlignment="1" applyProtection="1">
      <alignment horizontal="center" vertical="center"/>
      <protection locked="0"/>
    </xf>
    <xf numFmtId="0" fontId="6" fillId="25" borderId="40" xfId="2" applyFont="1" applyFill="1" applyBorder="1" applyAlignment="1" applyProtection="1">
      <alignment horizontal="center" vertical="center"/>
      <protection locked="0"/>
    </xf>
    <xf numFmtId="177" fontId="6" fillId="9" borderId="23" xfId="2" applyNumberFormat="1" applyFont="1" applyFill="1" applyBorder="1" applyAlignment="1" applyProtection="1">
      <alignment horizontal="right" vertical="center"/>
      <protection locked="0"/>
    </xf>
    <xf numFmtId="177" fontId="6" fillId="9" borderId="39" xfId="2" applyNumberFormat="1" applyFont="1" applyFill="1" applyBorder="1" applyAlignment="1">
      <alignment horizontal="right" vertical="center"/>
    </xf>
    <xf numFmtId="177" fontId="6" fillId="9" borderId="18" xfId="2" applyNumberFormat="1" applyFont="1" applyFill="1" applyBorder="1" applyAlignment="1" applyProtection="1">
      <alignment horizontal="right" vertical="center"/>
      <protection locked="0"/>
    </xf>
    <xf numFmtId="177" fontId="6" fillId="9" borderId="91" xfId="2" applyNumberFormat="1" applyFont="1" applyFill="1" applyBorder="1" applyAlignment="1">
      <alignment horizontal="right" vertical="center"/>
    </xf>
    <xf numFmtId="0" fontId="0" fillId="0" borderId="39" xfId="0" applyBorder="1" applyAlignment="1" applyProtection="1">
      <alignment horizontal="center" vertical="top" wrapText="1"/>
      <protection locked="0"/>
    </xf>
    <xf numFmtId="0" fontId="0" fillId="0" borderId="24" xfId="0" applyBorder="1" applyAlignment="1" applyProtection="1">
      <alignment horizontal="center" vertical="top" wrapText="1"/>
      <protection locked="0"/>
    </xf>
    <xf numFmtId="0" fontId="51" fillId="25" borderId="0" xfId="2" applyFont="1" applyFill="1" applyAlignment="1" applyProtection="1">
      <alignment vertical="center" shrinkToFit="1"/>
      <protection locked="0"/>
    </xf>
    <xf numFmtId="0" fontId="51" fillId="25" borderId="0" xfId="0" applyFont="1" applyFill="1" applyAlignment="1" applyProtection="1">
      <alignment vertical="center" shrinkToFit="1"/>
      <protection locked="0"/>
    </xf>
    <xf numFmtId="0" fontId="71" fillId="25" borderId="0" xfId="2" applyFont="1" applyFill="1" applyProtection="1">
      <alignment vertical="center"/>
      <protection locked="0"/>
    </xf>
    <xf numFmtId="0" fontId="71" fillId="25" borderId="0" xfId="0" applyFont="1" applyFill="1" applyProtection="1">
      <alignment vertical="center"/>
      <protection locked="0"/>
    </xf>
    <xf numFmtId="0" fontId="5" fillId="25" borderId="2" xfId="2" applyFont="1" applyFill="1" applyBorder="1" applyProtection="1">
      <alignment vertical="center"/>
      <protection locked="0"/>
    </xf>
    <xf numFmtId="0" fontId="0" fillId="25" borderId="2" xfId="0" applyFill="1" applyBorder="1" applyProtection="1">
      <alignment vertical="center"/>
      <protection locked="0"/>
    </xf>
    <xf numFmtId="0" fontId="0" fillId="25" borderId="0" xfId="0" applyFill="1" applyProtection="1">
      <alignment vertical="center"/>
      <protection locked="0"/>
    </xf>
    <xf numFmtId="0" fontId="7" fillId="25" borderId="2" xfId="2" applyFont="1" applyFill="1" applyBorder="1" applyAlignment="1" applyProtection="1">
      <alignment horizontal="right" vertical="center"/>
      <protection locked="0"/>
    </xf>
    <xf numFmtId="0" fontId="6" fillId="25" borderId="35" xfId="2" applyFont="1" applyFill="1" applyBorder="1" applyAlignment="1" applyProtection="1">
      <alignment horizontal="center" vertical="center"/>
      <protection locked="0"/>
    </xf>
    <xf numFmtId="0" fontId="6" fillId="25" borderId="3" xfId="2" applyFont="1" applyFill="1" applyBorder="1" applyAlignment="1" applyProtection="1">
      <alignment horizontal="center" vertical="center"/>
      <protection locked="0"/>
    </xf>
    <xf numFmtId="0" fontId="6" fillId="25" borderId="78" xfId="2" applyFont="1" applyFill="1" applyBorder="1" applyAlignment="1" applyProtection="1">
      <alignment horizontal="center" vertical="center"/>
      <protection locked="0"/>
    </xf>
    <xf numFmtId="176" fontId="6" fillId="25" borderId="79" xfId="2" applyNumberFormat="1" applyFont="1" applyFill="1" applyBorder="1" applyAlignment="1" applyProtection="1">
      <alignment horizontal="center" vertical="center"/>
      <protection locked="0"/>
    </xf>
    <xf numFmtId="176" fontId="6" fillId="25" borderId="3" xfId="2" applyNumberFormat="1" applyFont="1" applyFill="1" applyBorder="1" applyAlignment="1" applyProtection="1">
      <alignment horizontal="center" vertical="center"/>
      <protection locked="0"/>
    </xf>
    <xf numFmtId="176" fontId="6" fillId="25" borderId="45" xfId="2" applyNumberFormat="1" applyFont="1" applyFill="1" applyBorder="1" applyAlignment="1" applyProtection="1">
      <alignment horizontal="center" vertical="center"/>
      <protection locked="0"/>
    </xf>
    <xf numFmtId="176" fontId="6" fillId="25" borderId="95" xfId="2" applyNumberFormat="1" applyFont="1" applyFill="1" applyBorder="1" applyAlignment="1" applyProtection="1">
      <alignment horizontal="center" vertical="center"/>
      <protection locked="0"/>
    </xf>
    <xf numFmtId="176" fontId="6" fillId="25" borderId="42" xfId="2" applyNumberFormat="1" applyFont="1" applyFill="1" applyBorder="1" applyAlignment="1" applyProtection="1">
      <alignment horizontal="center" vertical="center"/>
      <protection locked="0"/>
    </xf>
    <xf numFmtId="176" fontId="6" fillId="25" borderId="48" xfId="2" applyNumberFormat="1" applyFont="1" applyFill="1" applyBorder="1" applyAlignment="1" applyProtection="1">
      <alignment horizontal="center" vertical="center"/>
      <protection locked="0"/>
    </xf>
    <xf numFmtId="0" fontId="6" fillId="25" borderId="79" xfId="2" applyFont="1" applyFill="1" applyBorder="1" applyAlignment="1" applyProtection="1">
      <alignment horizontal="center" vertical="center"/>
      <protection locked="0"/>
    </xf>
    <xf numFmtId="0" fontId="6" fillId="25" borderId="95" xfId="2" applyFont="1" applyFill="1" applyBorder="1" applyAlignment="1" applyProtection="1">
      <alignment horizontal="center" vertical="center"/>
      <protection locked="0"/>
    </xf>
    <xf numFmtId="0" fontId="6" fillId="25" borderId="45" xfId="2" applyFont="1" applyFill="1" applyBorder="1" applyAlignment="1" applyProtection="1">
      <alignment horizontal="center" vertical="center"/>
      <protection locked="0"/>
    </xf>
    <xf numFmtId="0" fontId="6" fillId="25" borderId="48" xfId="2" applyFont="1" applyFill="1" applyBorder="1" applyAlignment="1" applyProtection="1">
      <alignment horizontal="center" vertical="center"/>
      <protection locked="0"/>
    </xf>
    <xf numFmtId="0" fontId="51" fillId="25" borderId="3" xfId="0" applyFont="1" applyFill="1" applyBorder="1" applyAlignment="1" applyProtection="1">
      <alignment vertical="center" shrinkToFit="1"/>
      <protection locked="0"/>
    </xf>
    <xf numFmtId="177" fontId="6" fillId="3" borderId="73" xfId="2" applyNumberFormat="1" applyFont="1" applyFill="1" applyBorder="1" applyProtection="1">
      <alignment vertical="center"/>
      <protection locked="0"/>
    </xf>
    <xf numFmtId="177" fontId="6" fillId="3" borderId="75" xfId="2" applyNumberFormat="1" applyFont="1" applyFill="1" applyBorder="1" applyProtection="1">
      <alignment vertical="center"/>
      <protection locked="0"/>
    </xf>
    <xf numFmtId="177" fontId="6" fillId="3" borderId="8" xfId="2" applyNumberFormat="1" applyFont="1" applyFill="1" applyBorder="1" applyProtection="1">
      <alignment vertical="center"/>
      <protection locked="0"/>
    </xf>
    <xf numFmtId="177" fontId="6" fillId="3" borderId="68" xfId="2" applyNumberFormat="1" applyFont="1" applyFill="1" applyBorder="1" applyAlignment="1" applyProtection="1">
      <alignment horizontal="right" vertical="center"/>
      <protection locked="0"/>
    </xf>
    <xf numFmtId="177" fontId="6" fillId="3" borderId="54" xfId="2" applyNumberFormat="1" applyFont="1" applyFill="1" applyBorder="1" applyAlignment="1" applyProtection="1">
      <alignment horizontal="right" vertical="center"/>
      <protection locked="0"/>
    </xf>
    <xf numFmtId="177" fontId="6" fillId="3" borderId="30" xfId="2" applyNumberFormat="1" applyFont="1" applyFill="1" applyBorder="1" applyAlignment="1" applyProtection="1">
      <alignment horizontal="right" vertical="center"/>
      <protection locked="0"/>
    </xf>
    <xf numFmtId="177" fontId="6" fillId="9" borderId="41" xfId="2" applyNumberFormat="1" applyFont="1" applyFill="1" applyBorder="1" applyAlignment="1" applyProtection="1">
      <alignment horizontal="right" vertical="center"/>
      <protection locked="0"/>
    </xf>
    <xf numFmtId="177" fontId="6" fillId="9" borderId="43" xfId="2" applyNumberFormat="1" applyFont="1" applyFill="1" applyBorder="1" applyAlignment="1">
      <alignment horizontal="right" vertical="center"/>
    </xf>
    <xf numFmtId="177" fontId="6" fillId="3" borderId="53" xfId="2" applyNumberFormat="1" applyFont="1" applyFill="1" applyBorder="1" applyProtection="1">
      <alignment vertical="center"/>
      <protection locked="0"/>
    </xf>
    <xf numFmtId="177" fontId="6" fillId="3" borderId="54" xfId="2" applyNumberFormat="1" applyFont="1" applyFill="1" applyBorder="1" applyProtection="1">
      <alignment vertical="center"/>
      <protection locked="0"/>
    </xf>
    <xf numFmtId="177" fontId="6" fillId="3" borderId="68" xfId="2" applyNumberFormat="1" applyFont="1" applyFill="1" applyBorder="1" applyProtection="1">
      <alignment vertical="center"/>
      <protection locked="0"/>
    </xf>
    <xf numFmtId="177" fontId="6" fillId="3" borderId="75" xfId="2" applyNumberFormat="1" applyFont="1" applyFill="1" applyBorder="1" applyAlignment="1" applyProtection="1">
      <alignment horizontal="right" vertical="center"/>
      <protection locked="0"/>
    </xf>
    <xf numFmtId="177" fontId="6" fillId="3" borderId="73" xfId="2" applyNumberFormat="1" applyFont="1" applyFill="1" applyBorder="1" applyAlignment="1" applyProtection="1">
      <alignment horizontal="right" vertical="center"/>
      <protection locked="0"/>
    </xf>
    <xf numFmtId="177" fontId="6" fillId="3" borderId="8" xfId="2" applyNumberFormat="1" applyFont="1" applyFill="1" applyBorder="1" applyAlignment="1" applyProtection="1">
      <alignment horizontal="right" vertical="center"/>
      <protection locked="0"/>
    </xf>
    <xf numFmtId="177" fontId="6" fillId="9" borderId="20" xfId="2" applyNumberFormat="1" applyFont="1" applyFill="1" applyBorder="1" applyAlignment="1" applyProtection="1">
      <alignment horizontal="right" vertical="center"/>
      <protection locked="0"/>
    </xf>
    <xf numFmtId="177" fontId="6" fillId="9" borderId="74" xfId="2" applyNumberFormat="1" applyFont="1" applyFill="1" applyBorder="1" applyAlignment="1">
      <alignment horizontal="right" vertical="center"/>
    </xf>
    <xf numFmtId="177" fontId="6" fillId="9" borderId="108" xfId="2" applyNumberFormat="1" applyFont="1" applyFill="1" applyBorder="1" applyAlignment="1">
      <alignment horizontal="right" vertical="center"/>
    </xf>
    <xf numFmtId="177" fontId="6" fillId="3" borderId="74" xfId="2" applyNumberFormat="1" applyFont="1" applyFill="1" applyBorder="1" applyProtection="1">
      <alignment vertical="center"/>
      <protection locked="0"/>
    </xf>
    <xf numFmtId="177" fontId="6" fillId="3" borderId="30" xfId="2" applyNumberFormat="1" applyFont="1" applyFill="1" applyBorder="1" applyProtection="1">
      <alignment vertical="center"/>
      <protection locked="0"/>
    </xf>
    <xf numFmtId="177" fontId="6" fillId="28" borderId="26" xfId="2" applyNumberFormat="1" applyFont="1" applyFill="1" applyBorder="1" applyAlignment="1" applyProtection="1">
      <alignment horizontal="right" vertical="center"/>
      <protection locked="0"/>
    </xf>
    <xf numFmtId="177" fontId="6" fillId="28" borderId="108" xfId="2" applyNumberFormat="1" applyFont="1" applyFill="1" applyBorder="1" applyAlignment="1" applyProtection="1">
      <alignment horizontal="right" vertical="center"/>
      <protection locked="0"/>
    </xf>
    <xf numFmtId="177" fontId="6" fillId="28" borderId="29" xfId="2" applyNumberFormat="1" applyFont="1" applyFill="1" applyBorder="1" applyAlignment="1" applyProtection="1">
      <alignment horizontal="right" vertical="center"/>
      <protection locked="0"/>
    </xf>
    <xf numFmtId="177" fontId="6" fillId="28" borderId="67" xfId="2" applyNumberFormat="1" applyFont="1" applyFill="1" applyBorder="1" applyAlignment="1" applyProtection="1">
      <alignment horizontal="right" vertical="center"/>
      <protection locked="0"/>
    </xf>
    <xf numFmtId="0" fontId="0" fillId="25" borderId="174" xfId="0" applyFill="1" applyBorder="1" applyAlignment="1" applyProtection="1">
      <alignment vertical="center" textRotation="255" shrinkToFit="1"/>
      <protection locked="0"/>
    </xf>
    <xf numFmtId="0" fontId="0" fillId="25" borderId="175" xfId="0" applyFill="1" applyBorder="1" applyAlignment="1" applyProtection="1">
      <alignment vertical="center" textRotation="255" shrinkToFit="1"/>
      <protection locked="0"/>
    </xf>
    <xf numFmtId="0" fontId="6" fillId="25" borderId="20" xfId="2" applyFont="1" applyFill="1" applyBorder="1" applyAlignment="1" applyProtection="1">
      <alignment horizontal="center" vertical="center"/>
      <protection locked="0"/>
    </xf>
    <xf numFmtId="0" fontId="6" fillId="25" borderId="74" xfId="2" applyFont="1" applyFill="1" applyBorder="1" applyAlignment="1" applyProtection="1">
      <alignment horizontal="center" vertical="center"/>
      <protection locked="0"/>
    </xf>
    <xf numFmtId="0" fontId="6" fillId="25" borderId="108" xfId="2" applyFont="1" applyFill="1" applyBorder="1" applyAlignment="1" applyProtection="1">
      <alignment horizontal="center" vertical="center"/>
      <protection locked="0"/>
    </xf>
    <xf numFmtId="0" fontId="6" fillId="25" borderId="28" xfId="2" applyFont="1" applyFill="1" applyBorder="1" applyAlignment="1" applyProtection="1">
      <alignment horizontal="center" vertical="center"/>
      <protection locked="0"/>
    </xf>
    <xf numFmtId="0" fontId="6" fillId="25" borderId="53" xfId="2" applyFont="1" applyFill="1" applyBorder="1" applyAlignment="1" applyProtection="1">
      <alignment horizontal="center" vertical="center"/>
      <protection locked="0"/>
    </xf>
    <xf numFmtId="0" fontId="6" fillId="25" borderId="67" xfId="2" applyFont="1" applyFill="1" applyBorder="1" applyAlignment="1" applyProtection="1">
      <alignment horizontal="center" vertical="center"/>
      <protection locked="0"/>
    </xf>
    <xf numFmtId="177" fontId="6" fillId="9" borderId="74" xfId="2" applyNumberFormat="1" applyFont="1" applyFill="1" applyBorder="1" applyAlignment="1" applyProtection="1">
      <alignment horizontal="right" vertical="center"/>
      <protection locked="0"/>
    </xf>
    <xf numFmtId="177" fontId="6" fillId="9" borderId="75" xfId="2" applyNumberFormat="1" applyFont="1" applyFill="1" applyBorder="1" applyAlignment="1">
      <alignment horizontal="right" vertical="center"/>
    </xf>
    <xf numFmtId="177" fontId="6" fillId="9" borderId="73" xfId="2" applyNumberFormat="1" applyFont="1" applyFill="1" applyBorder="1" applyAlignment="1" applyProtection="1">
      <alignment horizontal="right" vertical="center"/>
      <protection locked="0"/>
    </xf>
    <xf numFmtId="177" fontId="6" fillId="9" borderId="8" xfId="2" applyNumberFormat="1" applyFont="1" applyFill="1" applyBorder="1" applyAlignment="1">
      <alignment horizontal="right" vertical="center"/>
    </xf>
    <xf numFmtId="177" fontId="6" fillId="9" borderId="68" xfId="2" applyNumberFormat="1" applyFont="1" applyFill="1" applyBorder="1" applyAlignment="1" applyProtection="1">
      <alignment horizontal="right" vertical="center"/>
      <protection locked="0"/>
    </xf>
    <xf numFmtId="177" fontId="6" fillId="9" borderId="54" xfId="2" applyNumberFormat="1" applyFont="1" applyFill="1" applyBorder="1" applyAlignment="1">
      <alignment horizontal="right" vertical="center"/>
    </xf>
    <xf numFmtId="177" fontId="6" fillId="9" borderId="53" xfId="2" applyNumberFormat="1" applyFont="1" applyFill="1" applyBorder="1" applyAlignment="1" applyProtection="1">
      <alignment horizontal="right" vertical="center"/>
      <protection locked="0"/>
    </xf>
    <xf numFmtId="177" fontId="6" fillId="9" borderId="30" xfId="2" applyNumberFormat="1" applyFont="1" applyFill="1" applyBorder="1" applyAlignment="1">
      <alignment horizontal="right" vertical="center"/>
    </xf>
    <xf numFmtId="177" fontId="6" fillId="9" borderId="40" xfId="2" applyNumberFormat="1" applyFont="1" applyFill="1" applyBorder="1" applyAlignment="1">
      <alignment horizontal="right" vertical="center"/>
    </xf>
    <xf numFmtId="177" fontId="6" fillId="9" borderId="31" xfId="2" applyNumberFormat="1" applyFont="1" applyFill="1" applyBorder="1" applyAlignment="1">
      <alignment horizontal="right" vertical="center"/>
    </xf>
    <xf numFmtId="177" fontId="6" fillId="9" borderId="64" xfId="2" applyNumberFormat="1" applyFont="1" applyFill="1" applyBorder="1" applyAlignment="1">
      <alignment horizontal="right" vertical="center"/>
    </xf>
    <xf numFmtId="177" fontId="6" fillId="9" borderId="95" xfId="2" applyNumberFormat="1" applyFont="1" applyFill="1" applyBorder="1" applyAlignment="1">
      <alignment horizontal="right" vertical="center"/>
    </xf>
    <xf numFmtId="177" fontId="6" fillId="9" borderId="12" xfId="2" applyNumberFormat="1" applyFont="1" applyFill="1" applyBorder="1" applyAlignment="1" applyProtection="1">
      <alignment horizontal="right" vertical="center"/>
      <protection locked="0"/>
    </xf>
    <xf numFmtId="177" fontId="6" fillId="9" borderId="85" xfId="2" applyNumberFormat="1" applyFont="1" applyFill="1" applyBorder="1" applyAlignment="1" applyProtection="1">
      <alignment horizontal="right" vertical="center"/>
      <protection locked="0"/>
    </xf>
    <xf numFmtId="177" fontId="6" fillId="9" borderId="86" xfId="2" applyNumberFormat="1" applyFont="1" applyFill="1" applyBorder="1" applyAlignment="1">
      <alignment horizontal="right" vertical="center"/>
    </xf>
    <xf numFmtId="177" fontId="6" fillId="9" borderId="32" xfId="2" applyNumberFormat="1" applyFont="1" applyFill="1" applyBorder="1" applyAlignment="1">
      <alignment horizontal="right" vertical="center"/>
    </xf>
    <xf numFmtId="177" fontId="6" fillId="9" borderId="16" xfId="2" applyNumberFormat="1" applyFont="1" applyFill="1" applyBorder="1" applyAlignment="1" applyProtection="1">
      <alignment horizontal="right" vertical="center"/>
      <protection locked="0"/>
    </xf>
    <xf numFmtId="177" fontId="6" fillId="9" borderId="62" xfId="2" applyNumberFormat="1" applyFont="1" applyFill="1" applyBorder="1" applyAlignment="1">
      <alignment horizontal="right" vertical="center"/>
    </xf>
    <xf numFmtId="177" fontId="6" fillId="9" borderId="50" xfId="2" applyNumberFormat="1" applyFont="1" applyFill="1" applyBorder="1" applyAlignment="1" applyProtection="1">
      <alignment horizontal="right" vertical="center"/>
      <protection locked="0"/>
    </xf>
    <xf numFmtId="177" fontId="6" fillId="9" borderId="50" xfId="2" applyNumberFormat="1" applyFont="1" applyFill="1" applyBorder="1" applyAlignment="1">
      <alignment horizontal="right" vertical="center"/>
    </xf>
    <xf numFmtId="0" fontId="6" fillId="25" borderId="71" xfId="2" applyFont="1" applyFill="1" applyBorder="1" applyAlignment="1" applyProtection="1">
      <alignment horizontal="center" vertical="center"/>
      <protection locked="0"/>
    </xf>
    <xf numFmtId="0" fontId="6" fillId="25" borderId="49" xfId="2" applyFont="1" applyFill="1" applyBorder="1" applyAlignment="1" applyProtection="1">
      <alignment horizontal="center" vertical="center"/>
      <protection locked="0"/>
    </xf>
    <xf numFmtId="0" fontId="6" fillId="25" borderId="1" xfId="2" applyFont="1" applyFill="1" applyBorder="1" applyAlignment="1" applyProtection="1">
      <alignment horizontal="center" vertical="center"/>
      <protection locked="0"/>
    </xf>
    <xf numFmtId="0" fontId="6" fillId="25" borderId="47" xfId="2" applyFont="1" applyFill="1" applyBorder="1" applyAlignment="1" applyProtection="1">
      <alignment horizontal="center" vertical="center"/>
      <protection locked="0"/>
    </xf>
    <xf numFmtId="0" fontId="6" fillId="25" borderId="22" xfId="2" applyFont="1" applyFill="1" applyBorder="1" applyAlignment="1" applyProtection="1">
      <alignment horizontal="center" vertical="center"/>
      <protection locked="0"/>
    </xf>
    <xf numFmtId="0" fontId="7" fillId="25" borderId="88" xfId="2" applyFont="1" applyFill="1" applyBorder="1" applyAlignment="1" applyProtection="1">
      <alignment horizontal="center" vertical="center"/>
      <protection locked="0"/>
    </xf>
    <xf numFmtId="0" fontId="7" fillId="25" borderId="80" xfId="2" applyFont="1" applyFill="1" applyBorder="1" applyAlignment="1" applyProtection="1">
      <alignment horizontal="center" vertical="center"/>
      <protection locked="0"/>
    </xf>
    <xf numFmtId="0" fontId="7" fillId="25" borderId="81" xfId="2" applyFont="1" applyFill="1" applyBorder="1" applyAlignment="1" applyProtection="1">
      <alignment horizontal="center" vertical="center"/>
      <protection locked="0"/>
    </xf>
    <xf numFmtId="0" fontId="43" fillId="25" borderId="31" xfId="2" applyFont="1" applyFill="1" applyBorder="1" applyAlignment="1" applyProtection="1">
      <alignment horizontal="distributed" vertical="center" wrapText="1"/>
      <protection locked="0"/>
    </xf>
    <xf numFmtId="0" fontId="43" fillId="25" borderId="71" xfId="2" applyFont="1" applyFill="1" applyBorder="1" applyAlignment="1" applyProtection="1">
      <alignment horizontal="distributed" vertical="center"/>
      <protection locked="0"/>
    </xf>
    <xf numFmtId="0" fontId="43" fillId="25" borderId="31" xfId="2" applyFont="1" applyFill="1" applyBorder="1" applyAlignment="1" applyProtection="1">
      <alignment horizontal="distributed" vertical="center"/>
      <protection locked="0"/>
    </xf>
    <xf numFmtId="0" fontId="43" fillId="25" borderId="95" xfId="2" applyFont="1" applyFill="1" applyBorder="1" applyAlignment="1" applyProtection="1">
      <alignment horizontal="distributed" vertical="center"/>
      <protection locked="0"/>
    </xf>
    <xf numFmtId="0" fontId="43" fillId="25" borderId="49" xfId="2" applyFont="1" applyFill="1" applyBorder="1" applyAlignment="1" applyProtection="1">
      <alignment horizontal="distributed" vertical="center"/>
      <protection locked="0"/>
    </xf>
    <xf numFmtId="0" fontId="108" fillId="25" borderId="11" xfId="2" applyFont="1" applyFill="1" applyBorder="1" applyAlignment="1" applyProtection="1">
      <alignment horizontal="center" vertical="center" wrapText="1" shrinkToFit="1"/>
      <protection locked="0"/>
    </xf>
    <xf numFmtId="0" fontId="107" fillId="25" borderId="109" xfId="2" applyFont="1" applyFill="1" applyBorder="1" applyAlignment="1" applyProtection="1">
      <alignment horizontal="center" vertical="center" wrapText="1" shrinkToFit="1"/>
      <protection locked="0"/>
    </xf>
    <xf numFmtId="0" fontId="107" fillId="25" borderId="31" xfId="2" applyFont="1" applyFill="1" applyBorder="1" applyAlignment="1" applyProtection="1">
      <alignment horizontal="center" vertical="center" wrapText="1" shrinkToFit="1"/>
      <protection locked="0"/>
    </xf>
    <xf numFmtId="0" fontId="107" fillId="25" borderId="64" xfId="2" applyFont="1" applyFill="1" applyBorder="1" applyAlignment="1" applyProtection="1">
      <alignment horizontal="center" vertical="center" wrapText="1" shrinkToFit="1"/>
      <protection locked="0"/>
    </xf>
    <xf numFmtId="0" fontId="107" fillId="25" borderId="95" xfId="2" applyFont="1" applyFill="1" applyBorder="1" applyAlignment="1" applyProtection="1">
      <alignment horizontal="center" vertical="center" wrapText="1" shrinkToFit="1"/>
      <protection locked="0"/>
    </xf>
    <xf numFmtId="0" fontId="107" fillId="25" borderId="43" xfId="2" applyFont="1" applyFill="1" applyBorder="1" applyAlignment="1" applyProtection="1">
      <alignment horizontal="center" vertical="center" wrapText="1" shrinkToFit="1"/>
      <protection locked="0"/>
    </xf>
    <xf numFmtId="0" fontId="6" fillId="25" borderId="69" xfId="2" applyFont="1" applyFill="1" applyBorder="1" applyAlignment="1" applyProtection="1">
      <alignment horizontal="center" vertical="center" textRotation="255"/>
      <protection locked="0"/>
    </xf>
    <xf numFmtId="0" fontId="6" fillId="25" borderId="113" xfId="2" applyFont="1" applyFill="1" applyBorder="1" applyAlignment="1" applyProtection="1">
      <alignment horizontal="center" vertical="center" textRotation="255"/>
      <protection locked="0"/>
    </xf>
    <xf numFmtId="0" fontId="6" fillId="25" borderId="31" xfId="2" applyFont="1" applyFill="1" applyBorder="1" applyAlignment="1" applyProtection="1">
      <alignment horizontal="center" vertical="center" wrapText="1" shrinkToFit="1"/>
      <protection locked="0"/>
    </xf>
    <xf numFmtId="0" fontId="6" fillId="25" borderId="0" xfId="2" applyFont="1" applyFill="1" applyAlignment="1" applyProtection="1">
      <alignment horizontal="center" vertical="center" wrapText="1" shrinkToFit="1"/>
      <protection locked="0"/>
    </xf>
    <xf numFmtId="0" fontId="6" fillId="25" borderId="95" xfId="2" applyFont="1" applyFill="1" applyBorder="1" applyAlignment="1" applyProtection="1">
      <alignment horizontal="center" vertical="center" wrapText="1" shrinkToFit="1"/>
      <protection locked="0"/>
    </xf>
    <xf numFmtId="0" fontId="6" fillId="25" borderId="42" xfId="2" applyFont="1" applyFill="1" applyBorder="1" applyAlignment="1" applyProtection="1">
      <alignment horizontal="center" vertical="center" wrapText="1" shrinkToFit="1"/>
      <protection locked="0"/>
    </xf>
    <xf numFmtId="0" fontId="6" fillId="25" borderId="7" xfId="2" applyFont="1" applyFill="1" applyBorder="1" applyAlignment="1" applyProtection="1">
      <alignment horizontal="center" vertical="center" wrapText="1"/>
      <protection locked="0"/>
    </xf>
    <xf numFmtId="0" fontId="6" fillId="25" borderId="21" xfId="2" applyFont="1" applyFill="1" applyBorder="1" applyAlignment="1" applyProtection="1">
      <alignment horizontal="center" vertical="center" wrapText="1"/>
      <protection locked="0"/>
    </xf>
    <xf numFmtId="0" fontId="6" fillId="25" borderId="1" xfId="2" applyFont="1" applyFill="1" applyBorder="1" applyAlignment="1" applyProtection="1">
      <alignment horizontal="center" vertical="center" wrapText="1"/>
      <protection locked="0"/>
    </xf>
    <xf numFmtId="0" fontId="6" fillId="25" borderId="71" xfId="2" applyFont="1" applyFill="1" applyBorder="1" applyAlignment="1" applyProtection="1">
      <alignment horizontal="center" vertical="center" wrapText="1"/>
      <protection locked="0"/>
    </xf>
    <xf numFmtId="0" fontId="6" fillId="25" borderId="47" xfId="2" applyFont="1" applyFill="1" applyBorder="1" applyAlignment="1" applyProtection="1">
      <alignment horizontal="center" vertical="center" wrapText="1"/>
      <protection locked="0"/>
    </xf>
    <xf numFmtId="0" fontId="6" fillId="25" borderId="49" xfId="2" applyFont="1" applyFill="1" applyBorder="1" applyAlignment="1" applyProtection="1">
      <alignment horizontal="center" vertical="center" wrapText="1"/>
      <protection locked="0"/>
    </xf>
    <xf numFmtId="0" fontId="6" fillId="25" borderId="0" xfId="2" applyFont="1" applyFill="1" applyAlignment="1" applyProtection="1">
      <alignment horizontal="center" vertical="center" wrapText="1"/>
      <protection locked="0"/>
    </xf>
    <xf numFmtId="0" fontId="6" fillId="25" borderId="42" xfId="2" applyFont="1" applyFill="1" applyBorder="1" applyAlignment="1" applyProtection="1">
      <alignment horizontal="center" vertical="center" wrapText="1"/>
      <protection locked="0"/>
    </xf>
    <xf numFmtId="0" fontId="7" fillId="25" borderId="6" xfId="2" applyFont="1" applyFill="1" applyBorder="1" applyAlignment="1" applyProtection="1">
      <alignment horizontal="center" vertical="center"/>
      <protection locked="0"/>
    </xf>
    <xf numFmtId="0" fontId="7" fillId="25" borderId="0" xfId="2" applyFont="1" applyFill="1" applyAlignment="1" applyProtection="1">
      <alignment horizontal="center" vertical="center"/>
      <protection locked="0"/>
    </xf>
    <xf numFmtId="0" fontId="7" fillId="25" borderId="64" xfId="2" applyFont="1" applyFill="1" applyBorder="1" applyAlignment="1" applyProtection="1">
      <alignment horizontal="center" vertical="center"/>
      <protection locked="0"/>
    </xf>
    <xf numFmtId="0" fontId="6" fillId="25" borderId="7" xfId="2" applyFont="1" applyFill="1" applyBorder="1" applyAlignment="1" applyProtection="1">
      <alignment horizontal="center" vertical="center" shrinkToFit="1"/>
      <protection locked="0"/>
    </xf>
    <xf numFmtId="0" fontId="6" fillId="25" borderId="5" xfId="2" applyFont="1" applyFill="1" applyBorder="1" applyAlignment="1" applyProtection="1">
      <alignment horizontal="center" vertical="center" shrinkToFit="1"/>
      <protection locked="0"/>
    </xf>
    <xf numFmtId="0" fontId="69" fillId="25" borderId="0" xfId="2" applyFont="1" applyFill="1" applyAlignment="1" applyProtection="1">
      <alignment horizontal="left" vertical="top" wrapText="1"/>
      <protection locked="0"/>
    </xf>
    <xf numFmtId="0" fontId="5" fillId="25" borderId="2" xfId="2" applyFont="1" applyFill="1" applyBorder="1" applyAlignment="1" applyProtection="1">
      <alignment vertical="center" shrinkToFit="1"/>
      <protection locked="0"/>
    </xf>
    <xf numFmtId="0" fontId="0" fillId="25" borderId="2" xfId="0" applyFill="1" applyBorder="1" applyAlignment="1" applyProtection="1">
      <alignment vertical="center" shrinkToFit="1"/>
      <protection locked="0"/>
    </xf>
    <xf numFmtId="0" fontId="0" fillId="25" borderId="2" xfId="0" applyFill="1" applyBorder="1" applyAlignment="1" applyProtection="1">
      <alignment horizontal="right" vertical="center"/>
      <protection locked="0"/>
    </xf>
    <xf numFmtId="0" fontId="34" fillId="25" borderId="0" xfId="2" applyFont="1" applyFill="1" applyProtection="1">
      <alignment vertical="center"/>
      <protection locked="0"/>
    </xf>
    <xf numFmtId="0" fontId="35" fillId="25" borderId="0" xfId="0" applyFont="1" applyFill="1" applyProtection="1">
      <alignment vertical="center"/>
      <protection locked="0"/>
    </xf>
    <xf numFmtId="0" fontId="30" fillId="25" borderId="112" xfId="0" applyFont="1" applyFill="1" applyBorder="1" applyAlignment="1" applyProtection="1">
      <alignment horizontal="center" vertical="center" wrapText="1"/>
      <protection locked="0"/>
    </xf>
    <xf numFmtId="0" fontId="30" fillId="25" borderId="69" xfId="0" applyFont="1" applyFill="1" applyBorder="1" applyAlignment="1" applyProtection="1">
      <alignment horizontal="center" vertical="center" wrapText="1"/>
      <protection locked="0"/>
    </xf>
    <xf numFmtId="0" fontId="30" fillId="25" borderId="132" xfId="0" applyFont="1" applyFill="1" applyBorder="1" applyAlignment="1" applyProtection="1">
      <alignment horizontal="center" vertical="center" wrapText="1"/>
      <protection locked="0"/>
    </xf>
    <xf numFmtId="0" fontId="77" fillId="25" borderId="6" xfId="2" applyFont="1" applyFill="1" applyBorder="1" applyAlignment="1" applyProtection="1">
      <alignment horizontal="right" vertical="top" wrapText="1"/>
      <protection locked="0"/>
    </xf>
    <xf numFmtId="0" fontId="69" fillId="25" borderId="0" xfId="2" applyFont="1" applyFill="1" applyAlignment="1" applyProtection="1">
      <alignment horizontal="left" vertical="center" wrapText="1"/>
      <protection locked="0"/>
    </xf>
    <xf numFmtId="0" fontId="34" fillId="25" borderId="27" xfId="2" applyFont="1" applyFill="1" applyBorder="1" applyAlignment="1" applyProtection="1">
      <alignment horizontal="center" vertical="center" shrinkToFit="1"/>
      <protection locked="0"/>
    </xf>
    <xf numFmtId="0" fontId="34" fillId="25" borderId="4" xfId="2" applyFont="1" applyFill="1" applyBorder="1" applyAlignment="1" applyProtection="1">
      <alignment horizontal="center" vertical="center" shrinkToFit="1"/>
      <protection locked="0"/>
    </xf>
    <xf numFmtId="0" fontId="34" fillId="25" borderId="7" xfId="2" applyFont="1" applyFill="1" applyBorder="1" applyAlignment="1" applyProtection="1">
      <alignment horizontal="center" vertical="center"/>
      <protection locked="0"/>
    </xf>
    <xf numFmtId="0" fontId="35" fillId="25" borderId="1" xfId="0" applyFont="1" applyFill="1" applyBorder="1" applyProtection="1">
      <alignment vertical="center"/>
      <protection locked="0"/>
    </xf>
    <xf numFmtId="0" fontId="34" fillId="25" borderId="4" xfId="2" applyFont="1" applyFill="1" applyBorder="1" applyAlignment="1" applyProtection="1">
      <alignment horizontal="left" vertical="center" shrinkToFit="1"/>
      <protection locked="0"/>
    </xf>
    <xf numFmtId="0" fontId="35" fillId="25" borderId="4" xfId="0" applyFont="1" applyFill="1" applyBorder="1" applyAlignment="1" applyProtection="1">
      <alignment horizontal="left" vertical="center" shrinkToFit="1"/>
      <protection locked="0"/>
    </xf>
    <xf numFmtId="0" fontId="35" fillId="25" borderId="21" xfId="0" applyFont="1" applyFill="1" applyBorder="1" applyAlignment="1" applyProtection="1">
      <alignment horizontal="left" vertical="center" shrinkToFit="1"/>
      <protection locked="0"/>
    </xf>
    <xf numFmtId="0" fontId="34" fillId="26" borderId="4" xfId="1" applyFont="1" applyFill="1" applyBorder="1" applyAlignment="1" applyProtection="1">
      <alignment horizontal="distributed" vertical="center"/>
      <protection locked="0"/>
    </xf>
    <xf numFmtId="0" fontId="34" fillId="26" borderId="0" xfId="1" applyFont="1" applyFill="1" applyAlignment="1" applyProtection="1">
      <alignment horizontal="distributed" vertical="center"/>
      <protection locked="0"/>
    </xf>
    <xf numFmtId="0" fontId="34" fillId="26" borderId="6" xfId="1" applyFont="1" applyFill="1" applyBorder="1" applyAlignment="1" applyProtection="1">
      <alignment horizontal="distributed" vertical="center" wrapText="1"/>
      <protection locked="0"/>
    </xf>
    <xf numFmtId="0" fontId="34" fillId="26" borderId="0" xfId="1" applyFont="1" applyFill="1" applyAlignment="1" applyProtection="1">
      <alignment horizontal="distributed" vertical="center" wrapText="1"/>
      <protection locked="0"/>
    </xf>
    <xf numFmtId="0" fontId="34" fillId="26" borderId="71" xfId="1" applyFont="1" applyFill="1" applyBorder="1" applyAlignment="1" applyProtection="1">
      <alignment horizontal="distributed" vertical="center" wrapText="1"/>
      <protection locked="0"/>
    </xf>
    <xf numFmtId="0" fontId="34" fillId="26" borderId="10" xfId="1" applyFont="1" applyFill="1" applyBorder="1" applyAlignment="1" applyProtection="1">
      <alignment horizontal="distributed" vertical="center" wrapText="1"/>
      <protection locked="0"/>
    </xf>
    <xf numFmtId="0" fontId="34" fillId="26" borderId="2" xfId="1" applyFont="1" applyFill="1" applyBorder="1" applyAlignment="1" applyProtection="1">
      <alignment horizontal="distributed" vertical="center" wrapText="1"/>
      <protection locked="0"/>
    </xf>
    <xf numFmtId="0" fontId="34" fillId="26" borderId="72" xfId="1" applyFont="1" applyFill="1" applyBorder="1" applyAlignment="1" applyProtection="1">
      <alignment horizontal="distributed" vertical="center" wrapText="1"/>
      <protection locked="0"/>
    </xf>
    <xf numFmtId="0" fontId="34" fillId="26" borderId="15" xfId="1" applyFont="1" applyFill="1" applyBorder="1" applyAlignment="1" applyProtection="1">
      <alignment horizontal="center" vertical="center" textRotation="255"/>
      <protection locked="0"/>
    </xf>
    <xf numFmtId="0" fontId="34" fillId="26" borderId="1" xfId="1" applyFont="1" applyFill="1" applyBorder="1" applyAlignment="1" applyProtection="1">
      <alignment horizontal="center" vertical="center" textRotation="255"/>
      <protection locked="0"/>
    </xf>
    <xf numFmtId="0" fontId="34" fillId="26" borderId="73" xfId="1" applyFont="1" applyFill="1" applyBorder="1" applyAlignment="1" applyProtection="1">
      <alignment horizontal="center" vertical="center" textRotation="255"/>
      <protection locked="0"/>
    </xf>
    <xf numFmtId="0" fontId="34" fillId="26" borderId="15" xfId="1" applyFont="1" applyFill="1" applyBorder="1" applyAlignment="1" applyProtection="1">
      <alignment horizontal="distributed" vertical="center"/>
      <protection locked="0"/>
    </xf>
    <xf numFmtId="0" fontId="34" fillId="26" borderId="3" xfId="1" applyFont="1" applyFill="1" applyBorder="1" applyAlignment="1" applyProtection="1">
      <alignment horizontal="distributed" vertical="center"/>
      <protection locked="0"/>
    </xf>
    <xf numFmtId="0" fontId="112" fillId="26" borderId="35" xfId="1" applyFont="1" applyFill="1" applyBorder="1" applyAlignment="1" applyProtection="1">
      <alignment horizontal="center" vertical="center" shrinkToFit="1"/>
      <protection locked="0"/>
    </xf>
    <xf numFmtId="0" fontId="112" fillId="26" borderId="3" xfId="1" applyFont="1" applyFill="1" applyBorder="1" applyAlignment="1" applyProtection="1">
      <alignment horizontal="center" vertical="center" shrinkToFit="1"/>
      <protection locked="0"/>
    </xf>
    <xf numFmtId="0" fontId="112" fillId="26" borderId="44" xfId="1" applyFont="1" applyFill="1" applyBorder="1" applyAlignment="1" applyProtection="1">
      <alignment horizontal="center" vertical="center" shrinkToFit="1"/>
      <protection locked="0"/>
    </xf>
    <xf numFmtId="0" fontId="112" fillId="26" borderId="6" xfId="1" applyFont="1" applyFill="1" applyBorder="1" applyAlignment="1" applyProtection="1">
      <alignment horizontal="center" vertical="center"/>
      <protection locked="0"/>
    </xf>
    <xf numFmtId="0" fontId="112" fillId="26" borderId="0" xfId="1" applyFont="1" applyFill="1" applyAlignment="1" applyProtection="1">
      <alignment horizontal="center" vertical="center"/>
      <protection locked="0"/>
    </xf>
    <xf numFmtId="0" fontId="112" fillId="26" borderId="71" xfId="1" applyFont="1" applyFill="1" applyBorder="1" applyAlignment="1" applyProtection="1">
      <alignment horizontal="center" vertical="center"/>
      <protection locked="0"/>
    </xf>
    <xf numFmtId="0" fontId="43" fillId="26" borderId="20" xfId="1" applyFont="1" applyFill="1" applyBorder="1" applyAlignment="1" applyProtection="1">
      <alignment horizontal="center" vertical="center"/>
      <protection locked="0"/>
    </xf>
    <xf numFmtId="0" fontId="43" fillId="26" borderId="74" xfId="1" applyFont="1" applyFill="1" applyBorder="1" applyAlignment="1" applyProtection="1">
      <alignment horizontal="center" vertical="center"/>
      <protection locked="0"/>
    </xf>
    <xf numFmtId="0" fontId="43" fillId="26" borderId="75" xfId="1" applyFont="1" applyFill="1" applyBorder="1" applyAlignment="1" applyProtection="1">
      <alignment horizontal="center" vertical="center"/>
      <protection locked="0"/>
    </xf>
    <xf numFmtId="0" fontId="3" fillId="25" borderId="93" xfId="1" applyFont="1" applyFill="1" applyBorder="1" applyAlignment="1" applyProtection="1">
      <alignment horizontal="center" vertical="center"/>
      <protection locked="0"/>
    </xf>
    <xf numFmtId="0" fontId="3" fillId="25" borderId="80" xfId="1" applyFont="1" applyFill="1" applyBorder="1" applyAlignment="1" applyProtection="1">
      <alignment horizontal="center" vertical="center"/>
      <protection locked="0"/>
    </xf>
    <xf numFmtId="0" fontId="3" fillId="25" borderId="81" xfId="1" applyFont="1" applyFill="1" applyBorder="1" applyAlignment="1" applyProtection="1">
      <alignment horizontal="center" vertical="center"/>
      <protection locked="0"/>
    </xf>
    <xf numFmtId="0" fontId="99" fillId="25" borderId="6" xfId="2" applyFont="1" applyFill="1" applyBorder="1" applyAlignment="1" applyProtection="1">
      <alignment horizontal="center" vertical="center" shrinkToFit="1"/>
      <protection locked="0"/>
    </xf>
    <xf numFmtId="0" fontId="99" fillId="25" borderId="0" xfId="2" applyFont="1" applyFill="1" applyAlignment="1" applyProtection="1">
      <alignment horizontal="center" vertical="center" shrinkToFit="1"/>
      <protection locked="0"/>
    </xf>
    <xf numFmtId="0" fontId="33" fillId="0" borderId="10" xfId="2" applyFont="1" applyBorder="1" applyAlignment="1" applyProtection="1">
      <alignment horizontal="center" vertical="center"/>
      <protection locked="0"/>
    </xf>
    <xf numFmtId="0" fontId="33" fillId="0" borderId="2" xfId="2" applyFont="1" applyBorder="1" applyAlignment="1" applyProtection="1">
      <alignment horizontal="center" vertical="center"/>
      <protection locked="0"/>
    </xf>
    <xf numFmtId="0" fontId="33" fillId="0" borderId="34" xfId="2" applyFont="1" applyBorder="1" applyAlignment="1" applyProtection="1">
      <alignment horizontal="center" vertical="center"/>
      <protection locked="0"/>
    </xf>
    <xf numFmtId="0" fontId="99" fillId="25" borderId="6" xfId="2" applyFont="1" applyFill="1" applyBorder="1" applyAlignment="1" applyProtection="1">
      <alignment horizontal="center" vertical="center"/>
      <protection locked="0"/>
    </xf>
    <xf numFmtId="0" fontId="99" fillId="25" borderId="0" xfId="2" applyFont="1" applyFill="1" applyAlignment="1" applyProtection="1">
      <alignment horizontal="center" vertical="center"/>
      <protection locked="0"/>
    </xf>
    <xf numFmtId="0" fontId="34" fillId="26" borderId="6" xfId="1" applyFont="1" applyFill="1" applyBorder="1" applyAlignment="1" applyProtection="1">
      <alignment horizontal="distributed" vertical="center"/>
      <protection locked="0"/>
    </xf>
    <xf numFmtId="0" fontId="34" fillId="26" borderId="0" xfId="1" applyFont="1" applyFill="1" applyAlignment="1" applyProtection="1">
      <alignment horizontal="center" vertical="center" shrinkToFit="1"/>
      <protection locked="0"/>
    </xf>
    <xf numFmtId="0" fontId="34" fillId="26" borderId="27" xfId="1" applyFont="1" applyFill="1" applyBorder="1" applyAlignment="1" applyProtection="1">
      <alignment horizontal="distributed" vertical="center" wrapText="1" shrinkToFit="1"/>
      <protection locked="0"/>
    </xf>
    <xf numFmtId="0" fontId="35" fillId="25" borderId="4" xfId="0" applyFont="1" applyFill="1" applyBorder="1" applyAlignment="1" applyProtection="1">
      <alignment horizontal="distributed" vertical="center" shrinkToFit="1"/>
      <protection locked="0"/>
    </xf>
    <xf numFmtId="0" fontId="35" fillId="25" borderId="21" xfId="0" applyFont="1" applyFill="1" applyBorder="1" applyAlignment="1" applyProtection="1">
      <alignment horizontal="distributed" vertical="center" shrinkToFit="1"/>
      <protection locked="0"/>
    </xf>
    <xf numFmtId="0" fontId="35" fillId="25" borderId="6" xfId="0" applyFont="1" applyFill="1" applyBorder="1" applyAlignment="1" applyProtection="1">
      <alignment horizontal="distributed" vertical="center" shrinkToFit="1"/>
      <protection locked="0"/>
    </xf>
    <xf numFmtId="0" fontId="35" fillId="25" borderId="0" xfId="0" applyFont="1" applyFill="1" applyAlignment="1" applyProtection="1">
      <alignment horizontal="distributed" vertical="center" shrinkToFit="1"/>
      <protection locked="0"/>
    </xf>
    <xf numFmtId="0" fontId="35" fillId="25" borderId="71" xfId="0" applyFont="1" applyFill="1" applyBorder="1" applyAlignment="1" applyProtection="1">
      <alignment horizontal="distributed" vertical="center" shrinkToFit="1"/>
      <protection locked="0"/>
    </xf>
    <xf numFmtId="0" fontId="35" fillId="25" borderId="10" xfId="0" applyFont="1" applyFill="1" applyBorder="1" applyAlignment="1" applyProtection="1">
      <alignment horizontal="distributed" vertical="center" shrinkToFit="1"/>
      <protection locked="0"/>
    </xf>
    <xf numFmtId="0" fontId="35" fillId="25" borderId="2" xfId="0" applyFont="1" applyFill="1" applyBorder="1" applyAlignment="1" applyProtection="1">
      <alignment horizontal="distributed" vertical="center" shrinkToFit="1"/>
      <protection locked="0"/>
    </xf>
    <xf numFmtId="0" fontId="35" fillId="25" borderId="72" xfId="0" applyFont="1" applyFill="1" applyBorder="1" applyAlignment="1" applyProtection="1">
      <alignment horizontal="distributed" vertical="center" shrinkToFit="1"/>
      <protection locked="0"/>
    </xf>
    <xf numFmtId="0" fontId="34" fillId="25" borderId="7" xfId="2" applyFont="1" applyFill="1" applyBorder="1" applyAlignment="1" applyProtection="1">
      <alignment horizontal="left" vertical="center" shrinkToFit="1"/>
      <protection locked="0"/>
    </xf>
    <xf numFmtId="0" fontId="101" fillId="25" borderId="0" xfId="2" applyFont="1" applyFill="1" applyAlignment="1" applyProtection="1">
      <alignment horizontal="center" vertical="center"/>
      <protection locked="0"/>
    </xf>
    <xf numFmtId="0" fontId="43" fillId="26" borderId="0" xfId="1" applyFont="1" applyFill="1" applyAlignment="1" applyProtection="1">
      <alignment horizontal="left" vertical="top" wrapText="1" shrinkToFit="1"/>
      <protection locked="0"/>
    </xf>
    <xf numFmtId="0" fontId="114" fillId="11" borderId="70" xfId="2" applyFont="1" applyFill="1" applyBorder="1" applyAlignment="1" applyProtection="1">
      <alignment horizontal="center" vertical="center"/>
      <protection locked="0"/>
    </xf>
    <xf numFmtId="0" fontId="114" fillId="11" borderId="46" xfId="2" applyFont="1" applyFill="1" applyBorder="1" applyAlignment="1">
      <alignment horizontal="center" vertical="center"/>
    </xf>
    <xf numFmtId="0" fontId="34" fillId="26" borderId="2" xfId="1" applyFont="1" applyFill="1" applyBorder="1" applyAlignment="1" applyProtection="1">
      <alignment horizontal="distributed" vertical="center"/>
      <protection locked="0"/>
    </xf>
    <xf numFmtId="0" fontId="102" fillId="25" borderId="0" xfId="2" applyFont="1" applyFill="1" applyAlignment="1" applyProtection="1">
      <alignment horizontal="center" vertical="center"/>
      <protection locked="0"/>
    </xf>
    <xf numFmtId="0" fontId="102" fillId="25" borderId="2" xfId="2" applyFont="1" applyFill="1" applyBorder="1" applyAlignment="1" applyProtection="1">
      <alignment horizontal="center" vertical="center"/>
      <protection locked="0"/>
    </xf>
    <xf numFmtId="0" fontId="100" fillId="25" borderId="0" xfId="2" quotePrefix="1" applyFont="1" applyFill="1" applyAlignment="1" applyProtection="1">
      <alignment horizontal="center" vertical="center"/>
      <protection locked="0"/>
    </xf>
    <xf numFmtId="0" fontId="100" fillId="25" borderId="2" xfId="2" quotePrefix="1" applyFont="1" applyFill="1" applyBorder="1" applyAlignment="1" applyProtection="1">
      <alignment horizontal="center" vertical="center"/>
      <protection locked="0"/>
    </xf>
    <xf numFmtId="0" fontId="34" fillId="26" borderId="35" xfId="1" applyFont="1" applyFill="1" applyBorder="1" applyAlignment="1" applyProtection="1">
      <alignment horizontal="center" vertical="center" shrinkToFit="1"/>
      <protection locked="0"/>
    </xf>
    <xf numFmtId="0" fontId="34" fillId="26" borderId="3" xfId="1" applyFont="1" applyFill="1" applyBorder="1" applyAlignment="1" applyProtection="1">
      <alignment horizontal="center" vertical="center" shrinkToFit="1"/>
      <protection locked="0"/>
    </xf>
    <xf numFmtId="0" fontId="34" fillId="26" borderId="6" xfId="1" applyFont="1" applyFill="1" applyBorder="1" applyAlignment="1" applyProtection="1">
      <alignment horizontal="center" vertical="center" shrinkToFit="1"/>
      <protection locked="0"/>
    </xf>
    <xf numFmtId="0" fontId="34" fillId="3" borderId="15" xfId="2" applyFont="1" applyFill="1" applyBorder="1" applyAlignment="1" applyProtection="1">
      <alignment horizontal="center" vertical="center"/>
      <protection locked="0"/>
    </xf>
    <xf numFmtId="0" fontId="35" fillId="3" borderId="3" xfId="0" applyFont="1" applyFill="1" applyBorder="1" applyAlignment="1" applyProtection="1">
      <alignment horizontal="center" vertical="center"/>
      <protection locked="0"/>
    </xf>
    <xf numFmtId="0" fontId="35" fillId="3" borderId="44" xfId="0" applyFont="1" applyFill="1" applyBorder="1" applyAlignment="1" applyProtection="1">
      <alignment horizontal="center" vertical="center"/>
      <protection locked="0"/>
    </xf>
    <xf numFmtId="0" fontId="42" fillId="3" borderId="1" xfId="0" applyFont="1" applyFill="1" applyBorder="1" applyAlignment="1" applyProtection="1">
      <alignment horizontal="center" vertical="center" shrinkToFit="1"/>
      <protection locked="0"/>
    </xf>
    <xf numFmtId="0" fontId="42" fillId="3" borderId="0" xfId="0" applyFont="1" applyFill="1" applyAlignment="1" applyProtection="1">
      <alignment horizontal="center" vertical="center" shrinkToFit="1"/>
      <protection locked="0"/>
    </xf>
    <xf numFmtId="0" fontId="42" fillId="3" borderId="71" xfId="0" applyFont="1" applyFill="1" applyBorder="1" applyAlignment="1" applyProtection="1">
      <alignment horizontal="center" vertical="center" shrinkToFit="1"/>
      <protection locked="0"/>
    </xf>
    <xf numFmtId="0" fontId="42" fillId="3" borderId="22" xfId="0" applyFont="1" applyFill="1" applyBorder="1" applyAlignment="1" applyProtection="1">
      <alignment horizontal="center" vertical="center" shrinkToFit="1"/>
      <protection locked="0"/>
    </xf>
    <xf numFmtId="0" fontId="34" fillId="26" borderId="7" xfId="1" applyFont="1" applyFill="1" applyBorder="1" applyAlignment="1" applyProtection="1">
      <alignment horizontal="center" vertical="center" shrinkToFit="1"/>
      <protection locked="0"/>
    </xf>
    <xf numFmtId="0" fontId="34" fillId="26" borderId="4" xfId="1" applyFont="1" applyFill="1" applyBorder="1" applyAlignment="1" applyProtection="1">
      <alignment horizontal="center" vertical="center" shrinkToFit="1"/>
      <protection locked="0"/>
    </xf>
    <xf numFmtId="0" fontId="35" fillId="3" borderId="4" xfId="0" applyFont="1" applyFill="1" applyBorder="1" applyAlignment="1" applyProtection="1">
      <alignment horizontal="center" vertical="center"/>
      <protection locked="0"/>
    </xf>
    <xf numFmtId="0" fontId="35" fillId="3" borderId="5" xfId="0" applyFont="1" applyFill="1" applyBorder="1" applyAlignment="1" applyProtection="1">
      <alignment horizontal="center" vertical="center"/>
      <protection locked="0"/>
    </xf>
    <xf numFmtId="0" fontId="34" fillId="26" borderId="1" xfId="1" applyFont="1" applyFill="1" applyBorder="1" applyAlignment="1" applyProtection="1">
      <alignment horizontal="center" vertical="center"/>
      <protection locked="0"/>
    </xf>
    <xf numFmtId="0" fontId="34" fillId="26" borderId="0" xfId="1" applyFont="1" applyFill="1" applyAlignment="1" applyProtection="1">
      <alignment horizontal="center" vertical="center"/>
      <protection locked="0"/>
    </xf>
    <xf numFmtId="0" fontId="34" fillId="26" borderId="71" xfId="1" applyFont="1" applyFill="1" applyBorder="1" applyAlignment="1" applyProtection="1">
      <alignment horizontal="center" vertical="center"/>
      <protection locked="0"/>
    </xf>
    <xf numFmtId="0" fontId="34" fillId="26" borderId="73" xfId="1" applyFont="1" applyFill="1" applyBorder="1" applyAlignment="1" applyProtection="1">
      <alignment horizontal="center" vertical="center"/>
      <protection locked="0"/>
    </xf>
    <xf numFmtId="0" fontId="34" fillId="26" borderId="74" xfId="1" applyFont="1" applyFill="1" applyBorder="1" applyAlignment="1" applyProtection="1">
      <alignment horizontal="center" vertical="center"/>
      <protection locked="0"/>
    </xf>
    <xf numFmtId="0" fontId="34" fillId="26" borderId="75" xfId="1" applyFont="1" applyFill="1" applyBorder="1" applyAlignment="1" applyProtection="1">
      <alignment horizontal="center" vertical="center"/>
      <protection locked="0"/>
    </xf>
    <xf numFmtId="0" fontId="34" fillId="26" borderId="15" xfId="1" applyFont="1" applyFill="1" applyBorder="1" applyAlignment="1" applyProtection="1">
      <alignment horizontal="center" vertical="center" shrinkToFit="1"/>
      <protection locked="0"/>
    </xf>
    <xf numFmtId="0" fontId="34" fillId="26" borderId="44" xfId="1" applyFont="1" applyFill="1" applyBorder="1" applyAlignment="1" applyProtection="1">
      <alignment horizontal="center" vertical="center" shrinkToFit="1"/>
      <protection locked="0"/>
    </xf>
    <xf numFmtId="0" fontId="34" fillId="26" borderId="1" xfId="1" applyFont="1" applyFill="1" applyBorder="1" applyAlignment="1" applyProtection="1">
      <alignment horizontal="center" vertical="center" shrinkToFit="1"/>
      <protection locked="0"/>
    </xf>
    <xf numFmtId="0" fontId="34" fillId="26" borderId="71" xfId="1" applyFont="1" applyFill="1" applyBorder="1" applyAlignment="1" applyProtection="1">
      <alignment horizontal="center" vertical="center" shrinkToFit="1"/>
      <protection locked="0"/>
    </xf>
    <xf numFmtId="0" fontId="34" fillId="25" borderId="45" xfId="2" applyFont="1" applyFill="1" applyBorder="1" applyAlignment="1" applyProtection="1">
      <alignment horizontal="center" vertical="center"/>
      <protection locked="0"/>
    </xf>
  </cellXfs>
  <cellStyles count="7">
    <cellStyle name="パーセント" xfId="4" builtinId="5"/>
    <cellStyle name="桁区切り" xfId="3" builtinId="6"/>
    <cellStyle name="桁区切り 2" xfId="6" xr:uid="{DB690962-285F-42CA-A42D-C1C1E4E344BA}"/>
    <cellStyle name="標準" xfId="0" builtinId="0"/>
    <cellStyle name="標準 2" xfId="5" xr:uid="{99E93245-0789-4171-BA0C-639E04B50B79}"/>
    <cellStyle name="標準_templete_C" xfId="1" xr:uid="{00000000-0005-0000-0000-000003000000}"/>
    <cellStyle name="標準_templete_K" xfId="2" xr:uid="{00000000-0005-0000-0000-000004000000}"/>
  </cellStyles>
  <dxfs count="971">
    <dxf>
      <fill>
        <patternFill>
          <bgColor rgb="FFFFFF00"/>
        </patternFill>
      </fill>
    </dxf>
    <dxf>
      <fill>
        <patternFill>
          <bgColor rgb="FFFFFF00"/>
        </patternFill>
      </fill>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1" tint="0.499984740745262"/>
        </patternFill>
      </fill>
    </dxf>
    <dxf>
      <fill>
        <patternFill>
          <bgColor theme="9" tint="0.79998168889431442"/>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1" tint="0.499984740745262"/>
        </patternFill>
      </fill>
    </dxf>
    <dxf>
      <fill>
        <patternFill>
          <bgColor theme="9" tint="0.7999816888943144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bgColor theme="0" tint="-0.499984740745262"/>
        </patternFill>
      </fill>
    </dxf>
    <dxf>
      <font>
        <b/>
        <i val="0"/>
        <color rgb="FFFF0000"/>
      </font>
      <fill>
        <patternFill patternType="none">
          <bgColor auto="1"/>
        </patternFill>
      </fill>
    </dxf>
    <dxf>
      <fill>
        <patternFill patternType="solid">
          <fgColor theme="0" tint="-0.499984740745262"/>
          <bgColor theme="0" tint="-0.499984740745262"/>
        </patternFill>
      </fill>
    </dxf>
    <dxf>
      <fill>
        <patternFill>
          <bgColor theme="9" tint="0.7999816888943144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1" tint="0.499984740745262"/>
        </patternFill>
      </fill>
    </dxf>
    <dxf>
      <fill>
        <patternFill>
          <bgColor theme="1" tint="0.499984740745262"/>
        </patternFill>
      </fill>
    </dxf>
    <dxf>
      <font>
        <b/>
        <i val="0"/>
        <color rgb="FFFF0000"/>
      </font>
      <fill>
        <patternFill patternType="none">
          <fgColor indexed="64"/>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bgColor theme="0" tint="-0.499984740745262"/>
        </patternFill>
      </fill>
    </dxf>
    <dxf>
      <fill>
        <patternFill patternType="solid">
          <bgColor theme="0" tint="-0.499984740745262"/>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1" tint="0.499984740745262"/>
        </patternFill>
      </fill>
    </dxf>
    <dxf>
      <fill>
        <patternFill>
          <bgColor theme="0" tint="-0.499984740745262"/>
        </patternFill>
      </fill>
    </dxf>
    <dxf>
      <fill>
        <patternFill>
          <bgColor theme="0" tint="-0.499984740745262"/>
        </patternFill>
      </fill>
    </dxf>
    <dxf>
      <fill>
        <patternFill patternType="solid">
          <bgColor theme="9" tint="0.79995117038483843"/>
        </patternFill>
      </fill>
    </dxf>
    <dxf>
      <fill>
        <patternFill patternType="solid">
          <bgColor theme="9" tint="0.79995117038483843"/>
        </patternFill>
      </fill>
    </dxf>
    <dxf>
      <fill>
        <patternFill patternType="solid">
          <bgColor theme="0" tint="-0.499984740745262"/>
        </patternFill>
      </fill>
    </dxf>
    <dxf>
      <fill>
        <patternFill>
          <bgColor theme="1" tint="0.49998474074526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1" tint="0.499984740745262"/>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1" tint="0.499984740745262"/>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499984740745262"/>
        </patternFill>
      </fill>
    </dxf>
    <dxf>
      <fill>
        <patternFill>
          <bgColor theme="9" tint="0.7999816888943144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bgColor theme="9" tint="0.79995117038483843"/>
        </patternFill>
      </fill>
    </dxf>
    <dxf>
      <fill>
        <patternFill patternType="solid">
          <bgColor theme="9" tint="0.79995117038483843"/>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dxf>
    <dxf>
      <fill>
        <patternFill>
          <bgColor theme="0" tint="-0.49998474074526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00"/>
        </patternFill>
      </fill>
    </dxf>
    <dxf>
      <font>
        <b/>
        <i val="0"/>
        <color rgb="FFFF000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1" tint="0.499984740745262"/>
        </patternFill>
      </fill>
    </dxf>
    <dxf>
      <fill>
        <patternFill>
          <bgColor theme="9" tint="0.7999816888943144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499984740745262"/>
        </patternFill>
      </fill>
    </dxf>
    <dxf>
      <fill>
        <patternFill>
          <bgColor theme="9" tint="0.7999816888943144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9" tint="0.79998168889431442"/>
        </patternFill>
      </fill>
    </dxf>
    <dxf>
      <fill>
        <patternFill>
          <bgColor theme="1" tint="0.49998474074526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fgColor theme="0" tint="-0.499984740745262"/>
          <bgColor theme="0" tint="-0.499984740745262"/>
        </patternFill>
      </fill>
    </dxf>
    <dxf>
      <fill>
        <patternFill>
          <bgColor theme="9" tint="0.79998168889431442"/>
        </patternFill>
      </fill>
    </dxf>
    <dxf>
      <fill>
        <patternFill>
          <bgColor theme="1" tint="0.499984740745262"/>
        </patternFill>
      </fill>
    </dxf>
    <dxf>
      <fill>
        <patternFill>
          <bgColor theme="1" tint="0.499984740745262"/>
        </patternFill>
      </fill>
    </dxf>
    <dxf>
      <fill>
        <patternFill>
          <bgColor theme="9" tint="0.79998168889431442"/>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fill>
        <patternFill patternType="none">
          <bgColor auto="1"/>
        </patternFill>
      </fill>
    </dxf>
    <dxf>
      <font>
        <b/>
        <i val="0"/>
        <color rgb="FFFF0000"/>
      </font>
      <fill>
        <patternFill patternType="solid">
          <bgColor theme="1"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1" tint="0.499984740745262"/>
        </patternFill>
      </fill>
    </dxf>
    <dxf>
      <fill>
        <patternFill patternType="solid">
          <fgColor theme="0" tint="-0.499984740745262"/>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1" tint="0.499984740745262"/>
        </patternFill>
      </fill>
    </dxf>
    <dxf>
      <font>
        <b/>
        <i val="0"/>
        <color rgb="FFFF0000"/>
      </font>
      <fill>
        <patternFill patternType="none">
          <fgColor indexed="64"/>
          <bgColor auto="1"/>
        </patternFill>
      </fill>
    </dxf>
    <dxf>
      <font>
        <b/>
        <i val="0"/>
        <color theme="6" tint="-0.499984740745262"/>
      </font>
      <fill>
        <patternFill patternType="solid">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bgColor theme="1" tint="0.499984740745262"/>
        </patternFill>
      </fill>
    </dxf>
    <dxf>
      <fill>
        <patternFill patternType="solid">
          <bgColor theme="1" tint="0.499984740745262"/>
        </patternFill>
      </fill>
    </dxf>
    <dxf>
      <fill>
        <patternFill>
          <bgColor theme="9" tint="0.79998168889431442"/>
        </patternFill>
      </fill>
    </dxf>
    <dxf>
      <fill>
        <patternFill>
          <bgColor theme="0" tint="-0.499984740745262"/>
        </patternFill>
      </fill>
    </dxf>
    <dxf>
      <fill>
        <patternFill>
          <bgColor theme="9" tint="0.79998168889431442"/>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1" tint="0.499984740745262"/>
        </patternFill>
      </fill>
    </dxf>
    <dxf>
      <fill>
        <patternFill>
          <bgColor theme="1" tint="0.499984740745262"/>
        </patternFill>
      </fill>
    </dxf>
    <dxf>
      <fill>
        <patternFill>
          <bgColor theme="9" tint="0.79998168889431442"/>
        </patternFill>
      </fill>
    </dxf>
    <dxf>
      <fill>
        <patternFill>
          <bgColor theme="1" tint="0.499984740745262"/>
        </patternFill>
      </fill>
    </dxf>
    <dxf>
      <fill>
        <patternFill patternType="solid">
          <bgColor theme="9" tint="0.79995117038483843"/>
        </patternFill>
      </fill>
    </dxf>
    <dxf>
      <fill>
        <patternFill patternType="solid">
          <bgColor theme="9" tint="0.79995117038483843"/>
        </patternFill>
      </fill>
    </dxf>
    <dxf>
      <fill>
        <patternFill patternType="solid">
          <bgColor theme="0" tint="-0.499984740745262"/>
        </patternFill>
      </fill>
    </dxf>
    <dxf>
      <fill>
        <patternFill patternType="solid">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theme="6" tint="-0.499984740745262"/>
      </font>
      <fill>
        <patternFill patternType="solid">
          <bgColor theme="6" tint="0.79998168889431442"/>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1" tint="0.499984740745262"/>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1" tint="0.499984740745262"/>
        </patternFill>
      </fill>
    </dxf>
    <dxf>
      <fill>
        <patternFill>
          <bgColor theme="1" tint="0.499984740745262"/>
        </patternFill>
      </fill>
    </dxf>
    <dxf>
      <fill>
        <patternFill>
          <bgColor theme="9" tint="0.79998168889431442"/>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1" tint="0.49998474074526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1" tint="0.499984740745262"/>
        </patternFill>
      </fill>
    </dxf>
    <dxf>
      <fill>
        <patternFill>
          <bgColor theme="1" tint="0.499984740745262"/>
        </patternFill>
      </fill>
    </dxf>
    <dxf>
      <fill>
        <patternFill>
          <bgColor theme="9" tint="0.79998168889431442"/>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1" tint="0.49998474074526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1" tint="0.499984740745262"/>
        </patternFill>
      </fill>
    </dxf>
    <dxf>
      <fill>
        <patternFill>
          <bgColor theme="1" tint="0.499984740745262"/>
        </patternFill>
      </fill>
    </dxf>
    <dxf>
      <fill>
        <patternFill>
          <bgColor theme="9" tint="0.79998168889431442"/>
        </patternFill>
      </fill>
    </dxf>
    <dxf>
      <fill>
        <patternFill>
          <bgColor theme="1" tint="0.499984740745262"/>
        </patternFill>
      </fill>
    </dxf>
    <dxf>
      <fill>
        <patternFill patternType="solid">
          <bgColor theme="9" tint="0.79995117038483843"/>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bgColor theme="9" tint="0.79995117038483843"/>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499984740745262"/>
        </patternFill>
      </fill>
    </dxf>
    <dxf>
      <fill>
        <patternFill>
          <bgColor theme="1" tint="0.499984740745262"/>
        </patternFill>
      </fill>
    </dxf>
    <dxf>
      <fill>
        <patternFill>
          <bgColor theme="0" tint="-0.49998474074526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1" tint="0.499984740745262"/>
        </patternFill>
      </fill>
    </dxf>
    <dxf>
      <font>
        <b/>
        <i val="0"/>
        <color rgb="FFFF0000"/>
      </font>
    </dxf>
    <dxf>
      <fill>
        <patternFill>
          <bgColor theme="0" tint="-0.499984740745262"/>
        </patternFill>
      </fill>
    </dxf>
    <dxf>
      <fill>
        <patternFill>
          <bgColor theme="0" tint="-0.49998474074526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499984740745262"/>
        </patternFill>
      </fill>
    </dxf>
    <dxf>
      <fill>
        <patternFill>
          <bgColor theme="9" tint="0.7999816888943144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fill>
        <patternFill>
          <bgColor theme="1" tint="0.499984740745262"/>
        </patternFill>
      </fill>
    </dxf>
    <dxf>
      <fill>
        <patternFill>
          <bgColor theme="9" tint="0.79998168889431442"/>
        </patternFill>
      </fill>
    </dxf>
    <dxf>
      <fill>
        <patternFill>
          <bgColor theme="1" tint="0.499984740745262"/>
        </patternFill>
      </fill>
    </dxf>
    <dxf>
      <fill>
        <patternFill>
          <bgColor theme="9" tint="0.7999816888943144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499984740745262"/>
        </patternFill>
      </fill>
    </dxf>
    <dxf>
      <fill>
        <patternFill>
          <bgColor theme="9" tint="0.7999816888943144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499984740745262"/>
        </patternFill>
      </fill>
    </dxf>
    <dxf>
      <fill>
        <patternFill>
          <bgColor theme="9" tint="0.7999816888943144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rgb="FFFF0000"/>
      </font>
      <fill>
        <patternFill patternType="solid">
          <bgColor theme="1" tint="0.499984740745262"/>
        </patternFill>
      </fill>
    </dxf>
    <dxf>
      <font>
        <b/>
        <i val="0"/>
        <color rgb="FFFF0000"/>
      </font>
      <fill>
        <patternFill patternType="none">
          <bgColor auto="1"/>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fgColor theme="0" tint="-0.499984740745262"/>
          <bgColor theme="0" tint="-0.499984740745262"/>
        </patternFill>
      </fill>
    </dxf>
    <dxf>
      <fill>
        <patternFill>
          <bgColor theme="9" tint="0.79998168889431442"/>
        </patternFill>
      </fill>
    </dxf>
    <dxf>
      <fill>
        <patternFill>
          <bgColor theme="9" tint="0.79998168889431442"/>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1" tint="0.499984740745262"/>
        </patternFill>
      </fill>
    </dxf>
    <dxf>
      <font>
        <b/>
        <i val="0"/>
        <color rgb="FFFF0000"/>
      </font>
      <fill>
        <patternFill patternType="none">
          <fgColor indexed="64"/>
          <bgColor auto="1"/>
        </patternFill>
      </fill>
    </dxf>
    <dxf>
      <font>
        <b/>
        <i val="0"/>
        <color theme="6" tint="-0.499984740745262"/>
      </font>
      <fill>
        <patternFill patternType="solid">
          <bgColor theme="6" tint="0.79998168889431442"/>
        </patternFill>
      </fill>
    </dxf>
    <dxf>
      <fill>
        <patternFill>
          <bgColor theme="9" tint="0.79998168889431442"/>
        </patternFill>
      </fill>
    </dxf>
    <dxf>
      <fill>
        <patternFill>
          <bgColor theme="9" tint="0.7999816888943144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9" tint="0.79998168889431442"/>
        </patternFill>
      </fill>
    </dxf>
    <dxf>
      <fill>
        <patternFill patternType="solid">
          <bgColor theme="9" tint="0.79995117038483843"/>
        </patternFill>
      </fill>
    </dxf>
    <dxf>
      <fill>
        <patternFill patternType="solid">
          <bgColor theme="9" tint="0.79995117038483843"/>
        </patternFill>
      </fill>
    </dxf>
    <dxf>
      <font>
        <b/>
        <i val="0"/>
        <color rgb="FFFF0000"/>
      </font>
      <fill>
        <patternFill patternType="solid">
          <bgColor theme="1" tint="0.499984740745262"/>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499984740745262"/>
        </patternFill>
      </fill>
    </dxf>
    <dxf>
      <fill>
        <patternFill>
          <bgColor theme="9" tint="0.79998168889431442"/>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49998474074526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1" tint="0.499984740745262"/>
        </patternFill>
      </fill>
    </dxf>
    <dxf>
      <fill>
        <patternFill>
          <bgColor theme="9" tint="0.79998168889431442"/>
        </patternFill>
      </fill>
    </dxf>
    <dxf>
      <fill>
        <patternFill>
          <bgColor theme="1" tint="0.499984740745262"/>
        </patternFill>
      </fill>
    </dxf>
    <dxf>
      <fill>
        <patternFill patternType="solid">
          <bgColor theme="9" tint="0.79995117038483843"/>
        </patternFill>
      </fill>
    </dxf>
    <dxf>
      <fill>
        <patternFill patternType="solid">
          <bgColor theme="9" tint="0.79995117038483843"/>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solid">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0" tint="-0.499984740745262"/>
        </patternFill>
      </fill>
    </dxf>
    <dxf>
      <fill>
        <patternFill>
          <bgColor theme="9" tint="0.79998168889431442"/>
        </patternFill>
      </fill>
    </dxf>
    <dxf>
      <fill>
        <patternFill>
          <bgColor theme="1"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b/>
        <i val="0"/>
        <color theme="6" tint="-0.499984740745262"/>
      </font>
      <fill>
        <patternFill patternType="solid">
          <bgColor theme="6" tint="0.79995117038483843"/>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1" tint="0.499984740745262"/>
        </patternFill>
      </fill>
    </dxf>
    <dxf>
      <font>
        <b/>
        <i val="0"/>
        <color rgb="FFFF0000"/>
      </font>
    </dxf>
    <dxf>
      <fill>
        <patternFill>
          <bgColor theme="0" tint="-0.499984740745262"/>
        </patternFill>
      </fill>
    </dxf>
    <dxf>
      <fill>
        <patternFill>
          <bgColor theme="0"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FFCC"/>
      <color rgb="FFFFCC66"/>
      <color rgb="FFFFCC99"/>
      <color rgb="FFFFCCCC"/>
      <color rgb="FFFFCCFF"/>
      <color rgb="FFFFFF99"/>
      <color rgb="FFFF0000"/>
      <color rgb="FFFFE5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27</xdr:row>
      <xdr:rowOff>104775</xdr:rowOff>
    </xdr:from>
    <xdr:to>
      <xdr:col>0</xdr:col>
      <xdr:colOff>0</xdr:colOff>
      <xdr:row>28</xdr:row>
      <xdr:rowOff>38100</xdr:rowOff>
    </xdr:to>
    <xdr:sp macro="" textlink="">
      <xdr:nvSpPr>
        <xdr:cNvPr id="2" name="Text Box 2">
          <a:extLst>
            <a:ext uri="{FF2B5EF4-FFF2-40B4-BE49-F238E27FC236}">
              <a16:creationId xmlns:a16="http://schemas.microsoft.com/office/drawing/2014/main" id="{56C4F655-10E4-47B9-BE63-6BEBDCBC8CAB}"/>
            </a:ext>
          </a:extLst>
        </xdr:cNvPr>
        <xdr:cNvSpPr txBox="1">
          <a:spLocks noChangeArrowheads="1"/>
        </xdr:cNvSpPr>
      </xdr:nvSpPr>
      <xdr:spPr bwMode="auto">
        <a:xfrm>
          <a:off x="0" y="5238750"/>
          <a:ext cx="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ゴシック"/>
              <a:ea typeface="ＭＳ ゴシック"/>
            </a:rPr>
            <a:t>(</a:t>
          </a:r>
          <a:r>
            <a:rPr lang="ja-JP" altLang="en-US" sz="600" b="0" i="0" u="none" strike="noStrike" baseline="0">
              <a:solidFill>
                <a:srgbClr val="000000"/>
              </a:solidFill>
              <a:latin typeface="ＭＳ ゴシック"/>
              <a:ea typeface="ＭＳ ゴシック"/>
            </a:rPr>
            <a:t>補欠</a:t>
          </a:r>
          <a:r>
            <a:rPr lang="en-US" altLang="ja-JP" sz="600" b="0" i="0" u="none" strike="noStrike" baseline="0">
              <a:solidFill>
                <a:srgbClr val="000000"/>
              </a:solidFill>
              <a:latin typeface="ＭＳ ゴシック"/>
              <a:ea typeface="ＭＳ ゴシック"/>
            </a:rPr>
            <a:t>)</a:t>
          </a:r>
        </a:p>
      </xdr:txBody>
    </xdr:sp>
    <xdr:clientData/>
  </xdr:twoCellAnchor>
  <xdr:twoCellAnchor>
    <xdr:from>
      <xdr:col>0</xdr:col>
      <xdr:colOff>0</xdr:colOff>
      <xdr:row>25</xdr:row>
      <xdr:rowOff>47625</xdr:rowOff>
    </xdr:from>
    <xdr:to>
      <xdr:col>0</xdr:col>
      <xdr:colOff>0</xdr:colOff>
      <xdr:row>27</xdr:row>
      <xdr:rowOff>171450</xdr:rowOff>
    </xdr:to>
    <xdr:sp macro="" textlink="">
      <xdr:nvSpPr>
        <xdr:cNvPr id="3" name="AutoShape 3">
          <a:extLst>
            <a:ext uri="{FF2B5EF4-FFF2-40B4-BE49-F238E27FC236}">
              <a16:creationId xmlns:a16="http://schemas.microsoft.com/office/drawing/2014/main" id="{9E3574E4-4139-4B12-AEF4-1256871E9019}"/>
            </a:ext>
          </a:extLst>
        </xdr:cNvPr>
        <xdr:cNvSpPr>
          <a:spLocks/>
        </xdr:cNvSpPr>
      </xdr:nvSpPr>
      <xdr:spPr bwMode="auto">
        <a:xfrm>
          <a:off x="0" y="4857750"/>
          <a:ext cx="0" cy="43815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25</xdr:row>
      <xdr:rowOff>38100</xdr:rowOff>
    </xdr:from>
    <xdr:to>
      <xdr:col>0</xdr:col>
      <xdr:colOff>0</xdr:colOff>
      <xdr:row>27</xdr:row>
      <xdr:rowOff>161925</xdr:rowOff>
    </xdr:to>
    <xdr:sp macro="" textlink="">
      <xdr:nvSpPr>
        <xdr:cNvPr id="4" name="AutoShape 4">
          <a:extLst>
            <a:ext uri="{FF2B5EF4-FFF2-40B4-BE49-F238E27FC236}">
              <a16:creationId xmlns:a16="http://schemas.microsoft.com/office/drawing/2014/main" id="{C476C8E8-3925-4DB1-AF8A-599315BF5B07}"/>
            </a:ext>
          </a:extLst>
        </xdr:cNvPr>
        <xdr:cNvSpPr>
          <a:spLocks/>
        </xdr:cNvSpPr>
      </xdr:nvSpPr>
      <xdr:spPr bwMode="auto">
        <a:xfrm>
          <a:off x="0" y="4848225"/>
          <a:ext cx="0" cy="447675"/>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114300</xdr:colOff>
      <xdr:row>5</xdr:row>
      <xdr:rowOff>47625</xdr:rowOff>
    </xdr:from>
    <xdr:to>
      <xdr:col>1</xdr:col>
      <xdr:colOff>142875</xdr:colOff>
      <xdr:row>6</xdr:row>
      <xdr:rowOff>123825</xdr:rowOff>
    </xdr:to>
    <xdr:sp macro="" textlink="">
      <xdr:nvSpPr>
        <xdr:cNvPr id="5" name="Oval 5">
          <a:extLst>
            <a:ext uri="{FF2B5EF4-FFF2-40B4-BE49-F238E27FC236}">
              <a16:creationId xmlns:a16="http://schemas.microsoft.com/office/drawing/2014/main" id="{CDBFECAF-4A42-496B-B757-B51E1D657C20}"/>
            </a:ext>
          </a:extLst>
        </xdr:cNvPr>
        <xdr:cNvSpPr>
          <a:spLocks noChangeArrowheads="1"/>
        </xdr:cNvSpPr>
      </xdr:nvSpPr>
      <xdr:spPr bwMode="auto">
        <a:xfrm>
          <a:off x="114300" y="1333500"/>
          <a:ext cx="266700" cy="247650"/>
        </a:xfrm>
        <a:prstGeom prst="ellips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28575</xdr:colOff>
      <xdr:row>31</xdr:row>
      <xdr:rowOff>28575</xdr:rowOff>
    </xdr:from>
    <xdr:to>
      <xdr:col>20</xdr:col>
      <xdr:colOff>200025</xdr:colOff>
      <xdr:row>34</xdr:row>
      <xdr:rowOff>76200</xdr:rowOff>
    </xdr:to>
    <xdr:sp macro="" textlink="">
      <xdr:nvSpPr>
        <xdr:cNvPr id="7" name="上矢印 1">
          <a:extLst>
            <a:ext uri="{FF2B5EF4-FFF2-40B4-BE49-F238E27FC236}">
              <a16:creationId xmlns:a16="http://schemas.microsoft.com/office/drawing/2014/main" id="{C2CADB16-F010-48EC-82F9-4D6EFC29E7AB}"/>
            </a:ext>
          </a:extLst>
        </xdr:cNvPr>
        <xdr:cNvSpPr/>
      </xdr:nvSpPr>
      <xdr:spPr>
        <a:xfrm>
          <a:off x="4791075" y="5895975"/>
          <a:ext cx="171450" cy="561975"/>
        </a:xfrm>
        <a:prstGeom prs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9525</xdr:colOff>
      <xdr:row>66</xdr:row>
      <xdr:rowOff>47625</xdr:rowOff>
    </xdr:from>
    <xdr:to>
      <xdr:col>29</xdr:col>
      <xdr:colOff>112059</xdr:colOff>
      <xdr:row>66</xdr:row>
      <xdr:rowOff>438150</xdr:rowOff>
    </xdr:to>
    <xdr:sp macro="" textlink="">
      <xdr:nvSpPr>
        <xdr:cNvPr id="8" name="正方形/長方形 7">
          <a:extLst>
            <a:ext uri="{FF2B5EF4-FFF2-40B4-BE49-F238E27FC236}">
              <a16:creationId xmlns:a16="http://schemas.microsoft.com/office/drawing/2014/main" id="{A6732A52-D2C5-4809-83A7-B3F7B042C157}"/>
            </a:ext>
          </a:extLst>
        </xdr:cNvPr>
        <xdr:cNvSpPr/>
      </xdr:nvSpPr>
      <xdr:spPr>
        <a:xfrm>
          <a:off x="4057650" y="14287500"/>
          <a:ext cx="2960034" cy="390525"/>
        </a:xfrm>
        <a:prstGeom prst="rect">
          <a:avLst/>
        </a:prstGeom>
        <a:noFill/>
        <a:ln w="127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152400</xdr:colOff>
      <xdr:row>64</xdr:row>
      <xdr:rowOff>228600</xdr:rowOff>
    </xdr:from>
    <xdr:to>
      <xdr:col>30</xdr:col>
      <xdr:colOff>200025</xdr:colOff>
      <xdr:row>67</xdr:row>
      <xdr:rowOff>0</xdr:rowOff>
    </xdr:to>
    <xdr:sp macro="" textlink="">
      <xdr:nvSpPr>
        <xdr:cNvPr id="9" name="正方形/長方形 8">
          <a:extLst>
            <a:ext uri="{FF2B5EF4-FFF2-40B4-BE49-F238E27FC236}">
              <a16:creationId xmlns:a16="http://schemas.microsoft.com/office/drawing/2014/main" id="{BA858E74-5CE4-4FF2-9E9D-011A780536D4}"/>
            </a:ext>
          </a:extLst>
        </xdr:cNvPr>
        <xdr:cNvSpPr/>
      </xdr:nvSpPr>
      <xdr:spPr>
        <a:xfrm>
          <a:off x="3962400" y="13916025"/>
          <a:ext cx="3381375" cy="809625"/>
        </a:xfrm>
        <a:prstGeom prst="rect">
          <a:avLst/>
        </a:prstGeom>
        <a:noFill/>
        <a:ln w="19050">
          <a:solidFill>
            <a:schemeClr val="accent3">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66</xdr:row>
      <xdr:rowOff>80963</xdr:rowOff>
    </xdr:from>
    <xdr:to>
      <xdr:col>16</xdr:col>
      <xdr:colOff>152400</xdr:colOff>
      <xdr:row>66</xdr:row>
      <xdr:rowOff>323850</xdr:rowOff>
    </xdr:to>
    <xdr:cxnSp macro="">
      <xdr:nvCxnSpPr>
        <xdr:cNvPr id="10" name="直線矢印コネクタ 9">
          <a:extLst>
            <a:ext uri="{FF2B5EF4-FFF2-40B4-BE49-F238E27FC236}">
              <a16:creationId xmlns:a16="http://schemas.microsoft.com/office/drawing/2014/main" id="{26E1B3DF-CEE4-4FE9-815A-6BCE22C6A7A8}"/>
            </a:ext>
          </a:extLst>
        </xdr:cNvPr>
        <xdr:cNvCxnSpPr>
          <a:endCxn id="9" idx="1"/>
        </xdr:cNvCxnSpPr>
      </xdr:nvCxnSpPr>
      <xdr:spPr>
        <a:xfrm flipV="1">
          <a:off x="3810000" y="14320838"/>
          <a:ext cx="152400" cy="242887"/>
        </a:xfrm>
        <a:prstGeom prst="straightConnector1">
          <a:avLst/>
        </a:prstGeom>
        <a:ln>
          <a:solidFill>
            <a:schemeClr val="accent3">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xdr:colOff>
      <xdr:row>106</xdr:row>
      <xdr:rowOff>57150</xdr:rowOff>
    </xdr:from>
    <xdr:to>
      <xdr:col>29</xdr:col>
      <xdr:colOff>0</xdr:colOff>
      <xdr:row>106</xdr:row>
      <xdr:rowOff>95250</xdr:rowOff>
    </xdr:to>
    <xdr:cxnSp macro="">
      <xdr:nvCxnSpPr>
        <xdr:cNvPr id="11" name="直線矢印コネクタ 10">
          <a:extLst>
            <a:ext uri="{FF2B5EF4-FFF2-40B4-BE49-F238E27FC236}">
              <a16:creationId xmlns:a16="http://schemas.microsoft.com/office/drawing/2014/main" id="{C1E3C5D7-D9FD-49FB-BAB6-581262728854}"/>
            </a:ext>
          </a:extLst>
        </xdr:cNvPr>
        <xdr:cNvCxnSpPr/>
      </xdr:nvCxnSpPr>
      <xdr:spPr>
        <a:xfrm flipH="1">
          <a:off x="6705600" y="23907750"/>
          <a:ext cx="200025" cy="381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95250</xdr:colOff>
      <xdr:row>206</xdr:row>
      <xdr:rowOff>66675</xdr:rowOff>
    </xdr:from>
    <xdr:to>
      <xdr:col>15</xdr:col>
      <xdr:colOff>228600</xdr:colOff>
      <xdr:row>206</xdr:row>
      <xdr:rowOff>66675</xdr:rowOff>
    </xdr:to>
    <xdr:cxnSp macro="">
      <xdr:nvCxnSpPr>
        <xdr:cNvPr id="13" name="直線矢印コネクタ 12">
          <a:extLst>
            <a:ext uri="{FF2B5EF4-FFF2-40B4-BE49-F238E27FC236}">
              <a16:creationId xmlns:a16="http://schemas.microsoft.com/office/drawing/2014/main" id="{E590FD59-B072-4FB7-A539-5349EB6ACBD6}"/>
            </a:ext>
          </a:extLst>
        </xdr:cNvPr>
        <xdr:cNvCxnSpPr/>
      </xdr:nvCxnSpPr>
      <xdr:spPr>
        <a:xfrm>
          <a:off x="3429000" y="47958375"/>
          <a:ext cx="37147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152400</xdr:colOff>
      <xdr:row>235</xdr:row>
      <xdr:rowOff>381000</xdr:rowOff>
    </xdr:from>
    <xdr:to>
      <xdr:col>27</xdr:col>
      <xdr:colOff>104775</xdr:colOff>
      <xdr:row>237</xdr:row>
      <xdr:rowOff>9525</xdr:rowOff>
    </xdr:to>
    <xdr:sp macro="" textlink="">
      <xdr:nvSpPr>
        <xdr:cNvPr id="16" name="矢印: 下 15">
          <a:extLst>
            <a:ext uri="{FF2B5EF4-FFF2-40B4-BE49-F238E27FC236}">
              <a16:creationId xmlns:a16="http://schemas.microsoft.com/office/drawing/2014/main" id="{E5FD38DE-04DF-4B54-8F41-AE554CECC1FA}"/>
            </a:ext>
          </a:extLst>
        </xdr:cNvPr>
        <xdr:cNvSpPr/>
      </xdr:nvSpPr>
      <xdr:spPr>
        <a:xfrm>
          <a:off x="6343650" y="54549675"/>
          <a:ext cx="190500" cy="20002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95250</xdr:colOff>
      <xdr:row>206</xdr:row>
      <xdr:rowOff>66675</xdr:rowOff>
    </xdr:from>
    <xdr:to>
      <xdr:col>15</xdr:col>
      <xdr:colOff>228600</xdr:colOff>
      <xdr:row>206</xdr:row>
      <xdr:rowOff>66675</xdr:rowOff>
    </xdr:to>
    <xdr:cxnSp macro="">
      <xdr:nvCxnSpPr>
        <xdr:cNvPr id="17" name="直線矢印コネクタ 16">
          <a:extLst>
            <a:ext uri="{FF2B5EF4-FFF2-40B4-BE49-F238E27FC236}">
              <a16:creationId xmlns:a16="http://schemas.microsoft.com/office/drawing/2014/main" id="{AAC6DE04-97E9-4E12-8855-598C48C04784}"/>
            </a:ext>
          </a:extLst>
        </xdr:cNvPr>
        <xdr:cNvCxnSpPr/>
      </xdr:nvCxnSpPr>
      <xdr:spPr>
        <a:xfrm>
          <a:off x="3429000" y="48139350"/>
          <a:ext cx="37147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152400</xdr:colOff>
      <xdr:row>235</xdr:row>
      <xdr:rowOff>381000</xdr:rowOff>
    </xdr:from>
    <xdr:to>
      <xdr:col>27</xdr:col>
      <xdr:colOff>104775</xdr:colOff>
      <xdr:row>237</xdr:row>
      <xdr:rowOff>9525</xdr:rowOff>
    </xdr:to>
    <xdr:sp macro="" textlink="">
      <xdr:nvSpPr>
        <xdr:cNvPr id="18" name="矢印: 下 17">
          <a:extLst>
            <a:ext uri="{FF2B5EF4-FFF2-40B4-BE49-F238E27FC236}">
              <a16:creationId xmlns:a16="http://schemas.microsoft.com/office/drawing/2014/main" id="{E0EF783E-D286-4C76-AF19-B291B83AD6C1}"/>
            </a:ext>
          </a:extLst>
        </xdr:cNvPr>
        <xdr:cNvSpPr/>
      </xdr:nvSpPr>
      <xdr:spPr>
        <a:xfrm>
          <a:off x="6343650" y="54549675"/>
          <a:ext cx="190500" cy="20002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95250</xdr:colOff>
      <xdr:row>206</xdr:row>
      <xdr:rowOff>66675</xdr:rowOff>
    </xdr:from>
    <xdr:to>
      <xdr:col>15</xdr:col>
      <xdr:colOff>228600</xdr:colOff>
      <xdr:row>206</xdr:row>
      <xdr:rowOff>66675</xdr:rowOff>
    </xdr:to>
    <xdr:cxnSp macro="">
      <xdr:nvCxnSpPr>
        <xdr:cNvPr id="19" name="直線矢印コネクタ 18">
          <a:extLst>
            <a:ext uri="{FF2B5EF4-FFF2-40B4-BE49-F238E27FC236}">
              <a16:creationId xmlns:a16="http://schemas.microsoft.com/office/drawing/2014/main" id="{79B01304-5651-44B8-A649-8F08617B6705}"/>
            </a:ext>
          </a:extLst>
        </xdr:cNvPr>
        <xdr:cNvCxnSpPr/>
      </xdr:nvCxnSpPr>
      <xdr:spPr>
        <a:xfrm>
          <a:off x="3429000" y="48139350"/>
          <a:ext cx="37147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5</xdr:row>
      <xdr:rowOff>0</xdr:rowOff>
    </xdr:from>
    <xdr:to>
      <xdr:col>1</xdr:col>
      <xdr:colOff>142875</xdr:colOff>
      <xdr:row>7</xdr:row>
      <xdr:rowOff>0</xdr:rowOff>
    </xdr:to>
    <xdr:sp macro="" textlink="">
      <xdr:nvSpPr>
        <xdr:cNvPr id="2" name="Oval 1">
          <a:extLst>
            <a:ext uri="{FF2B5EF4-FFF2-40B4-BE49-F238E27FC236}">
              <a16:creationId xmlns:a16="http://schemas.microsoft.com/office/drawing/2014/main" id="{C3470AB3-5A76-4ACA-8AE3-EDF33DF23CCC}"/>
            </a:ext>
          </a:extLst>
        </xdr:cNvPr>
        <xdr:cNvSpPr>
          <a:spLocks noChangeArrowheads="1"/>
        </xdr:cNvSpPr>
      </xdr:nvSpPr>
      <xdr:spPr bwMode="auto">
        <a:xfrm>
          <a:off x="114300" y="981075"/>
          <a:ext cx="266700" cy="219075"/>
        </a:xfrm>
        <a:prstGeom prst="ellips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19050</xdr:colOff>
      <xdr:row>31</xdr:row>
      <xdr:rowOff>28575</xdr:rowOff>
    </xdr:from>
    <xdr:to>
      <xdr:col>20</xdr:col>
      <xdr:colOff>190500</xdr:colOff>
      <xdr:row>33</xdr:row>
      <xdr:rowOff>104775</xdr:rowOff>
    </xdr:to>
    <xdr:sp macro="" textlink="">
      <xdr:nvSpPr>
        <xdr:cNvPr id="4" name="上矢印 1">
          <a:extLst>
            <a:ext uri="{FF2B5EF4-FFF2-40B4-BE49-F238E27FC236}">
              <a16:creationId xmlns:a16="http://schemas.microsoft.com/office/drawing/2014/main" id="{18C6D548-22FA-4689-ADB3-4FD1849607CB}"/>
            </a:ext>
          </a:extLst>
        </xdr:cNvPr>
        <xdr:cNvSpPr/>
      </xdr:nvSpPr>
      <xdr:spPr>
        <a:xfrm>
          <a:off x="4781550" y="4791075"/>
          <a:ext cx="171450" cy="561975"/>
        </a:xfrm>
        <a:prstGeom prs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152400</xdr:colOff>
      <xdr:row>286</xdr:row>
      <xdr:rowOff>381000</xdr:rowOff>
    </xdr:from>
    <xdr:to>
      <xdr:col>27</xdr:col>
      <xdr:colOff>104775</xdr:colOff>
      <xdr:row>288</xdr:row>
      <xdr:rowOff>9525</xdr:rowOff>
    </xdr:to>
    <xdr:sp macro="" textlink="">
      <xdr:nvSpPr>
        <xdr:cNvPr id="5" name="矢印: 下 4">
          <a:extLst>
            <a:ext uri="{FF2B5EF4-FFF2-40B4-BE49-F238E27FC236}">
              <a16:creationId xmlns:a16="http://schemas.microsoft.com/office/drawing/2014/main" id="{3FD45778-A217-47F7-A676-07BCC5842D93}"/>
            </a:ext>
          </a:extLst>
        </xdr:cNvPr>
        <xdr:cNvSpPr/>
      </xdr:nvSpPr>
      <xdr:spPr>
        <a:xfrm>
          <a:off x="6343650" y="66332100"/>
          <a:ext cx="190500" cy="22860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9525</xdr:colOff>
      <xdr:row>106</xdr:row>
      <xdr:rowOff>47625</xdr:rowOff>
    </xdr:from>
    <xdr:to>
      <xdr:col>29</xdr:col>
      <xdr:colOff>112059</xdr:colOff>
      <xdr:row>106</xdr:row>
      <xdr:rowOff>438150</xdr:rowOff>
    </xdr:to>
    <xdr:sp macro="" textlink="">
      <xdr:nvSpPr>
        <xdr:cNvPr id="6" name="正方形/長方形 5">
          <a:extLst>
            <a:ext uri="{FF2B5EF4-FFF2-40B4-BE49-F238E27FC236}">
              <a16:creationId xmlns:a16="http://schemas.microsoft.com/office/drawing/2014/main" id="{82CE756D-4110-46D9-8384-339CB43B62AF}"/>
            </a:ext>
          </a:extLst>
        </xdr:cNvPr>
        <xdr:cNvSpPr/>
      </xdr:nvSpPr>
      <xdr:spPr>
        <a:xfrm>
          <a:off x="4057650" y="23783925"/>
          <a:ext cx="2960034" cy="390525"/>
        </a:xfrm>
        <a:prstGeom prst="rect">
          <a:avLst/>
        </a:prstGeom>
        <a:noFill/>
        <a:ln w="127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152400</xdr:colOff>
      <xdr:row>104</xdr:row>
      <xdr:rowOff>228600</xdr:rowOff>
    </xdr:from>
    <xdr:to>
      <xdr:col>30</xdr:col>
      <xdr:colOff>200025</xdr:colOff>
      <xdr:row>107</xdr:row>
      <xdr:rowOff>0</xdr:rowOff>
    </xdr:to>
    <xdr:sp macro="" textlink="">
      <xdr:nvSpPr>
        <xdr:cNvPr id="7" name="正方形/長方形 6">
          <a:extLst>
            <a:ext uri="{FF2B5EF4-FFF2-40B4-BE49-F238E27FC236}">
              <a16:creationId xmlns:a16="http://schemas.microsoft.com/office/drawing/2014/main" id="{DF68F9AD-F879-47C0-BA1D-192DF9DBB7D0}"/>
            </a:ext>
          </a:extLst>
        </xdr:cNvPr>
        <xdr:cNvSpPr/>
      </xdr:nvSpPr>
      <xdr:spPr>
        <a:xfrm>
          <a:off x="3962400" y="23412450"/>
          <a:ext cx="3381375" cy="809625"/>
        </a:xfrm>
        <a:prstGeom prst="rect">
          <a:avLst/>
        </a:prstGeom>
        <a:noFill/>
        <a:ln w="19050">
          <a:solidFill>
            <a:schemeClr val="accent3">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106</xdr:row>
      <xdr:rowOff>80963</xdr:rowOff>
    </xdr:from>
    <xdr:to>
      <xdr:col>16</xdr:col>
      <xdr:colOff>152400</xdr:colOff>
      <xdr:row>106</xdr:row>
      <xdr:rowOff>323850</xdr:rowOff>
    </xdr:to>
    <xdr:cxnSp macro="">
      <xdr:nvCxnSpPr>
        <xdr:cNvPr id="8" name="直線矢印コネクタ 7">
          <a:extLst>
            <a:ext uri="{FF2B5EF4-FFF2-40B4-BE49-F238E27FC236}">
              <a16:creationId xmlns:a16="http://schemas.microsoft.com/office/drawing/2014/main" id="{1D859372-F8F8-42AC-8513-A6DCAEE77713}"/>
            </a:ext>
          </a:extLst>
        </xdr:cNvPr>
        <xdr:cNvCxnSpPr>
          <a:endCxn id="7" idx="1"/>
        </xdr:cNvCxnSpPr>
      </xdr:nvCxnSpPr>
      <xdr:spPr>
        <a:xfrm flipV="1">
          <a:off x="3810000" y="23817263"/>
          <a:ext cx="152400" cy="242887"/>
        </a:xfrm>
        <a:prstGeom prst="straightConnector1">
          <a:avLst/>
        </a:prstGeom>
        <a:ln>
          <a:solidFill>
            <a:schemeClr val="accent3">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xdr:colOff>
      <xdr:row>148</xdr:row>
      <xdr:rowOff>57150</xdr:rowOff>
    </xdr:from>
    <xdr:to>
      <xdr:col>29</xdr:col>
      <xdr:colOff>0</xdr:colOff>
      <xdr:row>148</xdr:row>
      <xdr:rowOff>95250</xdr:rowOff>
    </xdr:to>
    <xdr:cxnSp macro="">
      <xdr:nvCxnSpPr>
        <xdr:cNvPr id="9" name="直線矢印コネクタ 8">
          <a:extLst>
            <a:ext uri="{FF2B5EF4-FFF2-40B4-BE49-F238E27FC236}">
              <a16:creationId xmlns:a16="http://schemas.microsoft.com/office/drawing/2014/main" id="{B2B35D30-D3B4-45FA-A348-4DB00BBD9F91}"/>
            </a:ext>
          </a:extLst>
        </xdr:cNvPr>
        <xdr:cNvCxnSpPr/>
      </xdr:nvCxnSpPr>
      <xdr:spPr>
        <a:xfrm flipH="1">
          <a:off x="6705600" y="33508950"/>
          <a:ext cx="200025" cy="381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180975</xdr:colOff>
      <xdr:row>255</xdr:row>
      <xdr:rowOff>125730</xdr:rowOff>
    </xdr:from>
    <xdr:to>
      <xdr:col>15</xdr:col>
      <xdr:colOff>209550</xdr:colOff>
      <xdr:row>255</xdr:row>
      <xdr:rowOff>125730</xdr:rowOff>
    </xdr:to>
    <xdr:cxnSp macro="">
      <xdr:nvCxnSpPr>
        <xdr:cNvPr id="10" name="直線矢印コネクタ 9">
          <a:extLst>
            <a:ext uri="{FF2B5EF4-FFF2-40B4-BE49-F238E27FC236}">
              <a16:creationId xmlns:a16="http://schemas.microsoft.com/office/drawing/2014/main" id="{A9033165-4244-4E0D-8E12-864D3B116918}"/>
            </a:ext>
          </a:extLst>
        </xdr:cNvPr>
        <xdr:cNvCxnSpPr/>
      </xdr:nvCxnSpPr>
      <xdr:spPr>
        <a:xfrm>
          <a:off x="3514725" y="59333130"/>
          <a:ext cx="2667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104774</xdr:colOff>
      <xdr:row>6</xdr:row>
      <xdr:rowOff>33340</xdr:rowOff>
    </xdr:from>
    <xdr:to>
      <xdr:col>1</xdr:col>
      <xdr:colOff>133349</xdr:colOff>
      <xdr:row>7</xdr:row>
      <xdr:rowOff>166690</xdr:rowOff>
    </xdr:to>
    <xdr:sp macro="" textlink="">
      <xdr:nvSpPr>
        <xdr:cNvPr id="2" name="Oval 1">
          <a:extLst>
            <a:ext uri="{FF2B5EF4-FFF2-40B4-BE49-F238E27FC236}">
              <a16:creationId xmlns:a16="http://schemas.microsoft.com/office/drawing/2014/main" id="{05C25414-D738-4D81-AB21-2966E2E3AAF8}"/>
            </a:ext>
          </a:extLst>
        </xdr:cNvPr>
        <xdr:cNvSpPr>
          <a:spLocks noChangeArrowheads="1"/>
        </xdr:cNvSpPr>
      </xdr:nvSpPr>
      <xdr:spPr bwMode="auto">
        <a:xfrm>
          <a:off x="104774" y="1328740"/>
          <a:ext cx="266700" cy="219075"/>
        </a:xfrm>
        <a:prstGeom prst="ellips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217833</xdr:colOff>
      <xdr:row>32</xdr:row>
      <xdr:rowOff>189258</xdr:rowOff>
    </xdr:from>
    <xdr:to>
      <xdr:col>19</xdr:col>
      <xdr:colOff>149088</xdr:colOff>
      <xdr:row>35</xdr:row>
      <xdr:rowOff>46383</xdr:rowOff>
    </xdr:to>
    <xdr:sp macro="" textlink="">
      <xdr:nvSpPr>
        <xdr:cNvPr id="4" name="上矢印 13">
          <a:extLst>
            <a:ext uri="{FF2B5EF4-FFF2-40B4-BE49-F238E27FC236}">
              <a16:creationId xmlns:a16="http://schemas.microsoft.com/office/drawing/2014/main" id="{261FC2F0-DEED-4D71-AB38-0B5B8BE4A127}"/>
            </a:ext>
          </a:extLst>
        </xdr:cNvPr>
        <xdr:cNvSpPr/>
      </xdr:nvSpPr>
      <xdr:spPr>
        <a:xfrm rot="1279410">
          <a:off x="4589808" y="5837583"/>
          <a:ext cx="169380" cy="504825"/>
        </a:xfrm>
        <a:prstGeom prs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36</xdr:row>
      <xdr:rowOff>161925</xdr:rowOff>
    </xdr:from>
    <xdr:to>
      <xdr:col>11</xdr:col>
      <xdr:colOff>152400</xdr:colOff>
      <xdr:row>37</xdr:row>
      <xdr:rowOff>228600</xdr:rowOff>
    </xdr:to>
    <xdr:sp macro="" textlink="">
      <xdr:nvSpPr>
        <xdr:cNvPr id="5" name="大かっこ 4">
          <a:extLst>
            <a:ext uri="{FF2B5EF4-FFF2-40B4-BE49-F238E27FC236}">
              <a16:creationId xmlns:a16="http://schemas.microsoft.com/office/drawing/2014/main" id="{F21C1D25-04A1-4A46-8A39-C34648583AB9}"/>
            </a:ext>
          </a:extLst>
        </xdr:cNvPr>
        <xdr:cNvSpPr/>
      </xdr:nvSpPr>
      <xdr:spPr>
        <a:xfrm>
          <a:off x="2514600" y="6600825"/>
          <a:ext cx="323850"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9525</xdr:colOff>
      <xdr:row>101</xdr:row>
      <xdr:rowOff>47625</xdr:rowOff>
    </xdr:from>
    <xdr:to>
      <xdr:col>29</xdr:col>
      <xdr:colOff>112059</xdr:colOff>
      <xdr:row>101</xdr:row>
      <xdr:rowOff>438150</xdr:rowOff>
    </xdr:to>
    <xdr:sp macro="" textlink="">
      <xdr:nvSpPr>
        <xdr:cNvPr id="6" name="正方形/長方形 5">
          <a:extLst>
            <a:ext uri="{FF2B5EF4-FFF2-40B4-BE49-F238E27FC236}">
              <a16:creationId xmlns:a16="http://schemas.microsoft.com/office/drawing/2014/main" id="{1B672175-11C2-4C6E-BC20-91AE9926D9BC}"/>
            </a:ext>
          </a:extLst>
        </xdr:cNvPr>
        <xdr:cNvSpPr/>
      </xdr:nvSpPr>
      <xdr:spPr>
        <a:xfrm>
          <a:off x="4143375" y="20516850"/>
          <a:ext cx="2960034" cy="390525"/>
        </a:xfrm>
        <a:prstGeom prst="rect">
          <a:avLst/>
        </a:prstGeom>
        <a:noFill/>
        <a:ln w="127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152400</xdr:colOff>
      <xdr:row>99</xdr:row>
      <xdr:rowOff>228600</xdr:rowOff>
    </xdr:from>
    <xdr:to>
      <xdr:col>30</xdr:col>
      <xdr:colOff>200025</xdr:colOff>
      <xdr:row>102</xdr:row>
      <xdr:rowOff>0</xdr:rowOff>
    </xdr:to>
    <xdr:sp macro="" textlink="">
      <xdr:nvSpPr>
        <xdr:cNvPr id="7" name="正方形/長方形 6">
          <a:extLst>
            <a:ext uri="{FF2B5EF4-FFF2-40B4-BE49-F238E27FC236}">
              <a16:creationId xmlns:a16="http://schemas.microsoft.com/office/drawing/2014/main" id="{9469DD06-8449-47FE-B9F7-6696FAE53809}"/>
            </a:ext>
          </a:extLst>
        </xdr:cNvPr>
        <xdr:cNvSpPr/>
      </xdr:nvSpPr>
      <xdr:spPr>
        <a:xfrm>
          <a:off x="4029075" y="20145375"/>
          <a:ext cx="3400425" cy="809625"/>
        </a:xfrm>
        <a:prstGeom prst="rect">
          <a:avLst/>
        </a:prstGeom>
        <a:noFill/>
        <a:ln w="19050">
          <a:solidFill>
            <a:schemeClr val="accent3">
              <a:lumMod val="75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101</xdr:row>
      <xdr:rowOff>80963</xdr:rowOff>
    </xdr:from>
    <xdr:to>
      <xdr:col>16</xdr:col>
      <xdr:colOff>152400</xdr:colOff>
      <xdr:row>101</xdr:row>
      <xdr:rowOff>323850</xdr:rowOff>
    </xdr:to>
    <xdr:cxnSp macro="">
      <xdr:nvCxnSpPr>
        <xdr:cNvPr id="8" name="直線矢印コネクタ 7">
          <a:extLst>
            <a:ext uri="{FF2B5EF4-FFF2-40B4-BE49-F238E27FC236}">
              <a16:creationId xmlns:a16="http://schemas.microsoft.com/office/drawing/2014/main" id="{5266536E-D260-493E-B691-84E48C551B4F}"/>
            </a:ext>
          </a:extLst>
        </xdr:cNvPr>
        <xdr:cNvCxnSpPr>
          <a:endCxn id="7" idx="1"/>
        </xdr:cNvCxnSpPr>
      </xdr:nvCxnSpPr>
      <xdr:spPr>
        <a:xfrm flipV="1">
          <a:off x="3876675" y="20550188"/>
          <a:ext cx="152400" cy="242887"/>
        </a:xfrm>
        <a:prstGeom prst="straightConnector1">
          <a:avLst/>
        </a:prstGeom>
        <a:ln>
          <a:solidFill>
            <a:schemeClr val="accent3">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xdr:colOff>
      <xdr:row>142</xdr:row>
      <xdr:rowOff>57150</xdr:rowOff>
    </xdr:from>
    <xdr:to>
      <xdr:col>29</xdr:col>
      <xdr:colOff>0</xdr:colOff>
      <xdr:row>142</xdr:row>
      <xdr:rowOff>95250</xdr:rowOff>
    </xdr:to>
    <xdr:cxnSp macro="">
      <xdr:nvCxnSpPr>
        <xdr:cNvPr id="9" name="直線矢印コネクタ 8">
          <a:extLst>
            <a:ext uri="{FF2B5EF4-FFF2-40B4-BE49-F238E27FC236}">
              <a16:creationId xmlns:a16="http://schemas.microsoft.com/office/drawing/2014/main" id="{803A5D09-B4DD-494E-B73B-8E6962439DBA}"/>
            </a:ext>
          </a:extLst>
        </xdr:cNvPr>
        <xdr:cNvCxnSpPr/>
      </xdr:nvCxnSpPr>
      <xdr:spPr>
        <a:xfrm flipH="1">
          <a:off x="6791325" y="29794200"/>
          <a:ext cx="200025" cy="381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95250</xdr:colOff>
      <xdr:row>248</xdr:row>
      <xdr:rowOff>66675</xdr:rowOff>
    </xdr:from>
    <xdr:to>
      <xdr:col>16</xdr:col>
      <xdr:colOff>57150</xdr:colOff>
      <xdr:row>248</xdr:row>
      <xdr:rowOff>66675</xdr:rowOff>
    </xdr:to>
    <xdr:cxnSp macro="">
      <xdr:nvCxnSpPr>
        <xdr:cNvPr id="10" name="直線矢印コネクタ 9">
          <a:extLst>
            <a:ext uri="{FF2B5EF4-FFF2-40B4-BE49-F238E27FC236}">
              <a16:creationId xmlns:a16="http://schemas.microsoft.com/office/drawing/2014/main" id="{D54CE0FB-9D4E-4089-8465-4F2CF4E955BB}"/>
            </a:ext>
          </a:extLst>
        </xdr:cNvPr>
        <xdr:cNvCxnSpPr/>
      </xdr:nvCxnSpPr>
      <xdr:spPr>
        <a:xfrm>
          <a:off x="3495675" y="55083075"/>
          <a:ext cx="43815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152400</xdr:colOff>
      <xdr:row>277</xdr:row>
      <xdr:rowOff>381000</xdr:rowOff>
    </xdr:from>
    <xdr:to>
      <xdr:col>27</xdr:col>
      <xdr:colOff>104775</xdr:colOff>
      <xdr:row>279</xdr:row>
      <xdr:rowOff>9525</xdr:rowOff>
    </xdr:to>
    <xdr:sp macro="" textlink="">
      <xdr:nvSpPr>
        <xdr:cNvPr id="11" name="矢印: 下 10">
          <a:extLst>
            <a:ext uri="{FF2B5EF4-FFF2-40B4-BE49-F238E27FC236}">
              <a16:creationId xmlns:a16="http://schemas.microsoft.com/office/drawing/2014/main" id="{E4B5AACD-1262-4510-914A-7964C7471555}"/>
            </a:ext>
          </a:extLst>
        </xdr:cNvPr>
        <xdr:cNvSpPr/>
      </xdr:nvSpPr>
      <xdr:spPr>
        <a:xfrm>
          <a:off x="6429375" y="61417200"/>
          <a:ext cx="190500" cy="20955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E6656-592E-469D-9CD8-C2598DB022C4}">
  <sheetPr>
    <tabColor indexed="45"/>
  </sheetPr>
  <dimension ref="A1:BJ1043"/>
  <sheetViews>
    <sheetView showGridLines="0" tabSelected="1" zoomScaleNormal="100" zoomScaleSheetLayoutView="100" workbookViewId="0">
      <selection activeCell="A2" sqref="A2:F2"/>
    </sheetView>
  </sheetViews>
  <sheetFormatPr defaultColWidth="4.33203125" defaultRowHeight="15" customHeight="1" x14ac:dyDescent="0.15"/>
  <cols>
    <col min="1" max="31" width="4.1640625" style="55" customWidth="1"/>
    <col min="32" max="32" width="82.6640625" style="82" customWidth="1"/>
    <col min="33" max="33" width="17.83203125" style="82" hidden="1" customWidth="1"/>
    <col min="34" max="34" width="0" style="55" hidden="1" customWidth="1"/>
    <col min="35" max="35" width="11" style="55" hidden="1" customWidth="1"/>
    <col min="36" max="36" width="11.6640625" style="55" hidden="1" customWidth="1"/>
    <col min="37" max="37" width="16.5" style="55" hidden="1" customWidth="1"/>
    <col min="38" max="38" width="11.6640625" style="55" hidden="1" customWidth="1"/>
    <col min="39" max="40" width="4.6640625" style="55" hidden="1" customWidth="1"/>
    <col min="41" max="41" width="9.6640625" style="55" hidden="1" customWidth="1"/>
    <col min="42" max="42" width="0" style="55" hidden="1" customWidth="1"/>
    <col min="43" max="16384" width="4.33203125" style="55"/>
  </cols>
  <sheetData>
    <row r="1" spans="1:37" ht="21" customHeight="1" x14ac:dyDescent="0.15">
      <c r="A1" s="1583" t="s">
        <v>60</v>
      </c>
      <c r="B1" s="1584"/>
      <c r="C1" s="1584"/>
      <c r="D1" s="1584"/>
      <c r="E1" s="1584"/>
      <c r="F1" s="1585"/>
      <c r="G1" s="1586" t="s">
        <v>5</v>
      </c>
      <c r="H1" s="1587"/>
      <c r="I1" s="1587"/>
      <c r="J1" s="1587"/>
      <c r="K1" s="1587"/>
      <c r="L1" s="1587"/>
      <c r="M1" s="1587"/>
      <c r="N1" s="1587"/>
      <c r="O1" s="1587"/>
      <c r="P1" s="1587"/>
      <c r="Q1" s="1587"/>
      <c r="R1" s="1587"/>
      <c r="S1" s="1587"/>
      <c r="T1" s="1587"/>
      <c r="U1" s="1587"/>
      <c r="V1" s="1587"/>
      <c r="W1" s="1587"/>
      <c r="X1" s="1587"/>
      <c r="Y1" s="1587"/>
      <c r="Z1" s="1587"/>
      <c r="AA1" s="1587"/>
      <c r="AB1" s="1587"/>
      <c r="AC1" s="1587"/>
      <c r="AD1" s="1587"/>
      <c r="AE1" s="1587"/>
      <c r="AF1" s="85" t="s">
        <v>1438</v>
      </c>
      <c r="AG1" s="85"/>
      <c r="AJ1" s="126" t="s">
        <v>2114</v>
      </c>
      <c r="AK1" s="55" t="str">
        <f>IFERROR(VLOOKUP(A4,AL251:AO1043,4,FALSE),"")</f>
        <v/>
      </c>
    </row>
    <row r="2" spans="1:37" ht="30" customHeight="1" thickBot="1" x14ac:dyDescent="0.2">
      <c r="A2" s="1588" t="s">
        <v>1440</v>
      </c>
      <c r="B2" s="1589"/>
      <c r="C2" s="1589"/>
      <c r="D2" s="1589"/>
      <c r="E2" s="1589"/>
      <c r="F2" s="1590"/>
      <c r="G2" s="1587" t="s">
        <v>1316</v>
      </c>
      <c r="H2" s="1587"/>
      <c r="I2" s="1587"/>
      <c r="J2" s="1587"/>
      <c r="K2" s="1587"/>
      <c r="L2" s="1587"/>
      <c r="M2" s="1587"/>
      <c r="N2" s="1587"/>
      <c r="O2" s="1587"/>
      <c r="P2" s="1587"/>
      <c r="Q2" s="1587"/>
      <c r="R2" s="1587"/>
      <c r="S2" s="1587"/>
      <c r="T2" s="1587"/>
      <c r="U2" s="1587"/>
      <c r="V2" s="1587"/>
      <c r="W2" s="1587"/>
      <c r="X2" s="1587"/>
      <c r="Y2" s="1587"/>
      <c r="Z2" s="1587"/>
      <c r="AA2" s="1587"/>
      <c r="AB2" s="1587"/>
      <c r="AC2" s="1587"/>
      <c r="AD2" s="1587"/>
      <c r="AE2" s="1587"/>
      <c r="AF2" s="1591" t="str">
        <f>IF(A2="選択してください↓","←都道府県名が未選択です。（セルを選択し▼をクリックすると都道府県一覧が表示されます。）",IF(A2="","←都道府県名が未選択です。",""))</f>
        <v>←都道府県名が未選択です。（セルを選択し▼をクリックすると都道府県一覧が表示されます。）</v>
      </c>
      <c r="AG2" s="86"/>
      <c r="AJ2" s="127"/>
    </row>
    <row r="3" spans="1:37" ht="7.5" customHeight="1" thickBot="1" x14ac:dyDescent="0.2">
      <c r="A3" s="271"/>
      <c r="B3" s="271"/>
      <c r="C3" s="271"/>
      <c r="D3" s="271"/>
      <c r="E3" s="271"/>
      <c r="F3" s="271"/>
      <c r="G3" s="1587"/>
      <c r="H3" s="1587"/>
      <c r="I3" s="1587"/>
      <c r="J3" s="1587"/>
      <c r="K3" s="1587"/>
      <c r="L3" s="1587"/>
      <c r="M3" s="1587"/>
      <c r="N3" s="1587"/>
      <c r="O3" s="1587"/>
      <c r="P3" s="1587"/>
      <c r="Q3" s="1587"/>
      <c r="R3" s="1587"/>
      <c r="S3" s="1587"/>
      <c r="T3" s="1587"/>
      <c r="U3" s="1587"/>
      <c r="V3" s="1587"/>
      <c r="W3" s="1587"/>
      <c r="X3" s="1587"/>
      <c r="Y3" s="1587"/>
      <c r="Z3" s="1587"/>
      <c r="AA3" s="1587"/>
      <c r="AB3" s="1587"/>
      <c r="AC3" s="1587"/>
      <c r="AD3" s="1587"/>
      <c r="AE3" s="1587"/>
      <c r="AF3" s="1591"/>
      <c r="AG3" s="86"/>
    </row>
    <row r="4" spans="1:37" ht="16.5" customHeight="1" thickBot="1" x14ac:dyDescent="0.2">
      <c r="A4" s="1597" t="str">
        <f>IFERROR(VLOOKUP(CONCATENATE(A2&amp;D17),AK251:AL1043,2,FALSE),"")</f>
        <v/>
      </c>
      <c r="B4" s="1598"/>
      <c r="C4" s="1598"/>
      <c r="D4" s="1598"/>
      <c r="E4" s="627" t="str">
        <f>IFERROR(VLOOKUP(A4,AL251:AN1043,2,FALSE),"")</f>
        <v/>
      </c>
      <c r="F4" s="628" t="str">
        <f>IFERROR(VLOOKUP(A4,AL251:AN1043,3,FALSE),"")</f>
        <v/>
      </c>
      <c r="G4" s="271"/>
      <c r="H4" s="271"/>
      <c r="I4" s="272"/>
      <c r="J4" s="273"/>
      <c r="K4" s="273"/>
      <c r="L4" s="273"/>
      <c r="M4" s="273"/>
      <c r="N4" s="273"/>
      <c r="O4" s="273"/>
      <c r="P4" s="273"/>
      <c r="Q4" s="273"/>
      <c r="R4" s="272"/>
      <c r="S4" s="272"/>
      <c r="T4" s="273"/>
      <c r="U4" s="273"/>
      <c r="V4" s="273"/>
      <c r="W4" s="273"/>
      <c r="X4" s="272"/>
      <c r="Y4" s="273"/>
      <c r="Z4" s="272"/>
      <c r="AA4" s="271"/>
      <c r="AB4" s="271"/>
      <c r="AC4" s="271"/>
      <c r="AD4" s="271"/>
      <c r="AE4" s="271"/>
    </row>
    <row r="5" spans="1:37" ht="26.25" customHeight="1" x14ac:dyDescent="0.15">
      <c r="A5" s="1592" t="s">
        <v>1017</v>
      </c>
      <c r="B5" s="1592"/>
      <c r="C5" s="1592"/>
      <c r="D5" s="1592"/>
      <c r="E5" s="1592"/>
      <c r="F5" s="1592"/>
      <c r="G5" s="1592"/>
      <c r="H5" s="1592"/>
      <c r="I5" s="1592"/>
      <c r="J5" s="1592"/>
      <c r="K5" s="272"/>
      <c r="L5" s="273" t="s">
        <v>1441</v>
      </c>
      <c r="M5" s="273"/>
      <c r="N5" s="273"/>
      <c r="O5" s="273"/>
      <c r="P5" s="274" t="s">
        <v>1442</v>
      </c>
      <c r="Q5" s="273" t="s">
        <v>1443</v>
      </c>
      <c r="R5" s="273"/>
      <c r="S5" s="273"/>
      <c r="T5" s="273"/>
      <c r="U5" s="273"/>
      <c r="V5" s="274" t="s">
        <v>1444</v>
      </c>
      <c r="W5" s="273"/>
      <c r="X5" s="358"/>
      <c r="Y5" s="273"/>
      <c r="Z5" s="272"/>
      <c r="AA5" s="271"/>
      <c r="AB5" s="271"/>
      <c r="AC5" s="271"/>
      <c r="AD5" s="271"/>
      <c r="AE5" s="271"/>
    </row>
    <row r="6" spans="1:37" ht="13.5" customHeight="1" x14ac:dyDescent="0.15">
      <c r="A6" s="1593" t="s">
        <v>6</v>
      </c>
      <c r="B6" s="1593"/>
      <c r="C6" s="271"/>
      <c r="D6" s="271"/>
      <c r="E6" s="271"/>
      <c r="F6" s="271"/>
      <c r="G6" s="271"/>
      <c r="H6" s="271"/>
      <c r="I6" s="271"/>
      <c r="J6" s="271"/>
      <c r="K6" s="271"/>
      <c r="L6" s="271"/>
      <c r="M6" s="275"/>
      <c r="N6" s="1595" t="s">
        <v>1317</v>
      </c>
      <c r="O6" s="1595"/>
      <c r="P6" s="1595"/>
      <c r="Q6" s="1595"/>
      <c r="R6" s="1595"/>
      <c r="S6" s="1595"/>
      <c r="T6" s="1595"/>
      <c r="U6" s="1595"/>
      <c r="V6" s="271"/>
      <c r="W6" s="271"/>
      <c r="X6" s="271"/>
      <c r="Y6" s="271"/>
      <c r="Z6" s="271"/>
      <c r="AA6" s="271"/>
      <c r="AB6" s="271"/>
      <c r="AC6" s="271"/>
      <c r="AD6" s="271"/>
      <c r="AE6" s="271"/>
    </row>
    <row r="7" spans="1:37" ht="12" customHeight="1" thickBot="1" x14ac:dyDescent="0.2">
      <c r="A7" s="1594"/>
      <c r="B7" s="1594"/>
      <c r="C7" s="271"/>
      <c r="D7" s="271"/>
      <c r="E7" s="271"/>
      <c r="F7" s="271"/>
      <c r="G7" s="271"/>
      <c r="H7" s="271"/>
      <c r="I7" s="271"/>
      <c r="J7" s="271"/>
      <c r="K7" s="271"/>
      <c r="L7" s="271"/>
      <c r="M7" s="276"/>
      <c r="N7" s="1596"/>
      <c r="O7" s="1596"/>
      <c r="P7" s="1596"/>
      <c r="Q7" s="1596"/>
      <c r="R7" s="1596"/>
      <c r="S7" s="1596"/>
      <c r="T7" s="1596"/>
      <c r="U7" s="1596"/>
      <c r="V7" s="271"/>
      <c r="W7" s="271"/>
      <c r="X7" s="271"/>
      <c r="Y7" s="271"/>
      <c r="Z7" s="271"/>
      <c r="AA7" s="271"/>
      <c r="AB7" s="271"/>
      <c r="AC7" s="271"/>
      <c r="AD7" s="271"/>
      <c r="AE7" s="271"/>
    </row>
    <row r="8" spans="1:37" s="277" customFormat="1" ht="15" customHeight="1" x14ac:dyDescent="0.15">
      <c r="A8" s="809" t="s">
        <v>0</v>
      </c>
      <c r="B8" s="810"/>
      <c r="C8" s="810"/>
      <c r="D8" s="1508"/>
      <c r="E8" s="1509"/>
      <c r="F8" s="1509"/>
      <c r="G8" s="1509"/>
      <c r="H8" s="1509"/>
      <c r="I8" s="1509"/>
      <c r="J8" s="1509"/>
      <c r="K8" s="1509"/>
      <c r="L8" s="1509"/>
      <c r="M8" s="1509"/>
      <c r="N8" s="1509"/>
      <c r="O8" s="1509"/>
      <c r="P8" s="1510"/>
      <c r="Q8" s="810" t="s">
        <v>0</v>
      </c>
      <c r="R8" s="810"/>
      <c r="S8" s="810"/>
      <c r="T8" s="1508"/>
      <c r="U8" s="1509"/>
      <c r="V8" s="1509"/>
      <c r="W8" s="1509"/>
      <c r="X8" s="1509"/>
      <c r="Y8" s="1509"/>
      <c r="Z8" s="1509"/>
      <c r="AA8" s="1509"/>
      <c r="AB8" s="1509"/>
      <c r="AC8" s="1509"/>
      <c r="AD8" s="1509"/>
      <c r="AE8" s="1511"/>
      <c r="AF8" s="82" t="str">
        <f>IF(AND(D8="",T8=""),"←フリガナ（学校法人名・理事長名）が未記入です。",IF(D8="","←フリガナ（学校法人名）が未記入です。",IF(T8="","←フリガナ（理事長名）が未記入です。","")))</f>
        <v>←フリガナ（学校法人名・理事長名）が未記入です。</v>
      </c>
      <c r="AG8" s="82"/>
    </row>
    <row r="9" spans="1:37" s="277" customFormat="1" ht="15" customHeight="1" x14ac:dyDescent="0.15">
      <c r="A9" s="1507"/>
      <c r="B9" s="1445"/>
      <c r="C9" s="1445"/>
      <c r="D9" s="1520"/>
      <c r="E9" s="1521"/>
      <c r="F9" s="1521"/>
      <c r="G9" s="1521"/>
      <c r="H9" s="1521"/>
      <c r="I9" s="1521"/>
      <c r="J9" s="1521"/>
      <c r="K9" s="1521"/>
      <c r="L9" s="1521"/>
      <c r="M9" s="1521"/>
      <c r="N9" s="1521"/>
      <c r="O9" s="1521"/>
      <c r="P9" s="1581"/>
      <c r="Q9" s="1445"/>
      <c r="R9" s="1445"/>
      <c r="S9" s="1445"/>
      <c r="T9" s="1520"/>
      <c r="U9" s="1521"/>
      <c r="V9" s="1521"/>
      <c r="W9" s="1521"/>
      <c r="X9" s="1521"/>
      <c r="Y9" s="1521"/>
      <c r="Z9" s="1521"/>
      <c r="AA9" s="1521"/>
      <c r="AB9" s="1521"/>
      <c r="AC9" s="1521"/>
      <c r="AD9" s="1521"/>
      <c r="AE9" s="1522"/>
      <c r="AF9" s="1518" t="str">
        <f>IF(AND(D9="",T9=""),"←学校法人名・理事長名が未記入です。",IF(D9="","←学校法人名が未記入です。",IF(T9="","←理事長名が未記入です。","")))</f>
        <v>←学校法人名・理事長名が未記入です。</v>
      </c>
      <c r="AG9" s="82"/>
    </row>
    <row r="10" spans="1:37" s="277" customFormat="1" ht="15" customHeight="1" x14ac:dyDescent="0.15">
      <c r="A10" s="1459" t="s">
        <v>1445</v>
      </c>
      <c r="B10" s="1460"/>
      <c r="C10" s="1460"/>
      <c r="D10" s="1523"/>
      <c r="E10" s="1524"/>
      <c r="F10" s="1524"/>
      <c r="G10" s="1524"/>
      <c r="H10" s="1524"/>
      <c r="I10" s="1524"/>
      <c r="J10" s="1524"/>
      <c r="K10" s="1524"/>
      <c r="L10" s="1524"/>
      <c r="M10" s="1524"/>
      <c r="N10" s="1524"/>
      <c r="O10" s="1524"/>
      <c r="P10" s="1582"/>
      <c r="Q10" s="1445" t="s">
        <v>2187</v>
      </c>
      <c r="R10" s="1445"/>
      <c r="S10" s="1445"/>
      <c r="T10" s="1523"/>
      <c r="U10" s="1524"/>
      <c r="V10" s="1524"/>
      <c r="W10" s="1524"/>
      <c r="X10" s="1524"/>
      <c r="Y10" s="1524"/>
      <c r="Z10" s="1524"/>
      <c r="AA10" s="1524"/>
      <c r="AB10" s="1524"/>
      <c r="AC10" s="1524"/>
      <c r="AD10" s="1524"/>
      <c r="AE10" s="1525"/>
      <c r="AF10" s="1518"/>
      <c r="AG10" s="82"/>
    </row>
    <row r="11" spans="1:37" s="277" customFormat="1" ht="15" customHeight="1" x14ac:dyDescent="0.15">
      <c r="A11" s="1609" t="s">
        <v>10</v>
      </c>
      <c r="B11" s="1610"/>
      <c r="C11" s="1611"/>
      <c r="D11" s="1572" t="s">
        <v>8</v>
      </c>
      <c r="E11" s="1530"/>
      <c r="F11" s="1531"/>
      <c r="G11" s="1532"/>
      <c r="H11" s="1535" t="s">
        <v>0</v>
      </c>
      <c r="I11" s="1536"/>
      <c r="J11" s="1536"/>
      <c r="K11" s="1536"/>
      <c r="L11" s="1536"/>
      <c r="M11" s="1536"/>
      <c r="N11" s="1536"/>
      <c r="O11" s="1536"/>
      <c r="P11" s="1537"/>
      <c r="Q11" s="1458" t="s">
        <v>9</v>
      </c>
      <c r="R11" s="1458"/>
      <c r="S11" s="1458"/>
      <c r="T11" s="1538"/>
      <c r="U11" s="1539"/>
      <c r="V11" s="1539"/>
      <c r="W11" s="1539"/>
      <c r="X11" s="1539"/>
      <c r="Y11" s="1539"/>
      <c r="Z11" s="1539"/>
      <c r="AA11" s="1539"/>
      <c r="AB11" s="1539"/>
      <c r="AC11" s="1539"/>
      <c r="AD11" s="1539"/>
      <c r="AE11" s="1540"/>
      <c r="AF11" s="1518" t="str">
        <f>IF(AND(E11="",H12="",T11=""),"←郵便番号、フリガナ、電話番号が未記入です。",IF(E11="","←郵便番号が未記入です。",IF(H12="","←フリガナ（所在地）が未記入です。",IF(T11="","←電話番号が未記入です。",""))))</f>
        <v>←郵便番号、フリガナ、電話番号が未記入です。</v>
      </c>
      <c r="AG11" s="82"/>
    </row>
    <row r="12" spans="1:37" s="277" customFormat="1" ht="15" customHeight="1" x14ac:dyDescent="0.15">
      <c r="A12" s="1612"/>
      <c r="B12" s="1613"/>
      <c r="C12" s="1614"/>
      <c r="D12" s="1529"/>
      <c r="E12" s="1533"/>
      <c r="F12" s="1533"/>
      <c r="G12" s="1534"/>
      <c r="H12" s="1563"/>
      <c r="I12" s="1563"/>
      <c r="J12" s="1563"/>
      <c r="K12" s="1563"/>
      <c r="L12" s="1563"/>
      <c r="M12" s="1563"/>
      <c r="N12" s="1563"/>
      <c r="O12" s="1563"/>
      <c r="P12" s="1564"/>
      <c r="Q12" s="1460"/>
      <c r="R12" s="1460"/>
      <c r="S12" s="1460"/>
      <c r="T12" s="1541"/>
      <c r="U12" s="1542"/>
      <c r="V12" s="1542"/>
      <c r="W12" s="1542"/>
      <c r="X12" s="1542"/>
      <c r="Y12" s="1542"/>
      <c r="Z12" s="1542"/>
      <c r="AA12" s="1542"/>
      <c r="AB12" s="1542"/>
      <c r="AC12" s="1542"/>
      <c r="AD12" s="1542"/>
      <c r="AE12" s="1543"/>
      <c r="AF12" s="1518"/>
      <c r="AG12" s="82"/>
    </row>
    <row r="13" spans="1:37" s="277" customFormat="1" ht="15" customHeight="1" x14ac:dyDescent="0.15">
      <c r="A13" s="1612"/>
      <c r="B13" s="1613"/>
      <c r="C13" s="1614"/>
      <c r="D13" s="1565"/>
      <c r="E13" s="1566"/>
      <c r="F13" s="1566"/>
      <c r="G13" s="1566"/>
      <c r="H13" s="1566"/>
      <c r="I13" s="1566"/>
      <c r="J13" s="1566"/>
      <c r="K13" s="1566"/>
      <c r="L13" s="1566"/>
      <c r="M13" s="1566"/>
      <c r="N13" s="1566"/>
      <c r="O13" s="1566"/>
      <c r="P13" s="1567"/>
      <c r="Q13" s="1460" t="s">
        <v>11</v>
      </c>
      <c r="R13" s="1460"/>
      <c r="S13" s="1460"/>
      <c r="T13" s="1512"/>
      <c r="U13" s="1513"/>
      <c r="V13" s="1513"/>
      <c r="W13" s="1513"/>
      <c r="X13" s="1513"/>
      <c r="Y13" s="1513"/>
      <c r="Z13" s="1513"/>
      <c r="AA13" s="1513"/>
      <c r="AB13" s="1513"/>
      <c r="AC13" s="1513"/>
      <c r="AD13" s="1513"/>
      <c r="AE13" s="1514"/>
      <c r="AF13" s="1518" t="str">
        <f>IF(AND(D13="",T13=""),"←所在地・FAX番号が未記入です。",IF(D13="","←所在地が未記入です。",IF(T13="","←FAX番号が未記入です。","")))</f>
        <v>←所在地・FAX番号が未記入です。</v>
      </c>
      <c r="AG13" s="82"/>
    </row>
    <row r="14" spans="1:37" s="277" customFormat="1" ht="15" customHeight="1" thickBot="1" x14ac:dyDescent="0.2">
      <c r="A14" s="1615"/>
      <c r="B14" s="1616"/>
      <c r="C14" s="1617"/>
      <c r="D14" s="1568"/>
      <c r="E14" s="1569"/>
      <c r="F14" s="1569"/>
      <c r="G14" s="1569"/>
      <c r="H14" s="1569"/>
      <c r="I14" s="1569"/>
      <c r="J14" s="1569"/>
      <c r="K14" s="1569"/>
      <c r="L14" s="1569"/>
      <c r="M14" s="1569"/>
      <c r="N14" s="1569"/>
      <c r="O14" s="1569"/>
      <c r="P14" s="1570"/>
      <c r="Q14" s="1571"/>
      <c r="R14" s="1571"/>
      <c r="S14" s="1571"/>
      <c r="T14" s="1515"/>
      <c r="U14" s="1516"/>
      <c r="V14" s="1516"/>
      <c r="W14" s="1516"/>
      <c r="X14" s="1516"/>
      <c r="Y14" s="1516"/>
      <c r="Z14" s="1516"/>
      <c r="AA14" s="1516"/>
      <c r="AB14" s="1516"/>
      <c r="AC14" s="1516"/>
      <c r="AD14" s="1516"/>
      <c r="AE14" s="1517"/>
      <c r="AF14" s="1518"/>
      <c r="AG14" s="82"/>
    </row>
    <row r="15" spans="1:37" s="277" customFormat="1" ht="7.5" customHeight="1" thickBot="1" x14ac:dyDescent="0.2">
      <c r="A15" s="294"/>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86"/>
      <c r="AG15" s="82"/>
    </row>
    <row r="16" spans="1:37" s="277" customFormat="1" ht="15" customHeight="1" x14ac:dyDescent="0.15">
      <c r="A16" s="809" t="s">
        <v>0</v>
      </c>
      <c r="B16" s="810"/>
      <c r="C16" s="811"/>
      <c r="D16" s="1599"/>
      <c r="E16" s="1600"/>
      <c r="F16" s="1600"/>
      <c r="G16" s="1600"/>
      <c r="H16" s="1600"/>
      <c r="I16" s="1600"/>
      <c r="J16" s="1600"/>
      <c r="K16" s="1600"/>
      <c r="L16" s="1601"/>
      <c r="M16" s="1602" t="s">
        <v>0</v>
      </c>
      <c r="N16" s="810"/>
      <c r="O16" s="811"/>
      <c r="P16" s="1508"/>
      <c r="Q16" s="1604"/>
      <c r="R16" s="1604"/>
      <c r="S16" s="1604"/>
      <c r="T16" s="1604"/>
      <c r="U16" s="1604"/>
      <c r="V16" s="1604"/>
      <c r="W16" s="1605"/>
      <c r="X16" s="1606" t="s">
        <v>12</v>
      </c>
      <c r="Y16" s="1573" t="s">
        <v>13</v>
      </c>
      <c r="Z16" s="1574"/>
      <c r="AA16" s="1575"/>
      <c r="AB16" s="1576"/>
      <c r="AC16" s="1576"/>
      <c r="AD16" s="1576"/>
      <c r="AE16" s="1577"/>
      <c r="AF16" s="86" t="str">
        <f>IF(AND(D16="",P16=""),"←フリガナ（学校名・校長名）が未記入です。",IF(D16="","←フリガナ（学校名）が未記入です。",IF(P16="","←フリガナ（校長名）が未記入です。",IF(AA16="","←記入者職名が未記入です。",""))))</f>
        <v>←フリガナ（学校名・校長名）が未記入です。</v>
      </c>
      <c r="AG16" s="82"/>
    </row>
    <row r="17" spans="1:33" s="277" customFormat="1" ht="15" customHeight="1" x14ac:dyDescent="0.15">
      <c r="A17" s="812" t="s">
        <v>2</v>
      </c>
      <c r="B17" s="813"/>
      <c r="C17" s="814"/>
      <c r="D17" s="1520"/>
      <c r="E17" s="1544"/>
      <c r="F17" s="1544"/>
      <c r="G17" s="1544"/>
      <c r="H17" s="1544"/>
      <c r="I17" s="1544"/>
      <c r="J17" s="1544"/>
      <c r="K17" s="1544"/>
      <c r="L17" s="1545"/>
      <c r="M17" s="1444"/>
      <c r="N17" s="1445"/>
      <c r="O17" s="1603"/>
      <c r="P17" s="1520"/>
      <c r="Q17" s="1544"/>
      <c r="R17" s="1544"/>
      <c r="S17" s="1544"/>
      <c r="T17" s="1544"/>
      <c r="U17" s="1544"/>
      <c r="V17" s="1544"/>
      <c r="W17" s="1545"/>
      <c r="X17" s="1607"/>
      <c r="Y17" s="1552" t="s">
        <v>0</v>
      </c>
      <c r="Z17" s="1553"/>
      <c r="AA17" s="1554"/>
      <c r="AB17" s="1555"/>
      <c r="AC17" s="1555"/>
      <c r="AD17" s="1555"/>
      <c r="AE17" s="1556"/>
      <c r="AF17" s="86" t="str">
        <f>IF(AA17="","←フリガナ（記入者名）が未記入です。","")</f>
        <v>←フリガナ（記入者名）が未記入です。</v>
      </c>
      <c r="AG17" s="82"/>
    </row>
    <row r="18" spans="1:33" s="277" customFormat="1" ht="15" customHeight="1" x14ac:dyDescent="0.15">
      <c r="A18" s="812"/>
      <c r="B18" s="813"/>
      <c r="C18" s="814"/>
      <c r="D18" s="1546"/>
      <c r="E18" s="1547"/>
      <c r="F18" s="1547"/>
      <c r="G18" s="1547"/>
      <c r="H18" s="1547"/>
      <c r="I18" s="1547"/>
      <c r="J18" s="1547"/>
      <c r="K18" s="1547"/>
      <c r="L18" s="1548"/>
      <c r="M18" s="1441" t="s">
        <v>14</v>
      </c>
      <c r="N18" s="813"/>
      <c r="O18" s="814"/>
      <c r="P18" s="1546"/>
      <c r="Q18" s="1547"/>
      <c r="R18" s="1547"/>
      <c r="S18" s="1547"/>
      <c r="T18" s="1547"/>
      <c r="U18" s="1547"/>
      <c r="V18" s="1547"/>
      <c r="W18" s="1548"/>
      <c r="X18" s="1607"/>
      <c r="Y18" s="1520"/>
      <c r="Z18" s="1521"/>
      <c r="AA18" s="1521"/>
      <c r="AB18" s="1521"/>
      <c r="AC18" s="1521"/>
      <c r="AD18" s="1521"/>
      <c r="AE18" s="1522"/>
      <c r="AF18" s="1518" t="str">
        <f>IF(AND(D17="",P17="",Y18=""),"←学校名・校長名・記入者名が未記入です。",IF(D17="","←学校名が未記入です。",IF(COUNTIF(D17,"*高等学校")=1,"←学校名を確認してください。（これは中学校の入力シートです）",IF(P17="","←校長名が未記入です。",IF(Y18="","←記入者名が未記入です。","")))))</f>
        <v>←学校名・校長名・記入者名が未記入です。</v>
      </c>
      <c r="AG18" s="82"/>
    </row>
    <row r="19" spans="1:33" s="277" customFormat="1" ht="15" customHeight="1" x14ac:dyDescent="0.15">
      <c r="A19" s="815" t="s">
        <v>3404</v>
      </c>
      <c r="B19" s="816"/>
      <c r="C19" s="817"/>
      <c r="D19" s="818"/>
      <c r="E19" s="819"/>
      <c r="F19" s="819"/>
      <c r="G19" s="819"/>
      <c r="H19" s="819"/>
      <c r="I19" s="819"/>
      <c r="J19" s="819"/>
      <c r="K19" s="819"/>
      <c r="L19" s="820"/>
      <c r="M19" s="1519"/>
      <c r="N19" s="816"/>
      <c r="O19" s="817"/>
      <c r="P19" s="1549"/>
      <c r="Q19" s="1550"/>
      <c r="R19" s="1550"/>
      <c r="S19" s="1550"/>
      <c r="T19" s="1550"/>
      <c r="U19" s="1550"/>
      <c r="V19" s="1550"/>
      <c r="W19" s="1551"/>
      <c r="X19" s="1608"/>
      <c r="Y19" s="1523"/>
      <c r="Z19" s="1524"/>
      <c r="AA19" s="1524"/>
      <c r="AB19" s="1524"/>
      <c r="AC19" s="1524"/>
      <c r="AD19" s="1524"/>
      <c r="AE19" s="1525"/>
      <c r="AF19" s="1518"/>
      <c r="AG19" s="82"/>
    </row>
    <row r="20" spans="1:33" s="277" customFormat="1" ht="15" customHeight="1" x14ac:dyDescent="0.15">
      <c r="A20" s="1526" t="s">
        <v>0</v>
      </c>
      <c r="B20" s="1527"/>
      <c r="C20" s="1527"/>
      <c r="D20" s="1528" t="s">
        <v>1446</v>
      </c>
      <c r="E20" s="1530"/>
      <c r="F20" s="1531"/>
      <c r="G20" s="1532"/>
      <c r="H20" s="1535" t="s">
        <v>0</v>
      </c>
      <c r="I20" s="1536"/>
      <c r="J20" s="1536"/>
      <c r="K20" s="1536"/>
      <c r="L20" s="1536"/>
      <c r="M20" s="1536"/>
      <c r="N20" s="1536"/>
      <c r="O20" s="1536"/>
      <c r="P20" s="1537"/>
      <c r="Q20" s="1458" t="s">
        <v>9</v>
      </c>
      <c r="R20" s="1458"/>
      <c r="S20" s="1458"/>
      <c r="T20" s="1538"/>
      <c r="U20" s="1539"/>
      <c r="V20" s="1539"/>
      <c r="W20" s="1539"/>
      <c r="X20" s="1539"/>
      <c r="Y20" s="1539"/>
      <c r="Z20" s="1539"/>
      <c r="AA20" s="1539"/>
      <c r="AB20" s="1539"/>
      <c r="AC20" s="1539"/>
      <c r="AD20" s="1539"/>
      <c r="AE20" s="1540"/>
      <c r="AF20" s="1518" t="str">
        <f>IF(AND(E20="",H21="",T20=""),"←郵便番号・フリガナ、電話番号が未記入です。",IF(E20="","←郵便番号が未記入です。",IF(H21="","←フリガナ（所在地）が未記入です。",IF(T20="","←電話番号が未記入です。",""))))</f>
        <v>←郵便番号・フリガナ、電話番号が未記入です。</v>
      </c>
      <c r="AG20" s="82"/>
    </row>
    <row r="21" spans="1:33" s="277" customFormat="1" ht="15" customHeight="1" x14ac:dyDescent="0.15">
      <c r="A21" s="1557" t="s">
        <v>15</v>
      </c>
      <c r="B21" s="1558"/>
      <c r="C21" s="1559"/>
      <c r="D21" s="1529"/>
      <c r="E21" s="1533"/>
      <c r="F21" s="1533"/>
      <c r="G21" s="1534"/>
      <c r="H21" s="1563"/>
      <c r="I21" s="1563"/>
      <c r="J21" s="1563"/>
      <c r="K21" s="1563"/>
      <c r="L21" s="1563"/>
      <c r="M21" s="1563"/>
      <c r="N21" s="1563"/>
      <c r="O21" s="1563"/>
      <c r="P21" s="1564"/>
      <c r="Q21" s="1460"/>
      <c r="R21" s="1460"/>
      <c r="S21" s="1460"/>
      <c r="T21" s="1541"/>
      <c r="U21" s="1542"/>
      <c r="V21" s="1542"/>
      <c r="W21" s="1542"/>
      <c r="X21" s="1542"/>
      <c r="Y21" s="1542"/>
      <c r="Z21" s="1542"/>
      <c r="AA21" s="1542"/>
      <c r="AB21" s="1542"/>
      <c r="AC21" s="1542"/>
      <c r="AD21" s="1542"/>
      <c r="AE21" s="1543"/>
      <c r="AF21" s="1518"/>
      <c r="AG21" s="82"/>
    </row>
    <row r="22" spans="1:33" s="277" customFormat="1" ht="15" customHeight="1" x14ac:dyDescent="0.15">
      <c r="A22" s="1557"/>
      <c r="B22" s="1558"/>
      <c r="C22" s="1559"/>
      <c r="D22" s="1565"/>
      <c r="E22" s="1566"/>
      <c r="F22" s="1566"/>
      <c r="G22" s="1566"/>
      <c r="H22" s="1566"/>
      <c r="I22" s="1566"/>
      <c r="J22" s="1566"/>
      <c r="K22" s="1566"/>
      <c r="L22" s="1566"/>
      <c r="M22" s="1566"/>
      <c r="N22" s="1566"/>
      <c r="O22" s="1566"/>
      <c r="P22" s="1567"/>
      <c r="Q22" s="1460" t="s">
        <v>11</v>
      </c>
      <c r="R22" s="1460"/>
      <c r="S22" s="1460"/>
      <c r="T22" s="1512"/>
      <c r="U22" s="1513"/>
      <c r="V22" s="1513"/>
      <c r="W22" s="1513"/>
      <c r="X22" s="1513"/>
      <c r="Y22" s="1513"/>
      <c r="Z22" s="1513"/>
      <c r="AA22" s="1513"/>
      <c r="AB22" s="1513"/>
      <c r="AC22" s="1513"/>
      <c r="AD22" s="1513"/>
      <c r="AE22" s="1514"/>
      <c r="AF22" s="1518" t="str">
        <f>IF(AND(D22="",T22=""),"←所在地・FAX番号が未記入です。",IF(D22="","←学校所在地が未記入です。",IF(T22="","←FAX番号が未記入です。","")))</f>
        <v>←所在地・FAX番号が未記入です。</v>
      </c>
      <c r="AG22" s="82"/>
    </row>
    <row r="23" spans="1:33" s="277" customFormat="1" ht="15" customHeight="1" thickBot="1" x14ac:dyDescent="0.2">
      <c r="A23" s="1560"/>
      <c r="B23" s="1561"/>
      <c r="C23" s="1562"/>
      <c r="D23" s="1568"/>
      <c r="E23" s="1569"/>
      <c r="F23" s="1569"/>
      <c r="G23" s="1569"/>
      <c r="H23" s="1569"/>
      <c r="I23" s="1569"/>
      <c r="J23" s="1569"/>
      <c r="K23" s="1569"/>
      <c r="L23" s="1569"/>
      <c r="M23" s="1569"/>
      <c r="N23" s="1569"/>
      <c r="O23" s="1569"/>
      <c r="P23" s="1570"/>
      <c r="Q23" s="1571"/>
      <c r="R23" s="1571"/>
      <c r="S23" s="1571"/>
      <c r="T23" s="1515"/>
      <c r="U23" s="1516"/>
      <c r="V23" s="1516"/>
      <c r="W23" s="1516"/>
      <c r="X23" s="1516"/>
      <c r="Y23" s="1516"/>
      <c r="Z23" s="1516"/>
      <c r="AA23" s="1516"/>
      <c r="AB23" s="1516"/>
      <c r="AC23" s="1516"/>
      <c r="AD23" s="1516"/>
      <c r="AE23" s="1517"/>
      <c r="AF23" s="1518"/>
      <c r="AG23" s="82"/>
    </row>
    <row r="24" spans="1:33" s="68" customFormat="1" ht="6.75" customHeight="1" thickBot="1" x14ac:dyDescent="0.2">
      <c r="A24" s="279"/>
      <c r="B24" s="279"/>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87"/>
      <c r="AG24" s="126"/>
    </row>
    <row r="25" spans="1:33" s="68" customFormat="1" ht="12.75" customHeight="1" x14ac:dyDescent="0.15">
      <c r="A25" s="1497" t="s">
        <v>16</v>
      </c>
      <c r="B25" s="1498"/>
      <c r="C25" s="1498"/>
      <c r="D25" s="1498"/>
      <c r="E25" s="1498"/>
      <c r="F25" s="1499"/>
      <c r="G25" s="365"/>
      <c r="H25" s="365"/>
      <c r="I25" s="365"/>
      <c r="J25" s="366"/>
      <c r="K25" s="366"/>
      <c r="L25" s="366"/>
      <c r="M25" s="366"/>
      <c r="N25" s="366"/>
      <c r="O25" s="366"/>
      <c r="P25" s="366"/>
      <c r="Q25" s="366"/>
      <c r="R25" s="366"/>
      <c r="S25" s="366"/>
      <c r="T25" s="284"/>
      <c r="U25" s="284"/>
      <c r="V25" s="284"/>
      <c r="W25" s="284"/>
      <c r="X25" s="284"/>
      <c r="Y25" s="284"/>
      <c r="Z25" s="365"/>
      <c r="AA25" s="365"/>
      <c r="AB25" s="365"/>
      <c r="AC25" s="365"/>
      <c r="AD25" s="365"/>
      <c r="AE25" s="365"/>
    </row>
    <row r="26" spans="1:33" s="68" customFormat="1" ht="12.75" customHeight="1" x14ac:dyDescent="0.15">
      <c r="A26" s="282">
        <v>1</v>
      </c>
      <c r="B26" s="1500" t="s">
        <v>64</v>
      </c>
      <c r="C26" s="1501"/>
      <c r="D26" s="1501"/>
      <c r="E26" s="279"/>
      <c r="F26" s="283"/>
      <c r="G26" s="365"/>
      <c r="H26" s="365"/>
      <c r="I26" s="365"/>
      <c r="J26" s="366"/>
      <c r="K26" s="366"/>
      <c r="L26" s="366"/>
      <c r="M26" s="366"/>
      <c r="N26" s="366"/>
      <c r="O26" s="366"/>
      <c r="P26" s="366"/>
      <c r="Q26" s="366"/>
      <c r="R26" s="366"/>
      <c r="S26" s="366"/>
      <c r="T26" s="366"/>
      <c r="U26" s="366"/>
      <c r="V26" s="366"/>
      <c r="W26" s="366"/>
      <c r="X26" s="366"/>
      <c r="Y26" s="366"/>
      <c r="Z26" s="365"/>
      <c r="AA26" s="365"/>
      <c r="AB26" s="365"/>
      <c r="AC26" s="365"/>
      <c r="AD26" s="365"/>
      <c r="AE26" s="365"/>
    </row>
    <row r="27" spans="1:33" s="68" customFormat="1" ht="12.75" customHeight="1" x14ac:dyDescent="0.15">
      <c r="A27" s="282">
        <v>2</v>
      </c>
      <c r="B27" s="1500" t="s">
        <v>65</v>
      </c>
      <c r="C27" s="1501"/>
      <c r="D27" s="1501"/>
      <c r="E27" s="279"/>
      <c r="F27" s="283"/>
      <c r="G27" s="365"/>
      <c r="H27" s="365"/>
      <c r="I27" s="365"/>
      <c r="J27" s="366"/>
      <c r="K27" s="366"/>
      <c r="L27" s="366"/>
      <c r="M27" s="366"/>
      <c r="N27" s="366"/>
      <c r="O27" s="366"/>
      <c r="P27" s="366"/>
      <c r="Q27" s="366"/>
      <c r="R27" s="366"/>
      <c r="S27" s="366"/>
      <c r="T27" s="1502" t="s">
        <v>993</v>
      </c>
      <c r="U27" s="1502"/>
      <c r="V27" s="1502"/>
      <c r="W27" s="1502"/>
      <c r="X27" s="1502"/>
      <c r="Y27" s="1502"/>
      <c r="Z27" s="1502" t="s">
        <v>994</v>
      </c>
      <c r="AA27" s="1502"/>
      <c r="AB27" s="1502"/>
      <c r="AC27" s="1502"/>
      <c r="AD27" s="1502"/>
      <c r="AE27" s="1502"/>
    </row>
    <row r="28" spans="1:33" s="68" customFormat="1" ht="12.75" customHeight="1" x14ac:dyDescent="0.15">
      <c r="A28" s="282">
        <v>3</v>
      </c>
      <c r="B28" s="1500" t="s">
        <v>66</v>
      </c>
      <c r="C28" s="1501"/>
      <c r="D28" s="1501"/>
      <c r="E28" s="279"/>
      <c r="F28" s="283"/>
      <c r="G28" s="1505" t="s">
        <v>1360</v>
      </c>
      <c r="H28" s="1506" t="s">
        <v>1028</v>
      </c>
      <c r="I28" s="1506"/>
      <c r="J28" s="1506"/>
      <c r="K28" s="1506"/>
      <c r="L28" s="1506"/>
      <c r="M28" s="1506"/>
      <c r="N28" s="1506"/>
      <c r="O28" s="1506"/>
      <c r="P28" s="1506"/>
      <c r="Q28" s="1506"/>
      <c r="R28" s="367"/>
      <c r="S28" s="368"/>
      <c r="T28" s="1503"/>
      <c r="U28" s="1503"/>
      <c r="V28" s="1503"/>
      <c r="W28" s="1503"/>
      <c r="X28" s="1503"/>
      <c r="Y28" s="1503"/>
      <c r="Z28" s="1503"/>
      <c r="AA28" s="1503"/>
      <c r="AB28" s="1503"/>
      <c r="AC28" s="1503"/>
      <c r="AD28" s="1503"/>
      <c r="AE28" s="1503"/>
    </row>
    <row r="29" spans="1:33" s="68" customFormat="1" ht="12.75" customHeight="1" thickBot="1" x14ac:dyDescent="0.2">
      <c r="A29" s="282">
        <v>4</v>
      </c>
      <c r="B29" s="279" t="s">
        <v>20</v>
      </c>
      <c r="C29" s="279"/>
      <c r="D29" s="279"/>
      <c r="E29" s="279"/>
      <c r="F29" s="283"/>
      <c r="G29" s="1505"/>
      <c r="H29" s="1506"/>
      <c r="I29" s="1506"/>
      <c r="J29" s="1506"/>
      <c r="K29" s="1506"/>
      <c r="L29" s="1506"/>
      <c r="M29" s="1506"/>
      <c r="N29" s="1506"/>
      <c r="O29" s="1506"/>
      <c r="P29" s="1506"/>
      <c r="Q29" s="1506"/>
      <c r="R29" s="367"/>
      <c r="S29" s="368"/>
      <c r="T29" s="1504"/>
      <c r="U29" s="1504"/>
      <c r="V29" s="1504"/>
      <c r="W29" s="1504"/>
      <c r="X29" s="1504"/>
      <c r="Y29" s="1504"/>
      <c r="Z29" s="1504"/>
      <c r="AA29" s="1504"/>
      <c r="AB29" s="1504"/>
      <c r="AC29" s="1504"/>
      <c r="AD29" s="1504"/>
      <c r="AE29" s="1504"/>
      <c r="AF29" s="1482" t="str">
        <f>IF(OR(A31="　",A31=""),"←男女共学別が未選択です。",IF(T30="","←他県からの生徒数が未記入です。（いない場合は「０」と記入してください。）",IF(Z30="","←外国人生徒数が未記入です。（いない場合は「０」と記入してください。）","")))</f>
        <v>←男女共学別が未選択です。</v>
      </c>
    </row>
    <row r="30" spans="1:33" s="68" customFormat="1" ht="17.25" customHeight="1" thickBot="1" x14ac:dyDescent="0.2">
      <c r="A30" s="285" t="s">
        <v>61</v>
      </c>
      <c r="B30" s="279"/>
      <c r="C30" s="286"/>
      <c r="D30" s="286"/>
      <c r="E30" s="279"/>
      <c r="F30" s="283"/>
      <c r="G30" s="369">
        <v>2</v>
      </c>
      <c r="H30" s="1483" t="s">
        <v>2117</v>
      </c>
      <c r="I30" s="1483"/>
      <c r="J30" s="1483"/>
      <c r="K30" s="1483"/>
      <c r="L30" s="1483"/>
      <c r="M30" s="1483"/>
      <c r="N30" s="1483"/>
      <c r="O30" s="1483"/>
      <c r="P30" s="1483"/>
      <c r="Q30" s="1483"/>
      <c r="R30" s="367"/>
      <c r="S30" s="370"/>
      <c r="T30" s="1484"/>
      <c r="U30" s="1485"/>
      <c r="V30" s="1485"/>
      <c r="W30" s="1485"/>
      <c r="X30" s="1485"/>
      <c r="Y30" s="1486"/>
      <c r="Z30" s="1484"/>
      <c r="AA30" s="1485"/>
      <c r="AB30" s="1485"/>
      <c r="AC30" s="1485"/>
      <c r="AD30" s="1485"/>
      <c r="AE30" s="1486"/>
      <c r="AF30" s="1482"/>
    </row>
    <row r="31" spans="1:33" s="68" customFormat="1" ht="15" customHeight="1" thickBot="1" x14ac:dyDescent="0.2">
      <c r="A31" s="56"/>
      <c r="B31" s="287" t="s">
        <v>950</v>
      </c>
      <c r="C31" s="288"/>
      <c r="D31" s="288"/>
      <c r="E31" s="289"/>
      <c r="F31" s="371"/>
      <c r="G31" s="372"/>
      <c r="H31" s="1483"/>
      <c r="I31" s="1483"/>
      <c r="J31" s="1483"/>
      <c r="K31" s="1483"/>
      <c r="L31" s="1483"/>
      <c r="M31" s="1483"/>
      <c r="N31" s="1483"/>
      <c r="O31" s="1483"/>
      <c r="P31" s="1483"/>
      <c r="Q31" s="1483"/>
      <c r="R31" s="367"/>
      <c r="S31" s="370"/>
      <c r="T31" s="1487"/>
      <c r="U31" s="1488"/>
      <c r="V31" s="1488"/>
      <c r="W31" s="1488"/>
      <c r="X31" s="1488"/>
      <c r="Y31" s="1489"/>
      <c r="Z31" s="1487"/>
      <c r="AA31" s="1488"/>
      <c r="AB31" s="1488"/>
      <c r="AC31" s="1488"/>
      <c r="AD31" s="1488"/>
      <c r="AE31" s="1489"/>
      <c r="AF31" s="1482"/>
    </row>
    <row r="32" spans="1:33" s="277" customFormat="1" ht="10.5" customHeight="1" x14ac:dyDescent="0.15">
      <c r="A32" s="294"/>
      <c r="B32" s="295"/>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82"/>
      <c r="AG32" s="82"/>
    </row>
    <row r="33" spans="1:33" s="277" customFormat="1" ht="15" customHeight="1" thickBot="1" x14ac:dyDescent="0.2">
      <c r="A33" s="296" t="s">
        <v>1448</v>
      </c>
      <c r="B33" s="271"/>
      <c r="C33" s="271"/>
      <c r="D33" s="271"/>
      <c r="E33" s="271"/>
      <c r="F33" s="271"/>
      <c r="G33" s="271"/>
      <c r="H33" s="271"/>
      <c r="I33" s="271"/>
      <c r="J33" s="271"/>
      <c r="K33" s="271"/>
      <c r="L33" s="271"/>
      <c r="M33" s="271"/>
      <c r="N33" s="271"/>
      <c r="O33" s="271"/>
      <c r="P33" s="271"/>
      <c r="Q33" s="271"/>
      <c r="R33" s="271"/>
      <c r="S33" s="271"/>
      <c r="T33" s="271"/>
      <c r="U33" s="1490" t="s">
        <v>992</v>
      </c>
      <c r="V33" s="1490"/>
      <c r="W33" s="1490"/>
      <c r="X33" s="1490"/>
      <c r="Y33" s="1490"/>
      <c r="Z33" s="271"/>
      <c r="AA33" s="271"/>
      <c r="AB33" s="271"/>
      <c r="AC33" s="271"/>
      <c r="AD33" s="271"/>
      <c r="AE33" s="297" t="s">
        <v>22</v>
      </c>
      <c r="AF33" s="82"/>
      <c r="AG33" s="82"/>
    </row>
    <row r="34" spans="1:33" s="277" customFormat="1" ht="15" customHeight="1" x14ac:dyDescent="0.15">
      <c r="A34" s="1491" t="s">
        <v>68</v>
      </c>
      <c r="B34" s="1492"/>
      <c r="C34" s="1492"/>
      <c r="D34" s="1492"/>
      <c r="E34" s="1492"/>
      <c r="F34" s="1492"/>
      <c r="G34" s="1492"/>
      <c r="H34" s="1492"/>
      <c r="I34" s="1492"/>
      <c r="J34" s="1492"/>
      <c r="K34" s="1492"/>
      <c r="L34" s="1492"/>
      <c r="M34" s="1492"/>
      <c r="N34" s="1492"/>
      <c r="O34" s="1492"/>
      <c r="P34" s="1492"/>
      <c r="Q34" s="1492"/>
      <c r="R34" s="1492"/>
      <c r="S34" s="1493"/>
      <c r="T34" s="1494" t="s">
        <v>1449</v>
      </c>
      <c r="U34" s="1495"/>
      <c r="V34" s="1495"/>
      <c r="W34" s="1495"/>
      <c r="X34" s="1495"/>
      <c r="Y34" s="1495"/>
      <c r="Z34" s="1495"/>
      <c r="AA34" s="1495"/>
      <c r="AB34" s="1495"/>
      <c r="AC34" s="1495"/>
      <c r="AD34" s="1495"/>
      <c r="AE34" s="1496"/>
      <c r="AF34" s="82"/>
      <c r="AG34" s="82"/>
    </row>
    <row r="35" spans="1:33" s="277" customFormat="1" ht="15" customHeight="1" x14ac:dyDescent="0.15">
      <c r="A35" s="1457" t="s">
        <v>1450</v>
      </c>
      <c r="B35" s="1458"/>
      <c r="C35" s="1458"/>
      <c r="D35" s="1463" t="s">
        <v>3264</v>
      </c>
      <c r="E35" s="1464"/>
      <c r="F35" s="1465"/>
      <c r="G35" s="1472" t="s">
        <v>17</v>
      </c>
      <c r="H35" s="1473" t="s">
        <v>942</v>
      </c>
      <c r="I35" s="1273"/>
      <c r="J35" s="1474"/>
      <c r="K35" s="1464" t="s">
        <v>1451</v>
      </c>
      <c r="L35" s="1437"/>
      <c r="M35" s="1437"/>
      <c r="N35" s="1439" t="s">
        <v>23</v>
      </c>
      <c r="O35" s="1437"/>
      <c r="P35" s="1437"/>
      <c r="Q35" s="299"/>
      <c r="R35" s="299"/>
      <c r="S35" s="300"/>
      <c r="T35" s="1432" t="s">
        <v>25</v>
      </c>
      <c r="U35" s="1433"/>
      <c r="V35" s="1434"/>
      <c r="W35" s="1436" t="s">
        <v>988</v>
      </c>
      <c r="X35" s="1437"/>
      <c r="Y35" s="1437"/>
      <c r="Z35" s="1439" t="s">
        <v>1452</v>
      </c>
      <c r="AA35" s="1437"/>
      <c r="AB35" s="1440"/>
      <c r="AC35" s="1437" t="s">
        <v>1453</v>
      </c>
      <c r="AD35" s="1437"/>
      <c r="AE35" s="1442"/>
      <c r="AF35" s="82"/>
      <c r="AG35" s="82"/>
    </row>
    <row r="36" spans="1:33" s="277" customFormat="1" ht="15" customHeight="1" x14ac:dyDescent="0.15">
      <c r="A36" s="1459"/>
      <c r="B36" s="1460"/>
      <c r="C36" s="1460"/>
      <c r="D36" s="1466"/>
      <c r="E36" s="1467"/>
      <c r="F36" s="1468"/>
      <c r="G36" s="1374"/>
      <c r="H36" s="1475"/>
      <c r="I36" s="1273"/>
      <c r="J36" s="1474"/>
      <c r="K36" s="813"/>
      <c r="L36" s="813"/>
      <c r="M36" s="813"/>
      <c r="N36" s="1441"/>
      <c r="O36" s="813"/>
      <c r="P36" s="813"/>
      <c r="Q36" s="301" t="s">
        <v>1454</v>
      </c>
      <c r="R36" s="299"/>
      <c r="S36" s="300"/>
      <c r="T36" s="812"/>
      <c r="U36" s="813"/>
      <c r="V36" s="1435"/>
      <c r="W36" s="1438"/>
      <c r="X36" s="813"/>
      <c r="Y36" s="813"/>
      <c r="Z36" s="1441"/>
      <c r="AA36" s="813"/>
      <c r="AB36" s="814"/>
      <c r="AC36" s="813"/>
      <c r="AD36" s="813"/>
      <c r="AE36" s="1443"/>
      <c r="AF36" s="82"/>
      <c r="AG36" s="82"/>
    </row>
    <row r="37" spans="1:33" s="277" customFormat="1" ht="15" customHeight="1" x14ac:dyDescent="0.15">
      <c r="A37" s="1461"/>
      <c r="B37" s="1462"/>
      <c r="C37" s="1462"/>
      <c r="D37" s="1469"/>
      <c r="E37" s="1470"/>
      <c r="F37" s="1471"/>
      <c r="G37" s="1374"/>
      <c r="H37" s="1476"/>
      <c r="I37" s="1477"/>
      <c r="J37" s="1478"/>
      <c r="K37" s="813"/>
      <c r="L37" s="813"/>
      <c r="M37" s="813"/>
      <c r="N37" s="1441"/>
      <c r="O37" s="813"/>
      <c r="P37" s="813"/>
      <c r="Q37" s="1444" t="s">
        <v>1455</v>
      </c>
      <c r="R37" s="1445"/>
      <c r="S37" s="1446"/>
      <c r="T37" s="812"/>
      <c r="U37" s="813"/>
      <c r="V37" s="1435"/>
      <c r="W37" s="1438"/>
      <c r="X37" s="813"/>
      <c r="Y37" s="813"/>
      <c r="Z37" s="1441"/>
      <c r="AA37" s="813"/>
      <c r="AB37" s="814"/>
      <c r="AC37" s="813"/>
      <c r="AD37" s="813"/>
      <c r="AE37" s="1443"/>
      <c r="AF37" s="82"/>
      <c r="AG37" s="82"/>
    </row>
    <row r="38" spans="1:33" s="277" customFormat="1" ht="21" customHeight="1" x14ac:dyDescent="0.15">
      <c r="A38" s="1447"/>
      <c r="B38" s="1448"/>
      <c r="C38" s="1448"/>
      <c r="D38" s="1451"/>
      <c r="E38" s="1448"/>
      <c r="F38" s="1452"/>
      <c r="G38" s="302" t="s">
        <v>25</v>
      </c>
      <c r="H38" s="1455">
        <f>SUM(H39:J40)</f>
        <v>0</v>
      </c>
      <c r="I38" s="1349"/>
      <c r="J38" s="1456"/>
      <c r="K38" s="1455">
        <f>SUM(K39:M40)</f>
        <v>0</v>
      </c>
      <c r="L38" s="1349"/>
      <c r="M38" s="1456"/>
      <c r="N38" s="1455">
        <f>SUM(N39:P40)</f>
        <v>0</v>
      </c>
      <c r="O38" s="1349"/>
      <c r="P38" s="1456"/>
      <c r="Q38" s="1455">
        <f>SUM(Q39:S40)</f>
        <v>0</v>
      </c>
      <c r="R38" s="1349"/>
      <c r="S38" s="1349"/>
      <c r="T38" s="1479">
        <f>SUM(T39:V40)</f>
        <v>0</v>
      </c>
      <c r="U38" s="1349"/>
      <c r="V38" s="1404"/>
      <c r="W38" s="1480">
        <f>SUM(W39:Y40)</f>
        <v>0</v>
      </c>
      <c r="X38" s="1349"/>
      <c r="Y38" s="1456"/>
      <c r="Z38" s="1455">
        <f>SUM(Z39:AB40)</f>
        <v>0</v>
      </c>
      <c r="AA38" s="1349"/>
      <c r="AB38" s="1456"/>
      <c r="AC38" s="1455">
        <f>SUM(AC39:AE40)</f>
        <v>0</v>
      </c>
      <c r="AD38" s="1349"/>
      <c r="AE38" s="1405"/>
      <c r="AF38" s="624" t="str">
        <f>IF(A38=0,"←１年生学則定員が空欄です。(募集停止校の場合は空欄で構いません。)",IF(T38=0,"←生徒数が未記入です。",IF(AND(NOT(A38=0),NOT(D38=0),A38&gt;=D38*3),"←１年生の学則定員が募集定員の３倍以上です。（多くの場合、1年生学則定員と募集定員は近い人数ですが、正しい場合は構いません。）",IF(AND(NOT(A38=0),NOT(D38=0),D38&gt;=A38*3),"←募集定員が１年生の学則定員の３倍以上です。（多くの場合、1年生学則定員と募集定員は近い人数ですが正しい場合は構いません。）",IF(AND(A31=1,T40&gt;0),"↑で「1男子校」が選択されていて女子の生徒数が１名以上なので修正してください。",IF(AND(A31=2,T39&gt;0),"↑で「2女子校」が選択されていて男子の生徒数が１名以上なので修正してください。",IF(AND(A31=3,T39=0),"↑で「3共学校」が選択されていますが男子の生徒数が０名です。男子０名の場合は構いません。",IF(AND(A31=3,T40=0),"↑で「3共学校」が選択されていますが女子の生徒数が０名です。女子０名の場合は構いません。",""))))))))</f>
        <v>←１年生学則定員が空欄です。(募集停止校の場合は空欄で構いません。)</v>
      </c>
      <c r="AG38" s="82"/>
    </row>
    <row r="39" spans="1:33" s="277" customFormat="1" ht="21" customHeight="1" x14ac:dyDescent="0.15">
      <c r="A39" s="1447"/>
      <c r="B39" s="1448"/>
      <c r="C39" s="1448"/>
      <c r="D39" s="1451"/>
      <c r="E39" s="1448"/>
      <c r="F39" s="1448"/>
      <c r="G39" s="303" t="s">
        <v>19</v>
      </c>
      <c r="H39" s="1418"/>
      <c r="I39" s="1370"/>
      <c r="J39" s="1481"/>
      <c r="K39" s="1370"/>
      <c r="L39" s="1370"/>
      <c r="M39" s="1370"/>
      <c r="N39" s="1418"/>
      <c r="O39" s="1370"/>
      <c r="P39" s="1370"/>
      <c r="Q39" s="1418"/>
      <c r="R39" s="1370"/>
      <c r="S39" s="1397"/>
      <c r="T39" s="1419">
        <f>SUM(W39:AE39)</f>
        <v>0</v>
      </c>
      <c r="U39" s="1420"/>
      <c r="V39" s="1421"/>
      <c r="W39" s="1369"/>
      <c r="X39" s="1370"/>
      <c r="Y39" s="1370"/>
      <c r="Z39" s="1418"/>
      <c r="AA39" s="1370"/>
      <c r="AB39" s="1370"/>
      <c r="AC39" s="1422"/>
      <c r="AD39" s="1354"/>
      <c r="AE39" s="1423"/>
      <c r="AF39" s="89" t="str">
        <f>IF(A31=2,"",IF(AND(W39&gt;0,A38=""),"←１年生の学則定員が未記入です。",IF(AND(W39&gt;0,SUM(D38)=0,N39&gt;0,N39=Q39),"←全員が内部入学の場合は、募集定員を0とせず既定の定員 or 1年生の学則定員数を記入してください。",IF(AND(W39&gt;0,D38=""),"←募集定員が未記入です。",IF(AND(W39&gt;0,H39=""),"←入学志願者数が未記入です。",IF(AND(W39&gt;0,K39=""),"←合格者数が未記入です。",IF(AND(W39&gt;0,N39=""),"←入学者数が未記入です。",IF(AND(NOT(A38=0),SUM(T39:V40)=0),"←生徒数が未記入です。",IF(K39&gt;H39,"←合格者数が志願者数を上回っています。",IF(N39&gt;K39,"←入学者数が合格者数を上回っています。",IF(Q39&gt;N39,"←内部入学者数が入学者数を上回っています。",IF(AND(N39&gt;0,W39=""),"←１年生が未記入です。",IF(AND(NOT(A38=""),NOT(D38=""),A38&gt;=D38*3),"←１年生の学則定員が募集定員の３倍以上です。（多くの場合、1年生学則定員と募集定員は近い人数です。）",IF(AND(NOT(A38=""),NOT(D38=""),D38&gt;=A38*3),"←募集定員が１年生の学則定員の３倍以上です。（多くの場合、1年生学則定員と募集定員は近い人数です。）",IF(AND(Q39&gt;=5,W39&gt;=(SUM(N39:S39))),"←「入学者数」には「内部入学者数」を含めてください。",IF((N39-W39)&gt;=4,"←入学者が１年生より4名以上多いです。留学・転学等による差の場合は構いません。",IF((W39-N39)&gt;=4,"←１年生が入学者より4名以上多いです。留学・留年等による差の場合は構いません。",IF(AND(SUM(W39:Y40)&lt;1,SUM(H39:J40)&lt;1,SUM(A38:F40)&gt;0),"←募集停止により１年生が０名の場合は、学則定員・募集定員は記入しないでください。",IF(D38&gt;A38,"←募集定員が1年生の学則定員を上回っていますがよろしいでしょうか。（正しい場合は構いません）","")))))))))))))))))))</f>
        <v/>
      </c>
      <c r="AG39" s="89"/>
    </row>
    <row r="40" spans="1:33" s="277" customFormat="1" ht="21" customHeight="1" thickBot="1" x14ac:dyDescent="0.2">
      <c r="A40" s="1449"/>
      <c r="B40" s="1450"/>
      <c r="C40" s="1450"/>
      <c r="D40" s="1453"/>
      <c r="E40" s="1450"/>
      <c r="F40" s="1454"/>
      <c r="G40" s="593" t="s">
        <v>21</v>
      </c>
      <c r="H40" s="1424"/>
      <c r="I40" s="1425"/>
      <c r="J40" s="1426"/>
      <c r="K40" s="1425"/>
      <c r="L40" s="1425"/>
      <c r="M40" s="1425"/>
      <c r="N40" s="1424"/>
      <c r="O40" s="1425"/>
      <c r="P40" s="1425"/>
      <c r="Q40" s="1424"/>
      <c r="R40" s="1425"/>
      <c r="S40" s="1427"/>
      <c r="T40" s="1428">
        <f>SUM(W40:AE40)</f>
        <v>0</v>
      </c>
      <c r="U40" s="1429"/>
      <c r="V40" s="1430"/>
      <c r="W40" s="1431"/>
      <c r="X40" s="1425"/>
      <c r="Y40" s="1425"/>
      <c r="Z40" s="1424"/>
      <c r="AA40" s="1425"/>
      <c r="AB40" s="1425"/>
      <c r="AC40" s="1406"/>
      <c r="AD40" s="1407"/>
      <c r="AE40" s="1408"/>
      <c r="AF40" s="89" t="str">
        <f>IF(A31=1,"",IF(AND(W40&gt;0,A38=""),"←１年生の学則定員が未記入です。",IF(AND(W40&gt;0,SUM(D38)=0,N40&gt;0,N40=Q40),"←全員が内部入学の場合は、募集定員を0とせず既定の定員 or 1年生の学則定員数を記入してください。",IF(AND(W40&gt;0,D38=""),"←募集定員が未記入です。",IF(AND(W40&gt;0,H40=""),"←入学志願者数が未記入です。",IF(AND(W40&gt;0,K40=""),"←合格者数が未記入です。",IF(AND(W40&gt;0,N40=""),"←入学者数が未記入です。",IF(AND(NOT(A38=0),SUM(T39:V40)=0),"←生徒数が未記入です。",IF(K40&gt;H40,"←合格者数が志願者数を上回っています。",IF(N40&gt;K40,"←入学者数が合格者数を上回っています。",IF(Q40&gt;N40,"←内部入学者数が入学者数を上回っています。",IF(AND(N40&gt;0,W40=""),"←１年生が未記入です。",IF(AND(NOT(A38=""),NOT(D38=""),A38&gt;=D38*3),"←１年生の学則定員が募集定員の３倍以上です。（多くの場合、1年生学則定員と募集定員は近い人数です。）",IF(AND(NOT(A38=""),NOT(D38=""),D38&gt;=A38*3),"←募集定員が１年生の学則定員の３倍以上です。（多くの場合、1年生学則定員と募集定員は近い人数です。）",IF(AND(Q40&gt;=5,W40&gt;=(SUM(N40:S40))),"←「入学者数」には「内部入学者数」を含めてください。",IF((N40-W40)&gt;=4,"←入学者が１年生より4名以上多いです。留学・転学等による差の場合は構いません。",IF((W40-N40)&gt;=4,"←１年生が入学者より4名以上多いです。留学・留年等による差の場合は構いません。",IF(AND(SUM(W39:Y40)&lt;1,SUM(H39:J40)&lt;1,SUM(A38:F40)&gt;0),"←募集停止により１年生が０名の場合は、学則定員・募集定員は記入しないでください。",IF(D38&gt;A38,"←募集定員が1年生の学則定員を上回っていますがよろしいでしょうか。（正しい場合は構いません）","")))))))))))))))))))</f>
        <v/>
      </c>
      <c r="AG40" s="89"/>
    </row>
    <row r="41" spans="1:33" s="277" customFormat="1" ht="13.5" customHeight="1" x14ac:dyDescent="0.15">
      <c r="A41" s="1262" t="s">
        <v>1447</v>
      </c>
      <c r="B41" s="1262"/>
      <c r="C41" s="609" t="s">
        <v>3265</v>
      </c>
      <c r="D41" s="609"/>
      <c r="E41" s="609"/>
      <c r="F41" s="609"/>
      <c r="G41" s="609"/>
      <c r="H41" s="609"/>
      <c r="I41" s="609"/>
      <c r="J41" s="609"/>
      <c r="K41" s="609"/>
      <c r="L41" s="609"/>
      <c r="M41" s="609"/>
      <c r="N41" s="609"/>
      <c r="O41" s="609"/>
      <c r="P41" s="609"/>
      <c r="Q41" s="609"/>
      <c r="R41" s="609"/>
      <c r="S41" s="609"/>
      <c r="T41" s="609"/>
      <c r="U41" s="609"/>
      <c r="V41" s="609"/>
      <c r="W41" s="609"/>
      <c r="X41" s="609"/>
      <c r="Y41" s="609"/>
      <c r="Z41" s="609"/>
      <c r="AA41" s="609"/>
      <c r="AB41" s="609"/>
      <c r="AC41" s="609"/>
      <c r="AD41" s="609"/>
      <c r="AE41" s="609"/>
      <c r="AF41" s="82"/>
      <c r="AG41" s="82"/>
    </row>
    <row r="42" spans="1:33" s="277" customFormat="1" ht="13.5" customHeight="1" x14ac:dyDescent="0.15">
      <c r="A42" s="610"/>
      <c r="B42" s="392">
        <v>2</v>
      </c>
      <c r="C42" s="1409" t="s">
        <v>1019</v>
      </c>
      <c r="D42" s="1409"/>
      <c r="E42" s="1409"/>
      <c r="F42" s="1409"/>
      <c r="G42" s="1409"/>
      <c r="H42" s="1409"/>
      <c r="I42" s="1409"/>
      <c r="J42" s="1409"/>
      <c r="K42" s="1409"/>
      <c r="L42" s="1409"/>
      <c r="M42" s="1409"/>
      <c r="N42" s="1409"/>
      <c r="O42" s="1409"/>
      <c r="P42" s="1409"/>
      <c r="Q42" s="1409"/>
      <c r="R42" s="1409"/>
      <c r="S42" s="1409"/>
      <c r="T42" s="1409"/>
      <c r="U42" s="1409"/>
      <c r="V42" s="1409"/>
      <c r="W42" s="1409"/>
      <c r="X42" s="1409"/>
      <c r="Y42" s="1409"/>
      <c r="Z42" s="1409"/>
      <c r="AA42" s="1409"/>
      <c r="AB42" s="1409"/>
      <c r="AC42" s="1409"/>
      <c r="AD42" s="1409"/>
      <c r="AE42" s="1409"/>
      <c r="AF42" s="82"/>
      <c r="AG42" s="82"/>
    </row>
    <row r="43" spans="1:33" s="277" customFormat="1" ht="6.75" customHeight="1" x14ac:dyDescent="0.15">
      <c r="A43" s="611"/>
      <c r="B43" s="612"/>
      <c r="C43" s="611"/>
      <c r="D43" s="611"/>
      <c r="E43" s="611"/>
      <c r="F43" s="611"/>
      <c r="G43" s="611"/>
      <c r="H43" s="611"/>
      <c r="I43" s="611"/>
      <c r="J43" s="611"/>
      <c r="K43" s="611"/>
      <c r="L43" s="611"/>
      <c r="M43" s="611"/>
      <c r="N43" s="611"/>
      <c r="O43" s="611"/>
      <c r="P43" s="611"/>
      <c r="Q43" s="611"/>
      <c r="R43" s="611"/>
      <c r="S43" s="611"/>
      <c r="T43" s="611"/>
      <c r="U43" s="611"/>
      <c r="V43" s="611"/>
      <c r="W43" s="611"/>
      <c r="X43" s="611"/>
      <c r="Y43" s="611"/>
      <c r="Z43" s="611"/>
      <c r="AA43" s="611"/>
      <c r="AB43" s="611"/>
      <c r="AC43" s="611"/>
      <c r="AD43" s="611"/>
      <c r="AE43" s="611"/>
      <c r="AF43" s="82"/>
      <c r="AG43" s="82"/>
    </row>
    <row r="44" spans="1:33" ht="15" customHeight="1" thickBot="1" x14ac:dyDescent="0.2">
      <c r="A44" s="296" t="s">
        <v>31</v>
      </c>
      <c r="B44" s="271"/>
      <c r="C44" s="271"/>
      <c r="D44" s="271"/>
      <c r="E44" s="271"/>
      <c r="F44" s="271"/>
      <c r="G44" s="271"/>
      <c r="H44" s="271"/>
      <c r="I44" s="271"/>
      <c r="J44" s="297"/>
      <c r="K44" s="271"/>
      <c r="L44" s="271"/>
      <c r="M44" s="271"/>
      <c r="N44" s="297" t="s">
        <v>32</v>
      </c>
      <c r="O44" s="272"/>
      <c r="P44" s="272"/>
      <c r="Q44" s="272"/>
      <c r="R44" s="272"/>
      <c r="S44" s="272"/>
      <c r="T44" s="272"/>
      <c r="U44" s="272"/>
      <c r="V44" s="272"/>
      <c r="W44" s="272"/>
      <c r="X44" s="272"/>
      <c r="Y44" s="272"/>
      <c r="Z44" s="272"/>
      <c r="AA44" s="272"/>
      <c r="AB44" s="272"/>
      <c r="AC44" s="272"/>
      <c r="AD44" s="272"/>
      <c r="AE44" s="272"/>
    </row>
    <row r="45" spans="1:33" ht="15" customHeight="1" x14ac:dyDescent="0.15">
      <c r="A45" s="1410" t="s">
        <v>1456</v>
      </c>
      <c r="B45" s="1411"/>
      <c r="C45" s="1412" t="s">
        <v>25</v>
      </c>
      <c r="D45" s="1411"/>
      <c r="E45" s="1413"/>
      <c r="F45" s="1411" t="s">
        <v>1457</v>
      </c>
      <c r="G45" s="1411"/>
      <c r="H45" s="1411"/>
      <c r="I45" s="1414" t="s">
        <v>1452</v>
      </c>
      <c r="J45" s="1415"/>
      <c r="K45" s="1416"/>
      <c r="L45" s="1411" t="s">
        <v>1453</v>
      </c>
      <c r="M45" s="1411"/>
      <c r="N45" s="1417"/>
      <c r="O45" s="272"/>
      <c r="P45" s="304"/>
      <c r="Q45" s="272"/>
      <c r="R45" s="272"/>
      <c r="S45" s="272"/>
      <c r="T45" s="272"/>
      <c r="U45" s="272"/>
      <c r="V45" s="272"/>
      <c r="W45" s="272"/>
      <c r="X45" s="272"/>
      <c r="Y45" s="272"/>
      <c r="Z45" s="272"/>
      <c r="AA45" s="272"/>
      <c r="AB45" s="272"/>
      <c r="AC45" s="272"/>
      <c r="AD45" s="272"/>
      <c r="AE45" s="272"/>
    </row>
    <row r="46" spans="1:33" ht="20.25" customHeight="1" x14ac:dyDescent="0.15">
      <c r="A46" s="1403" t="s">
        <v>25</v>
      </c>
      <c r="B46" s="1346"/>
      <c r="C46" s="1348">
        <f>SUM(F46:N46)</f>
        <v>0</v>
      </c>
      <c r="D46" s="1349"/>
      <c r="E46" s="305" t="s">
        <v>74</v>
      </c>
      <c r="F46" s="1348">
        <f>SUM(F47:H49)</f>
        <v>0</v>
      </c>
      <c r="G46" s="1349"/>
      <c r="H46" s="1404"/>
      <c r="I46" s="1348">
        <f>SUM(I47:K49)</f>
        <v>0</v>
      </c>
      <c r="J46" s="1349"/>
      <c r="K46" s="1404"/>
      <c r="L46" s="1348">
        <f>SUM(L47:N49)</f>
        <v>0</v>
      </c>
      <c r="M46" s="1349"/>
      <c r="N46" s="1405"/>
      <c r="O46" s="1381" t="s">
        <v>4811</v>
      </c>
      <c r="P46" s="1262"/>
      <c r="Q46" s="1382" t="s">
        <v>4796</v>
      </c>
      <c r="R46" s="1382"/>
      <c r="S46" s="1382"/>
      <c r="T46" s="1382"/>
      <c r="U46" s="1382"/>
      <c r="V46" s="1382"/>
      <c r="W46" s="1382"/>
      <c r="X46" s="1382"/>
      <c r="Y46" s="1382"/>
      <c r="Z46" s="1382"/>
      <c r="AA46" s="1382"/>
      <c r="AB46" s="1382"/>
      <c r="AC46" s="1382"/>
      <c r="AD46" s="1382"/>
      <c r="AE46" s="1382"/>
      <c r="AF46" s="82" t="str">
        <f>IF(C46=0,"←学級数が未記入です。（↑で生徒数が１名以上の学年のみ入力欄が白くなります。）",IF(AND(W38&gt;=1,F46=0),"←１学年の学級数が未記入です。",IF(AND(Z38&gt;=1,I46=0),"←２学年の学級数が未記入です。",IF(AND(AC38&gt;=1,L46=0),"←３学年の学級数が未記入です。",IF(AND(F46&gt;0,W38=0),"↑１学年生徒数が０名になっています。",IF(AND(I46&gt;0,Z38=0),"↑２学年生徒数が０名になっています。",IF(AND(L46&gt;0,AC38=0),"↑３学年生徒数が０名になっています。","")))))))</f>
        <v>←学級数が未記入です。（↑で生徒数が１名以上の学年のみ入力欄が白くなります。）</v>
      </c>
    </row>
    <row r="47" spans="1:33" ht="20.25" customHeight="1" x14ac:dyDescent="0.15">
      <c r="A47" s="1392" t="s">
        <v>1458</v>
      </c>
      <c r="B47" s="1393"/>
      <c r="C47" s="1394">
        <f>SUM(F47:N47)</f>
        <v>0</v>
      </c>
      <c r="D47" s="1395"/>
      <c r="E47" s="306" t="s">
        <v>74</v>
      </c>
      <c r="F47" s="1369"/>
      <c r="G47" s="1370"/>
      <c r="H47" s="1396"/>
      <c r="I47" s="1369"/>
      <c r="J47" s="1370"/>
      <c r="K47" s="1396"/>
      <c r="L47" s="1369"/>
      <c r="M47" s="1370"/>
      <c r="N47" s="1397"/>
      <c r="O47" s="613"/>
      <c r="P47" s="614"/>
      <c r="Q47" s="1382"/>
      <c r="R47" s="1382"/>
      <c r="S47" s="1382"/>
      <c r="T47" s="1382"/>
      <c r="U47" s="1382"/>
      <c r="V47" s="1382"/>
      <c r="W47" s="1382"/>
      <c r="X47" s="1382"/>
      <c r="Y47" s="1382"/>
      <c r="Z47" s="1382"/>
      <c r="AA47" s="1382"/>
      <c r="AB47" s="1382"/>
      <c r="AC47" s="1382"/>
      <c r="AD47" s="1382"/>
      <c r="AE47" s="1382"/>
      <c r="AF47" s="89" t="str">
        <f>IF(C47=0,"",IF(A31="","↑男女共学別の番号が未記入になっています。",IF(A31="　","↑男女共学別の番号が未記入になっています。",IF(A31&lt;&gt;1,"",IF(AND(T39&gt;0,SUM(C47,C49)=0),"↑男子生徒数が１名以上ですが、「男子」「共学」いずれの学級数も０になっています。",IF(A31=2,"↑男女共学別で「女子校」が選択されています。←ここは「男子」の列です。",IF(AND(T39=0,C47&gt;0),"←ここは「男子・学級数」です。↑で男子生徒数が０名になっています。",IF(AND(W39&gt;3,F47&gt;W39*0.5),"←1年・男子学級数が「１年・男子生徒数×0.5」 を超えているので確認してください。",IF(AND(Z39&gt;3,I47&gt;Z39*0.5),"←2年・男子学級数が「2年・男子生徒数×0.5」 を超えているので確認してください。",IF(AND(AC39&gt;3,L47&gt;AC39*0.5),"←3年・男子学級数が「3年・男子生徒数×0.5」 を超えているので確認してください。",""))))))))))</f>
        <v/>
      </c>
      <c r="AG47" s="89"/>
    </row>
    <row r="48" spans="1:33" ht="20.25" customHeight="1" x14ac:dyDescent="0.15">
      <c r="A48" s="1398" t="s">
        <v>1459</v>
      </c>
      <c r="B48" s="1399"/>
      <c r="C48" s="1400">
        <f>SUM(F48:N48)</f>
        <v>0</v>
      </c>
      <c r="D48" s="1401"/>
      <c r="E48" s="308" t="s">
        <v>74</v>
      </c>
      <c r="F48" s="1357"/>
      <c r="G48" s="1358"/>
      <c r="H48" s="1402"/>
      <c r="I48" s="1357"/>
      <c r="J48" s="1358"/>
      <c r="K48" s="1402"/>
      <c r="L48" s="1357"/>
      <c r="M48" s="1358"/>
      <c r="N48" s="1383"/>
      <c r="O48" s="613"/>
      <c r="P48" s="614"/>
      <c r="Q48" s="1382"/>
      <c r="R48" s="1382"/>
      <c r="S48" s="1382"/>
      <c r="T48" s="1382"/>
      <c r="U48" s="1382"/>
      <c r="V48" s="1382"/>
      <c r="W48" s="1382"/>
      <c r="X48" s="1382"/>
      <c r="Y48" s="1382"/>
      <c r="Z48" s="1382"/>
      <c r="AA48" s="1382"/>
      <c r="AB48" s="1382"/>
      <c r="AC48" s="1382"/>
      <c r="AD48" s="1382"/>
      <c r="AE48" s="1382"/>
      <c r="AF48" s="89" t="str">
        <f>IF(C48=0,"",IF(A31="","↑男女共学別の番号が未記入になっています。",IF(A31="　","↑男女共学別の番号が未記入になっています。",IF(A31&lt;&gt;2,"",IF(AND(T40&gt;0,SUM(C48,C49)=0),"↑女子生徒数が１名以上ですが、「女子」「共学」いずれの学級数も０になっています。",IF(A31=1,"↑男女共学別で「男子校」が選択されています。←ここは「女子」の列です。",IF(AND(T40=0,C48&gt;0),"←ここは「女子・学級数」です。↑で女子生徒数が０名になっています。",IF(AND(W40&gt;3,F48&gt;W40*0.5),"←1年・女子学級数が「１年・女子生徒数×0.5」 を超えているので確認してください。",IF(AND(Z40&gt;3,I48&gt;Z40*0.5),"←2年・女子学級数が「2年・女子生徒数×0.5」 を超えているので確認してください。",IF(AND(AC40&gt;3,L48&gt;AC40*0.5),"←3年・女子学級数が「3年・女子生徒数×0.5」 を超えているので確認してください。",""))))))))))</f>
        <v/>
      </c>
      <c r="AG48" s="89"/>
    </row>
    <row r="49" spans="1:33" ht="20.25" customHeight="1" thickBot="1" x14ac:dyDescent="0.2">
      <c r="A49" s="1384" t="s">
        <v>1460</v>
      </c>
      <c r="B49" s="1385"/>
      <c r="C49" s="1386">
        <f>SUM(F49:N49)</f>
        <v>0</v>
      </c>
      <c r="D49" s="1387"/>
      <c r="E49" s="309" t="s">
        <v>74</v>
      </c>
      <c r="F49" s="1388"/>
      <c r="G49" s="1389"/>
      <c r="H49" s="1390"/>
      <c r="I49" s="1388"/>
      <c r="J49" s="1389"/>
      <c r="K49" s="1390"/>
      <c r="L49" s="1388"/>
      <c r="M49" s="1389"/>
      <c r="N49" s="1391"/>
      <c r="O49" s="272"/>
      <c r="P49" s="272"/>
      <c r="Q49" s="272"/>
      <c r="R49" s="272"/>
      <c r="S49" s="272"/>
      <c r="T49" s="272"/>
      <c r="U49" s="272"/>
      <c r="V49" s="272"/>
      <c r="W49" s="272"/>
      <c r="X49" s="272"/>
      <c r="Y49" s="272"/>
      <c r="Z49" s="272"/>
      <c r="AA49" s="272"/>
      <c r="AB49" s="272"/>
      <c r="AC49" s="272"/>
      <c r="AD49" s="272"/>
      <c r="AE49" s="272"/>
      <c r="AF49" s="594" t="str">
        <f>IF(C49=0,"",IF(A31="","↑男女共学別の番号が未記入になっています。",IF(A31="　","↑男女共学別の番号が未記入になっています。",IF(A31&lt;&gt;3,"",IF(AND(T38&gt;0,SUM(C49)=0),"↑生徒数が１名以上ですが、「共学」の学級数が０になっています。",IF(AND(T38=0,C49&gt;0),"←ここは「共学・学級数」です。↑で生徒数が０名になっています。",IF(AND(W38&gt;3,F49&gt;W38*0.5),"←1年・共学学級数が「１年・生徒数×0.5」 を超えているので確認してください。",IF(AND(Z38&gt;3,I49&gt;Z38*0.5),"←2年・共学学級数が「2年・生徒数×0.5」 を超えているので確認してください。",IF(AND(AC38&gt;3,L49&gt;AC38*0.5),"←3年・共学学級数が「3年・生徒数×0.5」 を超えているので確認してください。","")))))))))</f>
        <v/>
      </c>
    </row>
    <row r="50" spans="1:33" s="291" customFormat="1" ht="24.75" customHeight="1" thickBot="1" x14ac:dyDescent="0.2">
      <c r="A50" s="606" t="s">
        <v>4792</v>
      </c>
      <c r="B50" s="271"/>
      <c r="C50" s="271"/>
      <c r="D50" s="271"/>
      <c r="E50" s="271"/>
      <c r="F50" s="271"/>
      <c r="G50" s="271"/>
      <c r="H50" s="271"/>
      <c r="I50" s="271"/>
      <c r="J50" s="271"/>
      <c r="K50" s="310"/>
      <c r="L50" s="271"/>
      <c r="M50" s="311"/>
      <c r="N50" s="606" t="s">
        <v>3</v>
      </c>
      <c r="O50" s="310"/>
      <c r="P50" s="310"/>
      <c r="Q50" s="310"/>
      <c r="R50" s="310"/>
      <c r="S50" s="310"/>
      <c r="T50" s="310"/>
      <c r="U50" s="310"/>
      <c r="V50" s="310"/>
      <c r="W50" s="310"/>
      <c r="X50" s="310"/>
      <c r="Y50" s="310"/>
      <c r="Z50" s="310"/>
      <c r="AA50" s="310"/>
      <c r="AB50" s="310"/>
      <c r="AC50" s="310"/>
      <c r="AD50" s="310"/>
      <c r="AE50" s="310"/>
      <c r="AF50" s="82"/>
      <c r="AG50" s="82"/>
    </row>
    <row r="51" spans="1:33" ht="22.5" customHeight="1" x14ac:dyDescent="0.15">
      <c r="A51" s="1371" t="s">
        <v>2120</v>
      </c>
      <c r="B51" s="1372"/>
      <c r="C51" s="312" t="s">
        <v>42</v>
      </c>
      <c r="D51" s="1377" t="s">
        <v>4</v>
      </c>
      <c r="E51" s="1377"/>
      <c r="F51" s="1377"/>
      <c r="G51" s="1378"/>
      <c r="H51" s="1379"/>
      <c r="I51" s="1380"/>
      <c r="J51" s="1380"/>
      <c r="K51" s="1380"/>
      <c r="L51" s="1380"/>
      <c r="M51" s="1380"/>
      <c r="N51" s="547" t="s">
        <v>73</v>
      </c>
      <c r="O51" s="313"/>
      <c r="P51" s="304"/>
      <c r="Q51" s="272"/>
      <c r="R51" s="313"/>
      <c r="S51" s="313"/>
      <c r="T51" s="313"/>
      <c r="U51" s="313"/>
      <c r="V51" s="313"/>
      <c r="W51" s="313"/>
      <c r="X51" s="313"/>
      <c r="Y51" s="313"/>
      <c r="Z51" s="313"/>
      <c r="AA51" s="313"/>
      <c r="AB51" s="313"/>
      <c r="AC51" s="313"/>
      <c r="AD51" s="313"/>
      <c r="AE51" s="313"/>
      <c r="AF51" s="733" t="str">
        <f>IF(AND(SUM(H51:N63)=0,T38=0),"←納付金が未記入です。（生徒数が入力されると記入欄が白くなります。）",IF(AND(W38&gt;0,H55=0,N38&gt;Q38),"←入学手続時納付金が未記入です。",IF(AND(H55&gt;0,W38=0),"←１年生の生徒数が上記で0名なので入学手続時納付金は記入不要です。",IF(H51&gt;35000,"←入学検定料が35,000円を超えているので桁数を確認してください。",""))))</f>
        <v>←納付金が未記入です。（生徒数が入力されると記入欄が白くなります。）</v>
      </c>
      <c r="AG51" s="83"/>
    </row>
    <row r="52" spans="1:33" ht="22.5" customHeight="1" x14ac:dyDescent="0.15">
      <c r="A52" s="1373"/>
      <c r="B52" s="1374"/>
      <c r="C52" s="314" t="s">
        <v>43</v>
      </c>
      <c r="D52" s="1355" t="s">
        <v>44</v>
      </c>
      <c r="E52" s="1355"/>
      <c r="F52" s="1355"/>
      <c r="G52" s="1356"/>
      <c r="H52" s="1357"/>
      <c r="I52" s="1358"/>
      <c r="J52" s="1358"/>
      <c r="K52" s="1358"/>
      <c r="L52" s="1358"/>
      <c r="M52" s="1358"/>
      <c r="N52" s="548" t="s">
        <v>73</v>
      </c>
      <c r="O52" s="1381" t="s">
        <v>1447</v>
      </c>
      <c r="P52" s="1262"/>
      <c r="Q52" s="1382" t="s">
        <v>4797</v>
      </c>
      <c r="R52" s="1382"/>
      <c r="S52" s="1382"/>
      <c r="T52" s="1382"/>
      <c r="U52" s="1382"/>
      <c r="V52" s="1382"/>
      <c r="W52" s="1382"/>
      <c r="X52" s="1382"/>
      <c r="Y52" s="1382"/>
      <c r="Z52" s="1382"/>
      <c r="AA52" s="1382"/>
      <c r="AB52" s="1382"/>
      <c r="AC52" s="1382"/>
      <c r="AD52" s="1382"/>
      <c r="AE52" s="1382"/>
      <c r="AF52" s="733"/>
      <c r="AG52" s="83"/>
    </row>
    <row r="53" spans="1:33" ht="22.5" customHeight="1" x14ac:dyDescent="0.15">
      <c r="A53" s="1373"/>
      <c r="B53" s="1374"/>
      <c r="C53" s="314" t="s">
        <v>45</v>
      </c>
      <c r="D53" s="1355" t="s">
        <v>1403</v>
      </c>
      <c r="E53" s="1355"/>
      <c r="F53" s="1355"/>
      <c r="G53" s="1356"/>
      <c r="H53" s="1357"/>
      <c r="I53" s="1358"/>
      <c r="J53" s="1358"/>
      <c r="K53" s="1358"/>
      <c r="L53" s="1358"/>
      <c r="M53" s="1358"/>
      <c r="N53" s="548" t="s">
        <v>73</v>
      </c>
      <c r="O53" s="615"/>
      <c r="P53" s="614"/>
      <c r="Q53" s="1382"/>
      <c r="R53" s="1382"/>
      <c r="S53" s="1382"/>
      <c r="T53" s="1382"/>
      <c r="U53" s="1382"/>
      <c r="V53" s="1382"/>
      <c r="W53" s="1382"/>
      <c r="X53" s="1382"/>
      <c r="Y53" s="1382"/>
      <c r="Z53" s="1382"/>
      <c r="AA53" s="1382"/>
      <c r="AB53" s="1382"/>
      <c r="AC53" s="1382"/>
      <c r="AD53" s="1382"/>
      <c r="AE53" s="1382"/>
      <c r="AF53" s="733"/>
      <c r="AG53" s="83"/>
    </row>
    <row r="54" spans="1:33" ht="22.5" customHeight="1" x14ac:dyDescent="0.15">
      <c r="A54" s="1373"/>
      <c r="B54" s="1374"/>
      <c r="C54" s="278" t="s">
        <v>1461</v>
      </c>
      <c r="D54" s="1359" t="s">
        <v>18</v>
      </c>
      <c r="E54" s="1359"/>
      <c r="F54" s="1359"/>
      <c r="G54" s="1360"/>
      <c r="H54" s="1342"/>
      <c r="I54" s="1343"/>
      <c r="J54" s="1343"/>
      <c r="K54" s="1343"/>
      <c r="L54" s="1343"/>
      <c r="M54" s="1343"/>
      <c r="N54" s="548" t="s">
        <v>73</v>
      </c>
      <c r="O54" s="615"/>
      <c r="P54" s="614"/>
      <c r="Q54" s="1382"/>
      <c r="R54" s="1382"/>
      <c r="S54" s="1382"/>
      <c r="T54" s="1382"/>
      <c r="U54" s="1382"/>
      <c r="V54" s="1382"/>
      <c r="W54" s="1382"/>
      <c r="X54" s="1382"/>
      <c r="Y54" s="1382"/>
      <c r="Z54" s="1382"/>
      <c r="AA54" s="1382"/>
      <c r="AB54" s="1382"/>
      <c r="AC54" s="1382"/>
      <c r="AD54" s="1382"/>
      <c r="AE54" s="1382"/>
      <c r="AF54" s="733"/>
      <c r="AG54" s="83"/>
    </row>
    <row r="55" spans="1:33" ht="22.5" customHeight="1" x14ac:dyDescent="0.15">
      <c r="A55" s="1375"/>
      <c r="B55" s="1376"/>
      <c r="C55" s="1345" t="s">
        <v>25</v>
      </c>
      <c r="D55" s="1346"/>
      <c r="E55" s="1346"/>
      <c r="F55" s="1346"/>
      <c r="G55" s="1347"/>
      <c r="H55" s="1348">
        <f>SUM(H51:N54)</f>
        <v>0</v>
      </c>
      <c r="I55" s="1349"/>
      <c r="J55" s="1349"/>
      <c r="K55" s="1349"/>
      <c r="L55" s="1349"/>
      <c r="M55" s="1349"/>
      <c r="N55" s="315" t="s">
        <v>73</v>
      </c>
      <c r="O55" s="615"/>
      <c r="P55" s="392">
        <v>2</v>
      </c>
      <c r="Q55" s="1344" t="s">
        <v>4798</v>
      </c>
      <c r="R55" s="1344"/>
      <c r="S55" s="1344"/>
      <c r="T55" s="1344"/>
      <c r="U55" s="1344"/>
      <c r="V55" s="1344"/>
      <c r="W55" s="1344"/>
      <c r="X55" s="1344"/>
      <c r="Y55" s="1344"/>
      <c r="Z55" s="1344"/>
      <c r="AA55" s="1344"/>
      <c r="AB55" s="1344"/>
      <c r="AC55" s="1344"/>
      <c r="AD55" s="1344"/>
      <c r="AE55" s="1344"/>
    </row>
    <row r="56" spans="1:33" ht="22.5" customHeight="1" x14ac:dyDescent="0.15">
      <c r="A56" s="1361" t="s">
        <v>2121</v>
      </c>
      <c r="B56" s="1362"/>
      <c r="C56" s="316" t="s">
        <v>1462</v>
      </c>
      <c r="D56" s="1367" t="s">
        <v>49</v>
      </c>
      <c r="E56" s="1367"/>
      <c r="F56" s="1367"/>
      <c r="G56" s="1368"/>
      <c r="H56" s="1369"/>
      <c r="I56" s="1370"/>
      <c r="J56" s="1370"/>
      <c r="K56" s="1370"/>
      <c r="L56" s="1370"/>
      <c r="M56" s="1370"/>
      <c r="N56" s="549" t="s">
        <v>73</v>
      </c>
      <c r="O56" s="615"/>
      <c r="P56" s="614">
        <v>3</v>
      </c>
      <c r="Q56" s="1344" t="s">
        <v>4799</v>
      </c>
      <c r="R56" s="1344"/>
      <c r="S56" s="1344"/>
      <c r="T56" s="1344"/>
      <c r="U56" s="1344"/>
      <c r="V56" s="1344"/>
      <c r="W56" s="1344"/>
      <c r="X56" s="1344"/>
      <c r="Y56" s="1344"/>
      <c r="Z56" s="1344"/>
      <c r="AA56" s="1344"/>
      <c r="AB56" s="1344"/>
      <c r="AC56" s="1344"/>
      <c r="AD56" s="1344"/>
      <c r="AE56" s="1344"/>
      <c r="AF56" s="733" t="str">
        <f>IF(AND(H61=0,T38&gt;0),"←入学後納付金が未記入です。",IF(AND(H61&gt;0,H56&lt;100000),"←「授業料」が10万円を下回っているので【年額】になっているか確認してください。",IF(H56&gt;1500000,"←「授業料」が150万円を上回っているので桁数を確認してください。（正しい場合は構いません。）",IF(H59&gt;200000,"←「寄付金」が20万円を上回っています。任意の場合は、納付しない人も含めた一人当たりの平均的な額（大まかな額）を従来の実態を勘案して記入してください。（正しい場合は構いません。）",""))))</f>
        <v/>
      </c>
      <c r="AG56" s="83"/>
    </row>
    <row r="57" spans="1:33" ht="22.5" customHeight="1" x14ac:dyDescent="0.15">
      <c r="A57" s="1363"/>
      <c r="B57" s="1364"/>
      <c r="C57" s="314" t="s">
        <v>1463</v>
      </c>
      <c r="D57" s="1355" t="s">
        <v>1402</v>
      </c>
      <c r="E57" s="1355"/>
      <c r="F57" s="1355"/>
      <c r="G57" s="1356"/>
      <c r="H57" s="1357"/>
      <c r="I57" s="1358"/>
      <c r="J57" s="1358"/>
      <c r="K57" s="1358"/>
      <c r="L57" s="1358"/>
      <c r="M57" s="1358"/>
      <c r="N57" s="548" t="s">
        <v>73</v>
      </c>
      <c r="O57" s="615"/>
      <c r="P57" s="614">
        <v>4</v>
      </c>
      <c r="Q57" s="1344" t="s">
        <v>4800</v>
      </c>
      <c r="R57" s="1344"/>
      <c r="S57" s="1344"/>
      <c r="T57" s="1344"/>
      <c r="U57" s="1344"/>
      <c r="V57" s="1344"/>
      <c r="W57" s="1344"/>
      <c r="X57" s="1344"/>
      <c r="Y57" s="1344"/>
      <c r="Z57" s="1344"/>
      <c r="AA57" s="1344"/>
      <c r="AB57" s="1344"/>
      <c r="AC57" s="1344"/>
      <c r="AD57" s="1344"/>
      <c r="AE57" s="1344"/>
      <c r="AF57" s="733"/>
      <c r="AG57" s="83"/>
    </row>
    <row r="58" spans="1:33" ht="22.5" customHeight="1" x14ac:dyDescent="0.15">
      <c r="A58" s="1363"/>
      <c r="B58" s="1364"/>
      <c r="C58" s="314" t="s">
        <v>1464</v>
      </c>
      <c r="D58" s="1355" t="s">
        <v>1403</v>
      </c>
      <c r="E58" s="1355"/>
      <c r="F58" s="1355"/>
      <c r="G58" s="1356"/>
      <c r="H58" s="1357"/>
      <c r="I58" s="1358"/>
      <c r="J58" s="1358"/>
      <c r="K58" s="1358"/>
      <c r="L58" s="1358"/>
      <c r="M58" s="1358"/>
      <c r="N58" s="548" t="s">
        <v>73</v>
      </c>
      <c r="O58" s="616"/>
      <c r="P58" s="614">
        <v>5</v>
      </c>
      <c r="Q58" s="1344" t="s">
        <v>4801</v>
      </c>
      <c r="R58" s="1344"/>
      <c r="S58" s="1344"/>
      <c r="T58" s="1344"/>
      <c r="U58" s="1344"/>
      <c r="V58" s="1344"/>
      <c r="W58" s="1344"/>
      <c r="X58" s="1344"/>
      <c r="Y58" s="1344"/>
      <c r="Z58" s="1344"/>
      <c r="AA58" s="1344"/>
      <c r="AB58" s="1344"/>
      <c r="AC58" s="1344"/>
      <c r="AD58" s="1344"/>
      <c r="AE58" s="1344"/>
      <c r="AF58" s="733"/>
      <c r="AG58" s="83"/>
    </row>
    <row r="59" spans="1:33" ht="22.5" customHeight="1" x14ac:dyDescent="0.15">
      <c r="A59" s="1363"/>
      <c r="B59" s="1364"/>
      <c r="C59" s="314" t="s">
        <v>1465</v>
      </c>
      <c r="D59" s="1355" t="s">
        <v>47</v>
      </c>
      <c r="E59" s="1355"/>
      <c r="F59" s="1355"/>
      <c r="G59" s="1356"/>
      <c r="H59" s="1357"/>
      <c r="I59" s="1358"/>
      <c r="J59" s="1358"/>
      <c r="K59" s="1358"/>
      <c r="L59" s="1358"/>
      <c r="M59" s="1358"/>
      <c r="N59" s="548" t="s">
        <v>73</v>
      </c>
      <c r="O59" s="616"/>
      <c r="P59" s="614">
        <v>6</v>
      </c>
      <c r="Q59" s="1344" t="s">
        <v>4802</v>
      </c>
      <c r="R59" s="1344"/>
      <c r="S59" s="1344"/>
      <c r="T59" s="1344"/>
      <c r="U59" s="1344"/>
      <c r="V59" s="1344"/>
      <c r="W59" s="1344"/>
      <c r="X59" s="1344"/>
      <c r="Y59" s="1344"/>
      <c r="Z59" s="1344"/>
      <c r="AA59" s="1344"/>
      <c r="AB59" s="1344"/>
      <c r="AC59" s="1344"/>
      <c r="AD59" s="1344"/>
      <c r="AE59" s="1344"/>
      <c r="AF59" s="733"/>
      <c r="AG59" s="83"/>
    </row>
    <row r="60" spans="1:33" ht="22.5" customHeight="1" x14ac:dyDescent="0.15">
      <c r="A60" s="1363"/>
      <c r="B60" s="1364"/>
      <c r="C60" s="298" t="s">
        <v>1466</v>
      </c>
      <c r="D60" s="1359" t="s">
        <v>18</v>
      </c>
      <c r="E60" s="1359"/>
      <c r="F60" s="1359"/>
      <c r="G60" s="1360"/>
      <c r="H60" s="1342"/>
      <c r="I60" s="1343"/>
      <c r="J60" s="1343"/>
      <c r="K60" s="1343"/>
      <c r="L60" s="1343"/>
      <c r="M60" s="1343"/>
      <c r="N60" s="548" t="s">
        <v>73</v>
      </c>
      <c r="O60" s="615"/>
      <c r="P60" s="614">
        <v>7</v>
      </c>
      <c r="Q60" s="1344" t="s">
        <v>4803</v>
      </c>
      <c r="R60" s="1344"/>
      <c r="S60" s="1344"/>
      <c r="T60" s="1344"/>
      <c r="U60" s="1344"/>
      <c r="V60" s="1344"/>
      <c r="W60" s="1344"/>
      <c r="X60" s="1344"/>
      <c r="Y60" s="1344"/>
      <c r="Z60" s="1344"/>
      <c r="AA60" s="1344"/>
      <c r="AB60" s="1344"/>
      <c r="AC60" s="1344"/>
      <c r="AD60" s="1344"/>
      <c r="AE60" s="1344"/>
      <c r="AF60" s="733"/>
      <c r="AG60" s="83"/>
    </row>
    <row r="61" spans="1:33" ht="22.5" customHeight="1" x14ac:dyDescent="0.15">
      <c r="A61" s="1365"/>
      <c r="B61" s="1366"/>
      <c r="C61" s="1345" t="s">
        <v>25</v>
      </c>
      <c r="D61" s="1346"/>
      <c r="E61" s="1346"/>
      <c r="F61" s="1346"/>
      <c r="G61" s="1347"/>
      <c r="H61" s="1348">
        <f>SUM(H56:N60)</f>
        <v>0</v>
      </c>
      <c r="I61" s="1349"/>
      <c r="J61" s="1349"/>
      <c r="K61" s="1349"/>
      <c r="L61" s="1349"/>
      <c r="M61" s="1349"/>
      <c r="N61" s="315" t="s">
        <v>73</v>
      </c>
      <c r="O61" s="615"/>
      <c r="P61" s="617">
        <v>8</v>
      </c>
      <c r="Q61" s="1344" t="s">
        <v>4804</v>
      </c>
      <c r="R61" s="1344"/>
      <c r="S61" s="1344"/>
      <c r="T61" s="1344"/>
      <c r="U61" s="1344"/>
      <c r="V61" s="1344"/>
      <c r="W61" s="1344"/>
      <c r="X61" s="1344"/>
      <c r="Y61" s="1344"/>
      <c r="Z61" s="1344"/>
      <c r="AA61" s="1344"/>
      <c r="AB61" s="1344"/>
      <c r="AC61" s="1344"/>
      <c r="AD61" s="1344"/>
      <c r="AE61" s="1344"/>
    </row>
    <row r="62" spans="1:33" ht="22.5" customHeight="1" x14ac:dyDescent="0.15">
      <c r="A62" s="1350" t="s">
        <v>51</v>
      </c>
      <c r="B62" s="1351"/>
      <c r="C62" s="1351"/>
      <c r="D62" s="1351"/>
      <c r="E62" s="1351"/>
      <c r="F62" s="1351"/>
      <c r="G62" s="1352"/>
      <c r="H62" s="1353"/>
      <c r="I62" s="1354"/>
      <c r="J62" s="1354"/>
      <c r="K62" s="1354"/>
      <c r="L62" s="1354"/>
      <c r="M62" s="1354"/>
      <c r="N62" s="550" t="s">
        <v>73</v>
      </c>
      <c r="O62" s="272"/>
      <c r="P62" s="317"/>
      <c r="Q62" s="307"/>
      <c r="R62" s="307"/>
      <c r="S62" s="307"/>
      <c r="T62" s="307"/>
      <c r="U62" s="307"/>
      <c r="V62" s="307"/>
      <c r="W62" s="307"/>
      <c r="X62" s="307"/>
      <c r="Y62" s="307"/>
      <c r="Z62" s="307"/>
      <c r="AA62" s="307"/>
      <c r="AB62" s="307"/>
      <c r="AC62" s="307"/>
      <c r="AD62" s="307"/>
      <c r="AE62" s="307"/>
    </row>
    <row r="63" spans="1:33" ht="22.5" customHeight="1" thickBot="1" x14ac:dyDescent="0.2">
      <c r="A63" s="1332" t="s">
        <v>109</v>
      </c>
      <c r="B63" s="1333"/>
      <c r="C63" s="1333"/>
      <c r="D63" s="1333"/>
      <c r="E63" s="1333"/>
      <c r="F63" s="1333"/>
      <c r="G63" s="1334"/>
      <c r="H63" s="1335"/>
      <c r="I63" s="1336"/>
      <c r="J63" s="1336"/>
      <c r="K63" s="1336"/>
      <c r="L63" s="1336"/>
      <c r="M63" s="1336"/>
      <c r="N63" s="551" t="s">
        <v>73</v>
      </c>
      <c r="O63" s="272"/>
      <c r="P63" s="272"/>
      <c r="Q63" s="307"/>
      <c r="R63" s="307"/>
      <c r="S63" s="307"/>
      <c r="T63" s="307"/>
      <c r="U63" s="307"/>
      <c r="V63" s="307"/>
      <c r="W63" s="307"/>
      <c r="X63" s="307"/>
      <c r="Y63" s="307"/>
      <c r="Z63" s="307"/>
      <c r="AA63" s="307"/>
      <c r="AB63" s="307"/>
      <c r="AC63" s="307"/>
      <c r="AD63" s="307"/>
      <c r="AE63" s="307"/>
    </row>
    <row r="64" spans="1:33" ht="15" customHeight="1" x14ac:dyDescent="0.15">
      <c r="A64" s="272"/>
      <c r="B64" s="272"/>
      <c r="C64" s="318"/>
      <c r="D64" s="271"/>
      <c r="E64" s="271"/>
      <c r="F64" s="271"/>
      <c r="G64" s="271"/>
      <c r="H64" s="271"/>
      <c r="I64" s="271"/>
      <c r="J64" s="271"/>
      <c r="K64" s="271"/>
      <c r="L64" s="271"/>
      <c r="M64" s="271"/>
      <c r="N64" s="271"/>
      <c r="O64" s="271"/>
      <c r="P64" s="271"/>
      <c r="Q64" s="271"/>
      <c r="R64" s="272"/>
      <c r="S64" s="272"/>
      <c r="T64" s="272"/>
      <c r="U64" s="272"/>
      <c r="V64" s="272"/>
      <c r="W64" s="272"/>
      <c r="X64" s="272"/>
      <c r="Y64" s="272"/>
      <c r="Z64" s="272"/>
      <c r="AA64" s="272"/>
      <c r="AB64" s="272"/>
      <c r="AC64" s="272"/>
      <c r="AD64" s="272"/>
      <c r="AE64" s="272"/>
      <c r="AF64" s="86"/>
      <c r="AG64" s="86"/>
    </row>
    <row r="65" spans="1:62" s="57" customFormat="1" ht="21.75" customHeight="1" x14ac:dyDescent="0.15">
      <c r="A65" s="1317" t="s">
        <v>2128</v>
      </c>
      <c r="B65" s="1317"/>
      <c r="C65" s="1317"/>
      <c r="D65" s="1317"/>
      <c r="E65" s="1317"/>
      <c r="F65" s="1317"/>
      <c r="G65" s="1317"/>
      <c r="H65" s="1317"/>
      <c r="I65" s="1317"/>
      <c r="J65" s="1317"/>
      <c r="K65" s="1317"/>
      <c r="L65" s="1317"/>
      <c r="M65" s="1317"/>
      <c r="N65" s="1317"/>
      <c r="O65" s="1317"/>
      <c r="P65" s="1317"/>
      <c r="Q65" s="1317"/>
      <c r="R65" s="1317"/>
      <c r="S65" s="1317"/>
      <c r="T65" s="1317"/>
      <c r="U65" s="1317"/>
      <c r="V65" s="1317"/>
      <c r="W65" s="1317"/>
      <c r="X65" s="1317"/>
      <c r="Y65" s="1317"/>
      <c r="Z65" s="1317"/>
      <c r="AA65" s="319"/>
      <c r="AB65" s="319"/>
      <c r="AC65" s="319"/>
      <c r="AD65" s="319"/>
      <c r="AE65" s="320"/>
      <c r="AF65" s="87"/>
      <c r="AG65" s="126"/>
    </row>
    <row r="66" spans="1:62" s="57" customFormat="1" ht="21.75" customHeight="1" x14ac:dyDescent="0.15">
      <c r="A66" s="1337" t="s">
        <v>1302</v>
      </c>
      <c r="B66" s="1338"/>
      <c r="C66" s="1338"/>
      <c r="D66" s="1338"/>
      <c r="E66" s="1338"/>
      <c r="F66" s="1338"/>
      <c r="G66" s="1338"/>
      <c r="H66" s="1339"/>
      <c r="I66" s="1337" t="s">
        <v>1303</v>
      </c>
      <c r="J66" s="1338"/>
      <c r="K66" s="1338"/>
      <c r="L66" s="1338"/>
      <c r="M66" s="1340"/>
      <c r="N66" s="1340"/>
      <c r="O66" s="1340"/>
      <c r="P66" s="1341"/>
      <c r="Q66" s="373"/>
      <c r="R66" s="1316" t="s">
        <v>4785</v>
      </c>
      <c r="S66" s="1316"/>
      <c r="T66" s="1316"/>
      <c r="U66" s="1316"/>
      <c r="V66" s="1316"/>
      <c r="W66" s="1316"/>
      <c r="X66" s="1316"/>
      <c r="Y66" s="1316"/>
      <c r="Z66" s="1316"/>
      <c r="AA66" s="1316"/>
      <c r="AB66" s="1316"/>
      <c r="AC66" s="1316"/>
      <c r="AD66" s="1316"/>
      <c r="AE66" s="1316"/>
      <c r="AF66" s="87"/>
      <c r="AG66" s="126"/>
    </row>
    <row r="67" spans="1:62" s="57" customFormat="1" ht="38.25" customHeight="1" thickBot="1" x14ac:dyDescent="0.2">
      <c r="A67" s="1319" t="s">
        <v>2153</v>
      </c>
      <c r="B67" s="1320"/>
      <c r="C67" s="1320"/>
      <c r="D67" s="1321"/>
      <c r="E67" s="1319" t="s">
        <v>2154</v>
      </c>
      <c r="F67" s="1322"/>
      <c r="G67" s="1322"/>
      <c r="H67" s="1323"/>
      <c r="I67" s="1319" t="s">
        <v>2153</v>
      </c>
      <c r="J67" s="1320"/>
      <c r="K67" s="1320"/>
      <c r="L67" s="1320"/>
      <c r="M67" s="1324" t="s">
        <v>2155</v>
      </c>
      <c r="N67" s="1325"/>
      <c r="O67" s="1325"/>
      <c r="P67" s="1326"/>
      <c r="Q67" s="373"/>
      <c r="R67" s="1327" t="s">
        <v>4783</v>
      </c>
      <c r="S67" s="1327"/>
      <c r="T67" s="1327"/>
      <c r="U67" s="1327"/>
      <c r="V67" s="1327"/>
      <c r="W67" s="1327"/>
      <c r="X67" s="1327"/>
      <c r="Y67" s="1327"/>
      <c r="Z67" s="1327"/>
      <c r="AA67" s="1327"/>
      <c r="AB67" s="1327"/>
      <c r="AC67" s="1327"/>
      <c r="AD67" s="1327"/>
      <c r="AE67" s="1327"/>
      <c r="AF67" s="348"/>
      <c r="AG67" s="126"/>
    </row>
    <row r="68" spans="1:62" s="87" customFormat="1" ht="21.75" customHeight="1" thickBot="1" x14ac:dyDescent="0.2">
      <c r="A68" s="1328"/>
      <c r="B68" s="1329"/>
      <c r="C68" s="1329"/>
      <c r="D68" s="561" t="s">
        <v>1332</v>
      </c>
      <c r="E68" s="1330"/>
      <c r="F68" s="1329"/>
      <c r="G68" s="1329"/>
      <c r="H68" s="561" t="s">
        <v>1332</v>
      </c>
      <c r="I68" s="1328"/>
      <c r="J68" s="1329"/>
      <c r="K68" s="1329"/>
      <c r="L68" s="561" t="s">
        <v>1332</v>
      </c>
      <c r="M68" s="1330"/>
      <c r="N68" s="1329"/>
      <c r="O68" s="1329"/>
      <c r="P68" s="561" t="s">
        <v>1332</v>
      </c>
      <c r="Q68" s="373"/>
      <c r="R68" s="373"/>
      <c r="S68" s="373"/>
      <c r="T68" s="373"/>
      <c r="U68" s="373"/>
      <c r="V68" s="373"/>
      <c r="W68" s="373"/>
      <c r="X68" s="373"/>
      <c r="Y68" s="373"/>
      <c r="Z68" s="373"/>
      <c r="AA68" s="373"/>
      <c r="AB68" s="373"/>
      <c r="AC68" s="373"/>
      <c r="AD68" s="373"/>
      <c r="AE68" s="373"/>
      <c r="AF68" s="82" t="str">
        <f>IF(AND(A68="",E68=""),"←教員数が未記入です。",IF(E68="","←教員（兼務者）が未記入です。",IF(A68="","←教員（本務者）が未記入です。",IF(AND(I68="",M68=""),"←職員数が未記入です。",IF(I68="","←職員（本務者）が未記入です。",IF(M68="","←職員（兼務者）が未記入です。",""))))))</f>
        <v>←教員数が未記入です。</v>
      </c>
      <c r="AG68" s="126"/>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row>
    <row r="69" spans="1:62" s="87" customFormat="1" ht="20.25" customHeight="1" x14ac:dyDescent="0.15">
      <c r="A69" s="1331" t="s">
        <v>4805</v>
      </c>
      <c r="B69" s="1331"/>
      <c r="C69" s="1331"/>
      <c r="D69" s="1331"/>
      <c r="E69" s="1331"/>
      <c r="F69" s="1331"/>
      <c r="G69" s="1331"/>
      <c r="H69" s="1331"/>
      <c r="I69" s="1331"/>
      <c r="J69" s="1331"/>
      <c r="K69" s="1331"/>
      <c r="L69" s="1331"/>
      <c r="M69" s="1331"/>
      <c r="N69" s="1331"/>
      <c r="O69" s="1331"/>
      <c r="P69" s="1331"/>
      <c r="Q69" s="1331"/>
      <c r="R69" s="1331"/>
      <c r="S69" s="1331"/>
      <c r="T69" s="1331"/>
      <c r="U69" s="1331"/>
      <c r="V69" s="1331"/>
      <c r="W69" s="1331"/>
      <c r="X69" s="1331"/>
      <c r="Y69" s="1331"/>
      <c r="Z69" s="1331"/>
      <c r="AA69" s="1331"/>
      <c r="AB69" s="1331"/>
      <c r="AC69" s="1331"/>
      <c r="AD69" s="1331"/>
      <c r="AE69" s="1331"/>
      <c r="AG69" s="126"/>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row>
    <row r="70" spans="1:62" s="87" customFormat="1" ht="24.75" customHeight="1" x14ac:dyDescent="0.15">
      <c r="A70" s="1315" t="s">
        <v>1361</v>
      </c>
      <c r="B70" s="1315"/>
      <c r="C70" s="1316" t="s">
        <v>1357</v>
      </c>
      <c r="D70" s="1316"/>
      <c r="E70" s="1316"/>
      <c r="F70" s="1316"/>
      <c r="G70" s="1316"/>
      <c r="H70" s="1316"/>
      <c r="I70" s="1316"/>
      <c r="J70" s="1316"/>
      <c r="K70" s="1316"/>
      <c r="L70" s="1316"/>
      <c r="M70" s="1316"/>
      <c r="N70" s="1316"/>
      <c r="O70" s="1316"/>
      <c r="P70" s="1316"/>
      <c r="Q70" s="1316"/>
      <c r="R70" s="1316"/>
      <c r="S70" s="1316"/>
      <c r="T70" s="1316"/>
      <c r="U70" s="1316"/>
      <c r="V70" s="1316"/>
      <c r="W70" s="1316"/>
      <c r="X70" s="1316"/>
      <c r="Y70" s="1316"/>
      <c r="Z70" s="1316"/>
      <c r="AA70" s="1316"/>
      <c r="AB70" s="1316"/>
      <c r="AC70" s="1316"/>
      <c r="AD70" s="1316"/>
      <c r="AE70" s="1316"/>
      <c r="AF70" s="290"/>
      <c r="AG70" s="126"/>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row>
    <row r="71" spans="1:62" s="87" customFormat="1" ht="13.5" customHeight="1" x14ac:dyDescent="0.15">
      <c r="A71" s="375"/>
      <c r="B71" s="374">
        <v>2</v>
      </c>
      <c r="C71" s="1316" t="s">
        <v>1371</v>
      </c>
      <c r="D71" s="1316"/>
      <c r="E71" s="1316"/>
      <c r="F71" s="1316"/>
      <c r="G71" s="1316"/>
      <c r="H71" s="1316"/>
      <c r="I71" s="1316"/>
      <c r="J71" s="1316"/>
      <c r="K71" s="1316"/>
      <c r="L71" s="1316"/>
      <c r="M71" s="1316"/>
      <c r="N71" s="1316"/>
      <c r="O71" s="1316"/>
      <c r="P71" s="1316"/>
      <c r="Q71" s="1316"/>
      <c r="R71" s="1316"/>
      <c r="S71" s="1316"/>
      <c r="T71" s="1316"/>
      <c r="U71" s="1316"/>
      <c r="V71" s="1316"/>
      <c r="W71" s="1316"/>
      <c r="X71" s="1316"/>
      <c r="Y71" s="1316"/>
      <c r="Z71" s="1316"/>
      <c r="AA71" s="1316"/>
      <c r="AB71" s="1316"/>
      <c r="AC71" s="1316"/>
      <c r="AD71" s="1316"/>
      <c r="AE71" s="1316"/>
      <c r="AG71" s="126"/>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row>
    <row r="72" spans="1:62" s="87" customFormat="1" ht="19.5" customHeight="1" x14ac:dyDescent="0.15">
      <c r="A72" s="292"/>
      <c r="B72" s="293"/>
      <c r="C72" s="321"/>
      <c r="D72" s="321"/>
      <c r="E72" s="321"/>
      <c r="F72" s="321"/>
      <c r="G72" s="321"/>
      <c r="H72" s="321"/>
      <c r="I72" s="321"/>
      <c r="J72" s="321"/>
      <c r="K72" s="321"/>
      <c r="L72" s="321"/>
      <c r="M72" s="373"/>
      <c r="N72" s="373"/>
      <c r="O72" s="373"/>
      <c r="P72" s="373"/>
      <c r="Q72" s="373"/>
      <c r="R72" s="373"/>
      <c r="S72" s="373"/>
      <c r="T72" s="373"/>
      <c r="U72" s="373"/>
      <c r="V72" s="373"/>
      <c r="W72" s="373"/>
      <c r="X72" s="373"/>
      <c r="Y72" s="373"/>
      <c r="Z72" s="373"/>
      <c r="AA72" s="373"/>
      <c r="AB72" s="373"/>
      <c r="AC72" s="373"/>
      <c r="AD72" s="373"/>
      <c r="AE72" s="373"/>
      <c r="AG72" s="126"/>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row>
    <row r="73" spans="1:62" s="87" customFormat="1" ht="15" customHeight="1" x14ac:dyDescent="0.15">
      <c r="A73" s="1317" t="s">
        <v>1318</v>
      </c>
      <c r="B73" s="1317"/>
      <c r="C73" s="1317"/>
      <c r="D73" s="1317"/>
      <c r="E73" s="1317"/>
      <c r="F73" s="1317"/>
      <c r="G73" s="1317"/>
      <c r="H73" s="1317"/>
      <c r="I73" s="1317"/>
      <c r="J73" s="1317"/>
      <c r="K73" s="1317"/>
      <c r="L73" s="1317"/>
      <c r="M73" s="1317"/>
      <c r="N73" s="1317"/>
      <c r="O73" s="1317"/>
      <c r="P73" s="1317"/>
      <c r="Q73" s="1317"/>
      <c r="R73" s="1317"/>
      <c r="S73" s="1317"/>
      <c r="T73" s="1317"/>
      <c r="U73" s="1317"/>
      <c r="V73" s="1317"/>
      <c r="W73" s="1317"/>
      <c r="X73" s="1317"/>
      <c r="Y73" s="1317"/>
      <c r="Z73" s="1317"/>
      <c r="AA73" s="1317"/>
      <c r="AB73" s="1318" t="s">
        <v>951</v>
      </c>
      <c r="AC73" s="1318"/>
      <c r="AD73" s="1318"/>
      <c r="AE73" s="1318"/>
      <c r="AG73" s="126"/>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row>
    <row r="74" spans="1:62" s="87" customFormat="1" ht="21.75" customHeight="1" x14ac:dyDescent="0.15">
      <c r="A74" s="1281" t="s">
        <v>52</v>
      </c>
      <c r="B74" s="1282"/>
      <c r="C74" s="1282"/>
      <c r="D74" s="1282"/>
      <c r="E74" s="1282"/>
      <c r="F74" s="1307" t="s">
        <v>72</v>
      </c>
      <c r="G74" s="1308"/>
      <c r="H74" s="1282" t="s">
        <v>53</v>
      </c>
      <c r="I74" s="1282"/>
      <c r="J74" s="1282"/>
      <c r="K74" s="1282"/>
      <c r="L74" s="1311" t="s">
        <v>54</v>
      </c>
      <c r="M74" s="1282"/>
      <c r="N74" s="1282"/>
      <c r="O74" s="1312"/>
      <c r="P74" s="1282" t="s">
        <v>55</v>
      </c>
      <c r="Q74" s="1282"/>
      <c r="R74" s="1282"/>
      <c r="S74" s="1282"/>
      <c r="T74" s="1311" t="s">
        <v>56</v>
      </c>
      <c r="U74" s="1282"/>
      <c r="V74" s="1282"/>
      <c r="W74" s="1282"/>
      <c r="X74" s="1281" t="s">
        <v>25</v>
      </c>
      <c r="Y74" s="1282"/>
      <c r="Z74" s="1282"/>
      <c r="AA74" s="1289"/>
      <c r="AB74" s="1291" t="s">
        <v>997</v>
      </c>
      <c r="AC74" s="1293" t="s">
        <v>996</v>
      </c>
      <c r="AD74" s="1295" t="s">
        <v>943</v>
      </c>
      <c r="AE74" s="1296"/>
      <c r="AG74" s="126"/>
      <c r="AH74" s="57"/>
      <c r="AI74" s="57"/>
      <c r="AJ74" s="57"/>
      <c r="AK74" s="57"/>
      <c r="AL74" s="57"/>
      <c r="AM74" s="57"/>
      <c r="AN74" s="57"/>
      <c r="AO74" s="57"/>
      <c r="AP74" s="57"/>
      <c r="AQ74" s="57"/>
      <c r="AR74" s="57"/>
      <c r="AS74" s="57"/>
      <c r="AT74" s="57"/>
      <c r="AU74" s="57"/>
      <c r="AV74" s="57"/>
      <c r="AW74" s="57"/>
      <c r="AX74" s="57"/>
      <c r="AY74" s="57"/>
      <c r="AZ74" s="57"/>
      <c r="BA74" s="57"/>
      <c r="BB74" s="57"/>
      <c r="BC74" s="57"/>
      <c r="BD74" s="57"/>
      <c r="BE74" s="57"/>
      <c r="BF74" s="57"/>
      <c r="BG74" s="57"/>
      <c r="BH74" s="57"/>
      <c r="BI74" s="57"/>
      <c r="BJ74" s="57"/>
    </row>
    <row r="75" spans="1:62" s="87" customFormat="1" ht="21.75" customHeight="1" x14ac:dyDescent="0.15">
      <c r="A75" s="1283"/>
      <c r="B75" s="1284"/>
      <c r="C75" s="1284"/>
      <c r="D75" s="1284"/>
      <c r="E75" s="1284"/>
      <c r="F75" s="1309"/>
      <c r="G75" s="1310"/>
      <c r="H75" s="1284"/>
      <c r="I75" s="1284"/>
      <c r="J75" s="1284"/>
      <c r="K75" s="1284"/>
      <c r="L75" s="1313"/>
      <c r="M75" s="1284"/>
      <c r="N75" s="1284"/>
      <c r="O75" s="1314"/>
      <c r="P75" s="1284"/>
      <c r="Q75" s="1284"/>
      <c r="R75" s="1284"/>
      <c r="S75" s="1284"/>
      <c r="T75" s="1313"/>
      <c r="U75" s="1284"/>
      <c r="V75" s="1284"/>
      <c r="W75" s="1284"/>
      <c r="X75" s="1283"/>
      <c r="Y75" s="1284"/>
      <c r="Z75" s="1284"/>
      <c r="AA75" s="1290"/>
      <c r="AB75" s="1292"/>
      <c r="AC75" s="1294"/>
      <c r="AD75" s="1297"/>
      <c r="AE75" s="1298"/>
      <c r="AG75" s="126"/>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row>
    <row r="76" spans="1:62" s="87" customFormat="1" ht="21.75" customHeight="1" x14ac:dyDescent="0.15">
      <c r="A76" s="1283"/>
      <c r="B76" s="1284"/>
      <c r="C76" s="1284"/>
      <c r="D76" s="1284"/>
      <c r="E76" s="1284"/>
      <c r="F76" s="1309"/>
      <c r="G76" s="1310"/>
      <c r="H76" s="1284"/>
      <c r="I76" s="1284"/>
      <c r="J76" s="1284"/>
      <c r="K76" s="1284"/>
      <c r="L76" s="1313"/>
      <c r="M76" s="1284"/>
      <c r="N76" s="1284"/>
      <c r="O76" s="1314"/>
      <c r="P76" s="1284"/>
      <c r="Q76" s="1284"/>
      <c r="R76" s="1284"/>
      <c r="S76" s="1284"/>
      <c r="T76" s="1313"/>
      <c r="U76" s="1284"/>
      <c r="V76" s="1284"/>
      <c r="W76" s="1284"/>
      <c r="X76" s="1283"/>
      <c r="Y76" s="1284"/>
      <c r="Z76" s="1284"/>
      <c r="AA76" s="1290"/>
      <c r="AB76" s="1292"/>
      <c r="AC76" s="1294"/>
      <c r="AD76" s="1297"/>
      <c r="AE76" s="1298"/>
      <c r="AG76" s="126"/>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row>
    <row r="77" spans="1:62" s="87" customFormat="1" ht="21.75" customHeight="1" thickBot="1" x14ac:dyDescent="0.2">
      <c r="A77" s="1285"/>
      <c r="B77" s="1286"/>
      <c r="C77" s="1286"/>
      <c r="D77" s="1286"/>
      <c r="E77" s="1286"/>
      <c r="F77" s="1299" t="s">
        <v>57</v>
      </c>
      <c r="G77" s="1300"/>
      <c r="H77" s="1301" t="s">
        <v>944</v>
      </c>
      <c r="I77" s="1301"/>
      <c r="J77" s="1301"/>
      <c r="K77" s="1301"/>
      <c r="L77" s="1302" t="s">
        <v>944</v>
      </c>
      <c r="M77" s="1301"/>
      <c r="N77" s="1301"/>
      <c r="O77" s="1303"/>
      <c r="P77" s="1301" t="s">
        <v>944</v>
      </c>
      <c r="Q77" s="1301"/>
      <c r="R77" s="1301"/>
      <c r="S77" s="1301"/>
      <c r="T77" s="1302" t="s">
        <v>944</v>
      </c>
      <c r="U77" s="1301"/>
      <c r="V77" s="1301"/>
      <c r="W77" s="1301"/>
      <c r="X77" s="1304" t="s">
        <v>944</v>
      </c>
      <c r="Y77" s="1305"/>
      <c r="Z77" s="1305"/>
      <c r="AA77" s="1306"/>
      <c r="AB77" s="1283" t="s">
        <v>58</v>
      </c>
      <c r="AC77" s="1290"/>
      <c r="AD77" s="1284" t="s">
        <v>59</v>
      </c>
      <c r="AE77" s="1290"/>
      <c r="AG77" s="126"/>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row>
    <row r="78" spans="1:62" s="57" customFormat="1" ht="21.75" customHeight="1" x14ac:dyDescent="0.15">
      <c r="A78" s="1272" t="s">
        <v>945</v>
      </c>
      <c r="B78" s="1273"/>
      <c r="C78" s="1273"/>
      <c r="D78" s="1273"/>
      <c r="E78" s="1273"/>
      <c r="F78" s="1274"/>
      <c r="G78" s="1275"/>
      <c r="H78" s="1276"/>
      <c r="I78" s="1276"/>
      <c r="J78" s="1276"/>
      <c r="K78" s="629" t="s">
        <v>946</v>
      </c>
      <c r="L78" s="1277"/>
      <c r="M78" s="1277"/>
      <c r="N78" s="1278"/>
      <c r="O78" s="630" t="s">
        <v>946</v>
      </c>
      <c r="P78" s="1277"/>
      <c r="Q78" s="1277"/>
      <c r="R78" s="1278"/>
      <c r="S78" s="630" t="s">
        <v>946</v>
      </c>
      <c r="T78" s="1277"/>
      <c r="U78" s="1277"/>
      <c r="V78" s="1278"/>
      <c r="W78" s="631" t="s">
        <v>946</v>
      </c>
      <c r="X78" s="1279">
        <f>H78+L78+P78+T78</f>
        <v>0</v>
      </c>
      <c r="Y78" s="1280"/>
      <c r="Z78" s="1280"/>
      <c r="AA78" s="632" t="s">
        <v>946</v>
      </c>
      <c r="AB78" s="171"/>
      <c r="AC78" s="633" t="s">
        <v>76</v>
      </c>
      <c r="AD78" s="172"/>
      <c r="AE78" s="634" t="s">
        <v>75</v>
      </c>
      <c r="AF78" s="82" t="str">
        <f>IF(F78="","←本務教員人数（前年度）が未記入です。（０人の場合は「０」と記入してください。）",IF(AND(F78=0,X78&gt;0),"←人数が0人で、給与が１（千円）以上になっています。",IF(AND(SUM(A68:D68)=0,F78=0),"",IF(F78=0,"",IF(AND(F78&gt;0,OR(H78="",L78="",P78="",T78="")),"←給与で未記入の箇所があります。（０のところは「０」と記入してください。）",IF(AND(F78&gt;0,AB78=""),"←平均勤続年数が未記入です。",IF(AND(F78&gt;0,AD78=""),"←平均年齢が未記入です。",IF(AB78&gt;AD78,"←平均勤続年数が平均年齢を上回っています。",IF(AND(F78&gt;0,AD78&lt;22),"←平均年齢が22歳を下回っているので確認してください。",IF(SUM(A68:D68)-F78&gt;=15,"←Ⅳ.教員数(本務者・今年度)に比べ15人以上少ないです。(正しい場合は構いません。)",IF(F78-SUM(A68:D68)&gt;=15,"←Ⅳ.教員数(本務者・今年度)に比べ15人以上多いです。(正しい場合は構いません。)",IF(AND(SUM(A68:D68)&gt;=5,F78&gt;=5,SUM(A68:D68)*0.5&gt;=F78),"←Ⅳ.教員数(本務者・今年度)の半分以下の人数です。(正しい場合は構いません。)",IF(AND(SUM(A68:D68)&gt;=5,F78&gt;=5,SUM(A68:D68)*2&lt;=F78),"←Ⅳ.教員数(本務者・今年度)の２倍以上の人数です。(正しい場合は構いません。)",IF(X78*1000/F78&lt;1000000,"←人件費支出(計)が1人当り100万円を下回っているため桁数を確認してください。",IF(X78*1000/F78&gt;20000000,"←人件費支出(計)が1人当り2000万円を上回っているため桁数を確認してください。","")))))))))))))))</f>
        <v>←本務教員人数（前年度）が未記入です。（０人の場合は「０」と記入してください。）</v>
      </c>
      <c r="AG78" s="128"/>
    </row>
    <row r="79" spans="1:62" s="57" customFormat="1" ht="21.75" customHeight="1" thickBot="1" x14ac:dyDescent="0.2">
      <c r="A79" s="1264" t="s">
        <v>947</v>
      </c>
      <c r="B79" s="1265"/>
      <c r="C79" s="1265"/>
      <c r="D79" s="1265"/>
      <c r="E79" s="1266"/>
      <c r="F79" s="1267"/>
      <c r="G79" s="1268"/>
      <c r="H79" s="1269"/>
      <c r="I79" s="1269"/>
      <c r="J79" s="1269"/>
      <c r="K79" s="635" t="s">
        <v>946</v>
      </c>
      <c r="L79" s="1270"/>
      <c r="M79" s="1270"/>
      <c r="N79" s="1271"/>
      <c r="O79" s="636" t="s">
        <v>946</v>
      </c>
      <c r="P79" s="1270"/>
      <c r="Q79" s="1270"/>
      <c r="R79" s="1271"/>
      <c r="S79" s="636" t="s">
        <v>946</v>
      </c>
      <c r="T79" s="1270"/>
      <c r="U79" s="1270"/>
      <c r="V79" s="1271"/>
      <c r="W79" s="637" t="s">
        <v>946</v>
      </c>
      <c r="X79" s="1287">
        <f>H79+L79+P79+T79</f>
        <v>0</v>
      </c>
      <c r="Y79" s="1288"/>
      <c r="Z79" s="1288"/>
      <c r="AA79" s="638" t="s">
        <v>946</v>
      </c>
      <c r="AB79" s="170"/>
      <c r="AC79" s="639" t="s">
        <v>76</v>
      </c>
      <c r="AD79" s="59"/>
      <c r="AE79" s="640" t="s">
        <v>75</v>
      </c>
      <c r="AF79" s="82" t="str">
        <f>IF(F79="","←本務職員人数（前年度）が未記入です。（０人の場合は「０」と記入してください。）",IF(AND(F79=0,X79&gt;0),"←人数が0人で、給与が１（千円）以上になっています。",IF(AND(SUM(I68:L68)=0,F79=0),"",IF(F79=0,"",IF(AND(F79&gt;0,OR(H79="",L79="",P79="",T79="")),"←給与で未記入の箇所があります。（０のところは「０」と記入してください。）",IF(AND(F79&gt;0,AB79=""),"←平均勤続年数が未記入です。",IF(AND(F79&gt;0,AD79=""),"←平均年齢が未記入です。",IF(AB79&gt;AD79,"←平均勤続年数が平均年齢を上回っています。",IF(AND(F79&gt;0,AD79&lt;18),"←平均年齢が18歳を下回っているので確認してください。",IF(SUM(I68:L68)-F79&gt;=15,"←Ⅳ.職員数(本務者・今年度)に比べ15人以上少ないです。(正しい場合は構いません。)",IF(F79-SUM(I68:L68)&gt;=15,"←Ⅳ.職員数(本務者・今年度)に比べ15人以上多いです。(正しい場合は構いません。)",IF(AND(SUM(I68:L68)&gt;=5,F79&gt;=5,SUM(I68:L68)*0.5&gt;=F79),"←Ⅳ.職員数(本務者・今年度)の半分以下の人数です。(正しい場合は構いません。)",IF(AND(SUM(I68:L68)&gt;=5,F79&gt;=5,SUM(I68:L68)*2&lt;=F79),"←Ⅳ.職員数(本務者・今年度)の２倍以上の人数です。(正しい場合は構いません。)",IF(X79*1000/F79&lt;1000000,"←人件費支出(計)が1人当り100万円を下回っているため桁数を確認してください。",IF(X79*1000/F79&gt;20000000,"←人件費支出(計)が1人当り2000万円を上回っているため桁数を確認してください。","")))))))))))))))</f>
        <v>←本務職員人数（前年度）が未記入です。（０人の場合は「０」と記入してください。）</v>
      </c>
      <c r="AG79" s="128"/>
    </row>
    <row r="80" spans="1:62" s="57" customFormat="1" ht="24.75" customHeight="1" x14ac:dyDescent="0.15">
      <c r="A80" s="1262" t="s">
        <v>1447</v>
      </c>
      <c r="B80" s="1262"/>
      <c r="C80" s="1162" t="s">
        <v>1351</v>
      </c>
      <c r="D80" s="1162"/>
      <c r="E80" s="1162"/>
      <c r="F80" s="1161"/>
      <c r="G80" s="1161"/>
      <c r="H80" s="1161"/>
      <c r="I80" s="1161"/>
      <c r="J80" s="1161"/>
      <c r="K80" s="1161"/>
      <c r="L80" s="1161"/>
      <c r="M80" s="1161"/>
      <c r="N80" s="1161"/>
      <c r="O80" s="1161"/>
      <c r="P80" s="1161"/>
      <c r="Q80" s="1161"/>
      <c r="R80" s="1161"/>
      <c r="S80" s="1161"/>
      <c r="T80" s="1161"/>
      <c r="U80" s="1161"/>
      <c r="V80" s="1161"/>
      <c r="W80" s="1161"/>
      <c r="X80" s="1162"/>
      <c r="Y80" s="1162"/>
      <c r="Z80" s="1162"/>
      <c r="AA80" s="1162"/>
      <c r="AB80" s="1161"/>
      <c r="AC80" s="1161"/>
      <c r="AD80" s="1161"/>
      <c r="AE80" s="1161"/>
      <c r="AF80" s="87"/>
      <c r="AG80" s="126"/>
    </row>
    <row r="81" spans="1:53" s="58" customFormat="1" ht="14.25" customHeight="1" x14ac:dyDescent="0.15">
      <c r="A81" s="610"/>
      <c r="B81" s="392">
        <v>2</v>
      </c>
      <c r="C81" s="1232" t="s">
        <v>1018</v>
      </c>
      <c r="D81" s="1232"/>
      <c r="E81" s="1232"/>
      <c r="F81" s="1232"/>
      <c r="G81" s="1232"/>
      <c r="H81" s="1232"/>
      <c r="I81" s="1232"/>
      <c r="J81" s="1232"/>
      <c r="K81" s="1232"/>
      <c r="L81" s="1232"/>
      <c r="M81" s="1232"/>
      <c r="N81" s="1232"/>
      <c r="O81" s="1232"/>
      <c r="P81" s="1232"/>
      <c r="Q81" s="1232"/>
      <c r="R81" s="1232"/>
      <c r="S81" s="1232"/>
      <c r="T81" s="1232"/>
      <c r="U81" s="1232"/>
      <c r="V81" s="1232"/>
      <c r="W81" s="1232"/>
      <c r="X81" s="1232"/>
      <c r="Y81" s="1232"/>
      <c r="Z81" s="1232"/>
      <c r="AA81" s="1232"/>
      <c r="AB81" s="1232"/>
      <c r="AC81" s="1232"/>
      <c r="AD81" s="1232"/>
      <c r="AE81" s="1232"/>
      <c r="AF81" s="87"/>
      <c r="AG81" s="126"/>
    </row>
    <row r="82" spans="1:53" s="58" customFormat="1" ht="50.25" customHeight="1" x14ac:dyDescent="0.15">
      <c r="A82" s="610"/>
      <c r="B82" s="392">
        <v>3</v>
      </c>
      <c r="C82" s="1263" t="s">
        <v>1352</v>
      </c>
      <c r="D82" s="1263"/>
      <c r="E82" s="1263"/>
      <c r="F82" s="1263"/>
      <c r="G82" s="1263"/>
      <c r="H82" s="1263"/>
      <c r="I82" s="1263"/>
      <c r="J82" s="1263"/>
      <c r="K82" s="1263"/>
      <c r="L82" s="1263"/>
      <c r="M82" s="1263"/>
      <c r="N82" s="1263"/>
      <c r="O82" s="1263"/>
      <c r="P82" s="1263"/>
      <c r="Q82" s="1263"/>
      <c r="R82" s="1263"/>
      <c r="S82" s="1263"/>
      <c r="T82" s="1263"/>
      <c r="U82" s="1263"/>
      <c r="V82" s="1263"/>
      <c r="W82" s="1263"/>
      <c r="X82" s="1263"/>
      <c r="Y82" s="1263"/>
      <c r="Z82" s="1263"/>
      <c r="AA82" s="1263"/>
      <c r="AB82" s="1263"/>
      <c r="AC82" s="1263"/>
      <c r="AD82" s="1263"/>
      <c r="AE82" s="1263"/>
      <c r="AF82" s="87"/>
      <c r="AG82" s="126"/>
    </row>
    <row r="83" spans="1:53" s="58" customFormat="1" ht="14.25" customHeight="1" x14ac:dyDescent="0.15">
      <c r="A83" s="623"/>
      <c r="B83" s="392">
        <v>4</v>
      </c>
      <c r="C83" s="1232" t="s">
        <v>1289</v>
      </c>
      <c r="D83" s="1232"/>
      <c r="E83" s="1232"/>
      <c r="F83" s="1232"/>
      <c r="G83" s="1232"/>
      <c r="H83" s="1232"/>
      <c r="I83" s="1232"/>
      <c r="J83" s="1232"/>
      <c r="K83" s="1232"/>
      <c r="L83" s="1232"/>
      <c r="M83" s="1232"/>
      <c r="N83" s="1232"/>
      <c r="O83" s="1232"/>
      <c r="P83" s="1232"/>
      <c r="Q83" s="1232"/>
      <c r="R83" s="1232"/>
      <c r="S83" s="1232"/>
      <c r="T83" s="1232"/>
      <c r="U83" s="1232"/>
      <c r="V83" s="1232"/>
      <c r="W83" s="1232"/>
      <c r="X83" s="1232"/>
      <c r="Y83" s="1232"/>
      <c r="Z83" s="1232"/>
      <c r="AA83" s="1232"/>
      <c r="AB83" s="1232"/>
      <c r="AC83" s="1232"/>
      <c r="AD83" s="1232"/>
      <c r="AE83" s="1232"/>
      <c r="AF83" s="87"/>
      <c r="AG83" s="126"/>
    </row>
    <row r="84" spans="1:53" s="58" customFormat="1" ht="14.25" customHeight="1" x14ac:dyDescent="0.15">
      <c r="A84" s="623"/>
      <c r="B84" s="392">
        <v>5</v>
      </c>
      <c r="C84" s="1232" t="s">
        <v>1290</v>
      </c>
      <c r="D84" s="1232"/>
      <c r="E84" s="1232"/>
      <c r="F84" s="1232"/>
      <c r="G84" s="1232"/>
      <c r="H84" s="1232"/>
      <c r="I84" s="1232"/>
      <c r="J84" s="1232"/>
      <c r="K84" s="1232"/>
      <c r="L84" s="1232"/>
      <c r="M84" s="1232"/>
      <c r="N84" s="1232"/>
      <c r="O84" s="1232"/>
      <c r="P84" s="1232"/>
      <c r="Q84" s="1232"/>
      <c r="R84" s="1232"/>
      <c r="S84" s="1232"/>
      <c r="T84" s="1232"/>
      <c r="U84" s="1232"/>
      <c r="V84" s="1232"/>
      <c r="W84" s="1232"/>
      <c r="X84" s="1232"/>
      <c r="Y84" s="1232"/>
      <c r="Z84" s="1232"/>
      <c r="AA84" s="1232"/>
      <c r="AB84" s="1232"/>
      <c r="AC84" s="1232"/>
      <c r="AD84" s="1232"/>
      <c r="AE84" s="1232"/>
      <c r="AF84" s="87"/>
      <c r="AG84" s="126"/>
    </row>
    <row r="85" spans="1:53" s="57" customFormat="1" ht="15.75" customHeight="1" thickBot="1" x14ac:dyDescent="0.2">
      <c r="A85" s="1233" t="s">
        <v>2129</v>
      </c>
      <c r="B85" s="1233"/>
      <c r="C85" s="1233"/>
      <c r="D85" s="1233"/>
      <c r="E85" s="1233"/>
      <c r="F85" s="1233"/>
      <c r="G85" s="1233"/>
      <c r="H85" s="1233"/>
      <c r="I85" s="1233"/>
      <c r="J85" s="1233"/>
      <c r="K85" s="1233"/>
      <c r="L85" s="1233"/>
      <c r="M85" s="1233"/>
      <c r="N85" s="1233"/>
      <c r="O85" s="1233"/>
      <c r="P85" s="1233"/>
      <c r="Q85" s="1233"/>
      <c r="R85" s="1233"/>
      <c r="S85" s="319"/>
      <c r="T85" s="319"/>
      <c r="U85" s="319"/>
      <c r="V85" s="319"/>
      <c r="W85" s="320"/>
      <c r="X85" s="322"/>
      <c r="Y85" s="320"/>
      <c r="Z85" s="322"/>
      <c r="AA85" s="281"/>
      <c r="AB85" s="281"/>
      <c r="AC85" s="320" t="s">
        <v>951</v>
      </c>
      <c r="AD85" s="281"/>
      <c r="AE85" s="319"/>
      <c r="AF85" s="87"/>
      <c r="AG85" s="126"/>
    </row>
    <row r="86" spans="1:53" s="57" customFormat="1" ht="16.5" customHeight="1" x14ac:dyDescent="0.15">
      <c r="A86" s="1234" t="s">
        <v>93</v>
      </c>
      <c r="B86" s="1235"/>
      <c r="C86" s="1238" t="s">
        <v>94</v>
      </c>
      <c r="D86" s="1239"/>
      <c r="E86" s="1244" t="s">
        <v>82</v>
      </c>
      <c r="F86" s="1245"/>
      <c r="G86" s="1245"/>
      <c r="H86" s="1245"/>
      <c r="I86" s="1245"/>
      <c r="J86" s="1245"/>
      <c r="K86" s="1245"/>
      <c r="L86" s="1245"/>
      <c r="M86" s="1245"/>
      <c r="N86" s="1245"/>
      <c r="O86" s="1245"/>
      <c r="P86" s="1245"/>
      <c r="Q86" s="1246"/>
      <c r="R86" s="1247"/>
      <c r="S86" s="1248"/>
      <c r="T86" s="1248"/>
      <c r="U86" s="1248"/>
      <c r="V86" s="1248"/>
      <c r="W86" s="1248"/>
      <c r="X86" s="1248"/>
      <c r="Y86" s="1248"/>
      <c r="Z86" s="1248"/>
      <c r="AA86" s="1248"/>
      <c r="AB86" s="378" t="s">
        <v>948</v>
      </c>
      <c r="AC86" s="379"/>
      <c r="AD86" s="323"/>
      <c r="AE86" s="319"/>
      <c r="AF86" s="82" t="str">
        <f t="shared" ref="AF86:AF91" si="0">IF(R86="","←未記入です。（０千円の場合は「０」と記入してください。）",IF(R86&gt;2000000,"←20億円を超えているので桁数を確認してください。（正しい場合は構いません。）",""))</f>
        <v>←未記入です。（０千円の場合は「０」と記入してください。）</v>
      </c>
      <c r="AG86" s="128"/>
    </row>
    <row r="87" spans="1:53" s="57" customFormat="1" ht="16.5" customHeight="1" x14ac:dyDescent="0.15">
      <c r="A87" s="1236"/>
      <c r="B87" s="1237"/>
      <c r="C87" s="1240"/>
      <c r="D87" s="1241"/>
      <c r="E87" s="1229" t="s">
        <v>83</v>
      </c>
      <c r="F87" s="1230"/>
      <c r="G87" s="1230"/>
      <c r="H87" s="1230"/>
      <c r="I87" s="1230"/>
      <c r="J87" s="1230"/>
      <c r="K87" s="1230"/>
      <c r="L87" s="1230"/>
      <c r="M87" s="1230"/>
      <c r="N87" s="1230"/>
      <c r="O87" s="1230"/>
      <c r="P87" s="1230"/>
      <c r="Q87" s="1231"/>
      <c r="R87" s="1200"/>
      <c r="S87" s="1201"/>
      <c r="T87" s="1201"/>
      <c r="U87" s="1201"/>
      <c r="V87" s="1201"/>
      <c r="W87" s="1201"/>
      <c r="X87" s="1201"/>
      <c r="Y87" s="1201"/>
      <c r="Z87" s="1201"/>
      <c r="AA87" s="1201"/>
      <c r="AB87" s="380" t="s">
        <v>948</v>
      </c>
      <c r="AC87" s="381"/>
      <c r="AD87" s="280"/>
      <c r="AE87" s="319"/>
      <c r="AF87" s="82" t="str">
        <f t="shared" si="0"/>
        <v>←未記入です。（０千円の場合は「０」と記入してください。）</v>
      </c>
      <c r="AG87" s="128"/>
    </row>
    <row r="88" spans="1:53" s="57" customFormat="1" ht="16.5" customHeight="1" x14ac:dyDescent="0.15">
      <c r="A88" s="1236"/>
      <c r="B88" s="1237"/>
      <c r="C88" s="1240"/>
      <c r="D88" s="1241"/>
      <c r="E88" s="1229" t="s">
        <v>84</v>
      </c>
      <c r="F88" s="1230"/>
      <c r="G88" s="1230"/>
      <c r="H88" s="1230"/>
      <c r="I88" s="1230"/>
      <c r="J88" s="1230"/>
      <c r="K88" s="1230"/>
      <c r="L88" s="1230"/>
      <c r="M88" s="1230"/>
      <c r="N88" s="1230"/>
      <c r="O88" s="1230"/>
      <c r="P88" s="1230"/>
      <c r="Q88" s="1231"/>
      <c r="R88" s="1200"/>
      <c r="S88" s="1201"/>
      <c r="T88" s="1201"/>
      <c r="U88" s="1201"/>
      <c r="V88" s="1201"/>
      <c r="W88" s="1201"/>
      <c r="X88" s="1201"/>
      <c r="Y88" s="1201"/>
      <c r="Z88" s="1201"/>
      <c r="AA88" s="1201"/>
      <c r="AB88" s="380" t="s">
        <v>948</v>
      </c>
      <c r="AC88" s="381"/>
      <c r="AD88" s="323"/>
      <c r="AE88" s="319"/>
      <c r="AF88" s="82" t="str">
        <f t="shared" si="0"/>
        <v>←未記入です。（０千円の場合は「０」と記入してください。）</v>
      </c>
      <c r="AG88" s="128"/>
    </row>
    <row r="89" spans="1:53" s="57" customFormat="1" ht="16.5" customHeight="1" x14ac:dyDescent="0.15">
      <c r="A89" s="1236"/>
      <c r="B89" s="1237"/>
      <c r="C89" s="1240"/>
      <c r="D89" s="1241"/>
      <c r="E89" s="1229" t="s">
        <v>85</v>
      </c>
      <c r="F89" s="1230"/>
      <c r="G89" s="1230"/>
      <c r="H89" s="1230"/>
      <c r="I89" s="1230"/>
      <c r="J89" s="1230"/>
      <c r="K89" s="1230"/>
      <c r="L89" s="1230"/>
      <c r="M89" s="1230"/>
      <c r="N89" s="1230"/>
      <c r="O89" s="1230"/>
      <c r="P89" s="1230"/>
      <c r="Q89" s="1231"/>
      <c r="R89" s="1200"/>
      <c r="S89" s="1201"/>
      <c r="T89" s="1201"/>
      <c r="U89" s="1201"/>
      <c r="V89" s="1201"/>
      <c r="W89" s="1201"/>
      <c r="X89" s="1201"/>
      <c r="Y89" s="1201"/>
      <c r="Z89" s="1201"/>
      <c r="AA89" s="1201"/>
      <c r="AB89" s="380" t="s">
        <v>948</v>
      </c>
      <c r="AC89" s="381"/>
      <c r="AD89" s="280"/>
      <c r="AE89" s="319"/>
      <c r="AF89" s="82" t="str">
        <f t="shared" si="0"/>
        <v>←未記入です。（０千円の場合は「０」と記入してください。）</v>
      </c>
      <c r="AG89" s="128"/>
    </row>
    <row r="90" spans="1:53" s="57" customFormat="1" ht="16.5" customHeight="1" x14ac:dyDescent="0.15">
      <c r="A90" s="1236"/>
      <c r="B90" s="1237"/>
      <c r="C90" s="1240"/>
      <c r="D90" s="1241"/>
      <c r="E90" s="1229" t="s">
        <v>1330</v>
      </c>
      <c r="F90" s="1230"/>
      <c r="G90" s="1230"/>
      <c r="H90" s="1230"/>
      <c r="I90" s="1230"/>
      <c r="J90" s="1230"/>
      <c r="K90" s="1230"/>
      <c r="L90" s="1230"/>
      <c r="M90" s="1230"/>
      <c r="N90" s="1230"/>
      <c r="O90" s="1230"/>
      <c r="P90" s="1230"/>
      <c r="Q90" s="1231"/>
      <c r="R90" s="1200"/>
      <c r="S90" s="1201"/>
      <c r="T90" s="1201"/>
      <c r="U90" s="1201"/>
      <c r="V90" s="1201"/>
      <c r="W90" s="1201"/>
      <c r="X90" s="1201"/>
      <c r="Y90" s="1201"/>
      <c r="Z90" s="1201"/>
      <c r="AA90" s="1201"/>
      <c r="AB90" s="380" t="s">
        <v>948</v>
      </c>
      <c r="AC90" s="381"/>
      <c r="AD90" s="323"/>
      <c r="AE90" s="319"/>
      <c r="AF90" s="82" t="str">
        <f t="shared" si="0"/>
        <v>←未記入です。（０千円の場合は「０」と記入してください。）</v>
      </c>
      <c r="AG90" s="128"/>
    </row>
    <row r="91" spans="1:53" s="57" customFormat="1" ht="16.5" customHeight="1" x14ac:dyDescent="0.15">
      <c r="A91" s="1236"/>
      <c r="B91" s="1237"/>
      <c r="C91" s="1240"/>
      <c r="D91" s="1241"/>
      <c r="E91" s="1202" t="s">
        <v>86</v>
      </c>
      <c r="F91" s="1203"/>
      <c r="G91" s="1203"/>
      <c r="H91" s="1203"/>
      <c r="I91" s="1203"/>
      <c r="J91" s="1203"/>
      <c r="K91" s="1203"/>
      <c r="L91" s="1203"/>
      <c r="M91" s="1203"/>
      <c r="N91" s="1203"/>
      <c r="O91" s="1203"/>
      <c r="P91" s="1203"/>
      <c r="Q91" s="1204"/>
      <c r="R91" s="1218"/>
      <c r="S91" s="1219"/>
      <c r="T91" s="1219"/>
      <c r="U91" s="1219"/>
      <c r="V91" s="1219"/>
      <c r="W91" s="1219"/>
      <c r="X91" s="1219"/>
      <c r="Y91" s="1219"/>
      <c r="Z91" s="1219"/>
      <c r="AA91" s="1219"/>
      <c r="AB91" s="382" t="s">
        <v>948</v>
      </c>
      <c r="AC91" s="383"/>
      <c r="AD91" s="323"/>
      <c r="AE91" s="319"/>
      <c r="AF91" s="82" t="str">
        <f t="shared" si="0"/>
        <v>←未記入です。（０千円の場合は「０」と記入してください。）</v>
      </c>
      <c r="AG91" s="128"/>
    </row>
    <row r="92" spans="1:53" s="57" customFormat="1" ht="16.5" customHeight="1" x14ac:dyDescent="0.15">
      <c r="A92" s="1236"/>
      <c r="B92" s="1237"/>
      <c r="C92" s="1242"/>
      <c r="D92" s="1243"/>
      <c r="E92" s="1227" t="s">
        <v>87</v>
      </c>
      <c r="F92" s="1227"/>
      <c r="G92" s="1227"/>
      <c r="H92" s="1227"/>
      <c r="I92" s="1227"/>
      <c r="J92" s="1227"/>
      <c r="K92" s="1227"/>
      <c r="L92" s="1227"/>
      <c r="M92" s="1227"/>
      <c r="N92" s="1227"/>
      <c r="O92" s="1227"/>
      <c r="P92" s="1227"/>
      <c r="Q92" s="1228"/>
      <c r="R92" s="1249">
        <f>R86+R87+R88+R89+R90+R91</f>
        <v>0</v>
      </c>
      <c r="S92" s="1250"/>
      <c r="T92" s="1250"/>
      <c r="U92" s="1250"/>
      <c r="V92" s="1250"/>
      <c r="W92" s="1250"/>
      <c r="X92" s="1250"/>
      <c r="Y92" s="1250"/>
      <c r="Z92" s="1250"/>
      <c r="AA92" s="1250"/>
      <c r="AB92" s="562" t="s">
        <v>948</v>
      </c>
      <c r="AC92" s="563"/>
      <c r="AD92" s="280"/>
      <c r="AE92" s="319"/>
      <c r="AF92" s="82"/>
      <c r="AG92" s="128"/>
    </row>
    <row r="93" spans="1:53" s="57" customFormat="1" ht="16.5" customHeight="1" x14ac:dyDescent="0.15">
      <c r="A93" s="1236"/>
      <c r="B93" s="1237"/>
      <c r="C93" s="1251" t="s">
        <v>95</v>
      </c>
      <c r="D93" s="1252"/>
      <c r="E93" s="1257" t="s">
        <v>88</v>
      </c>
      <c r="F93" s="1258"/>
      <c r="G93" s="1258"/>
      <c r="H93" s="1258"/>
      <c r="I93" s="1258"/>
      <c r="J93" s="1258"/>
      <c r="K93" s="1258"/>
      <c r="L93" s="1258"/>
      <c r="M93" s="1258"/>
      <c r="N93" s="1258"/>
      <c r="O93" s="1258"/>
      <c r="P93" s="1258"/>
      <c r="Q93" s="1259"/>
      <c r="R93" s="1260"/>
      <c r="S93" s="1261"/>
      <c r="T93" s="1261"/>
      <c r="U93" s="1261"/>
      <c r="V93" s="1261"/>
      <c r="W93" s="1261"/>
      <c r="X93" s="1261"/>
      <c r="Y93" s="1261"/>
      <c r="Z93" s="1261"/>
      <c r="AA93" s="1261"/>
      <c r="AB93" s="386" t="s">
        <v>948</v>
      </c>
      <c r="AC93" s="387"/>
      <c r="AD93" s="323"/>
      <c r="AE93" s="319"/>
      <c r="AF93" s="82" t="str">
        <f>IF(R93="","←未記入です。（０千円の場合は「０」と記入してください。）",IF(R93&gt;2000000,"←20億円を超えているので桁数を確認してください。（正しい場合は構いません。）",""))</f>
        <v>←未記入です。（０千円の場合は「０」と記入してください。）</v>
      </c>
      <c r="AG93" s="128"/>
    </row>
    <row r="94" spans="1:53" s="57" customFormat="1" ht="16.5" customHeight="1" x14ac:dyDescent="0.15">
      <c r="A94" s="1236"/>
      <c r="B94" s="1237"/>
      <c r="C94" s="1253"/>
      <c r="D94" s="1254"/>
      <c r="E94" s="1229" t="s">
        <v>89</v>
      </c>
      <c r="F94" s="1230"/>
      <c r="G94" s="1230"/>
      <c r="H94" s="1230"/>
      <c r="I94" s="1230"/>
      <c r="J94" s="1230"/>
      <c r="K94" s="1230"/>
      <c r="L94" s="1230"/>
      <c r="M94" s="1230"/>
      <c r="N94" s="1230"/>
      <c r="O94" s="1230"/>
      <c r="P94" s="1230"/>
      <c r="Q94" s="1231"/>
      <c r="R94" s="1200"/>
      <c r="S94" s="1201"/>
      <c r="T94" s="1201"/>
      <c r="U94" s="1201"/>
      <c r="V94" s="1201"/>
      <c r="W94" s="1201"/>
      <c r="X94" s="1201"/>
      <c r="Y94" s="1201"/>
      <c r="Z94" s="1201"/>
      <c r="AA94" s="1201"/>
      <c r="AB94" s="380" t="s">
        <v>948</v>
      </c>
      <c r="AC94" s="381"/>
      <c r="AD94" s="323"/>
      <c r="AE94" s="319"/>
      <c r="AF94" s="82" t="str">
        <f>IF(R94="","←未記入です。（０千円の場合は「０」と記入してください。）",IF(R94&gt;2000000,"←20億円を超えているので桁数を確認してください。（正しい場合は構いません。）",""))</f>
        <v>←未記入です。（０千円の場合は「０」と記入してください。）</v>
      </c>
      <c r="AG94" s="128"/>
    </row>
    <row r="95" spans="1:53" s="119" customFormat="1" ht="16.5" customHeight="1" x14ac:dyDescent="0.15">
      <c r="A95" s="1236"/>
      <c r="B95" s="1237"/>
      <c r="C95" s="1253"/>
      <c r="D95" s="1254"/>
      <c r="E95" s="1229" t="s">
        <v>90</v>
      </c>
      <c r="F95" s="1230"/>
      <c r="G95" s="1230"/>
      <c r="H95" s="1230"/>
      <c r="I95" s="1230"/>
      <c r="J95" s="1230"/>
      <c r="K95" s="1230"/>
      <c r="L95" s="1230"/>
      <c r="M95" s="1230"/>
      <c r="N95" s="1230"/>
      <c r="O95" s="1230"/>
      <c r="P95" s="1230"/>
      <c r="Q95" s="1231"/>
      <c r="R95" s="1200"/>
      <c r="S95" s="1201"/>
      <c r="T95" s="1201"/>
      <c r="U95" s="1201"/>
      <c r="V95" s="1201"/>
      <c r="W95" s="1201"/>
      <c r="X95" s="1201"/>
      <c r="Y95" s="1201"/>
      <c r="Z95" s="1201"/>
      <c r="AA95" s="1201"/>
      <c r="AB95" s="380" t="s">
        <v>948</v>
      </c>
      <c r="AC95" s="381"/>
      <c r="AD95" s="319"/>
      <c r="AE95" s="319"/>
      <c r="AF95" s="82" t="str">
        <f>IF(R95="","←未記入です。（０千円の場合は「０」と記入してください。）",IF(R95&gt;2000000,"←20億円を超えているので桁数を確認してください。（正しい場合は構いません。）",""))</f>
        <v>←未記入です。（０千円の場合は「０」と記入してください。）</v>
      </c>
      <c r="AG95" s="128"/>
      <c r="AH95" s="57"/>
      <c r="AI95" s="57"/>
      <c r="AJ95" s="57"/>
      <c r="AK95" s="57"/>
      <c r="AL95" s="57"/>
      <c r="AM95" s="57"/>
      <c r="AN95" s="57"/>
      <c r="AO95" s="57"/>
      <c r="AP95" s="57"/>
      <c r="AQ95" s="57"/>
      <c r="AR95" s="57"/>
      <c r="AS95" s="57"/>
      <c r="AT95" s="57"/>
      <c r="AU95" s="57"/>
      <c r="AV95" s="57"/>
      <c r="AW95" s="57"/>
      <c r="AX95" s="57"/>
      <c r="AY95" s="57"/>
      <c r="AZ95" s="57"/>
      <c r="BA95" s="57"/>
    </row>
    <row r="96" spans="1:53" s="119" customFormat="1" ht="16.5" customHeight="1" x14ac:dyDescent="0.15">
      <c r="A96" s="1236"/>
      <c r="B96" s="1237"/>
      <c r="C96" s="1253"/>
      <c r="D96" s="1254"/>
      <c r="E96" s="1202" t="s">
        <v>91</v>
      </c>
      <c r="F96" s="1203"/>
      <c r="G96" s="1203"/>
      <c r="H96" s="1203"/>
      <c r="I96" s="1203"/>
      <c r="J96" s="1203"/>
      <c r="K96" s="1203"/>
      <c r="L96" s="1203"/>
      <c r="M96" s="1203"/>
      <c r="N96" s="1203"/>
      <c r="O96" s="1203"/>
      <c r="P96" s="1203"/>
      <c r="Q96" s="1204"/>
      <c r="R96" s="1218"/>
      <c r="S96" s="1219"/>
      <c r="T96" s="1219"/>
      <c r="U96" s="1219"/>
      <c r="V96" s="1219"/>
      <c r="W96" s="1219"/>
      <c r="X96" s="1219"/>
      <c r="Y96" s="1219"/>
      <c r="Z96" s="1219"/>
      <c r="AA96" s="1219"/>
      <c r="AB96" s="380" t="s">
        <v>948</v>
      </c>
      <c r="AC96" s="381"/>
      <c r="AD96" s="323"/>
      <c r="AE96" s="319"/>
      <c r="AF96" s="82" t="str">
        <f>IF(R96="","←未記入です。（０千円の場合は「０」と記入してください。）",IF(R96&gt;2000000,"←20億円を超えているので桁数を確認してください。（正しい場合は構いません。）",""))</f>
        <v>←未記入です。（０千円の場合は「０」と記入してください。）</v>
      </c>
      <c r="AG96" s="128"/>
      <c r="AH96" s="57"/>
      <c r="AI96" s="57"/>
      <c r="AJ96" s="57"/>
      <c r="AK96" s="57"/>
      <c r="AL96" s="57"/>
      <c r="AM96" s="57"/>
      <c r="AN96" s="57"/>
      <c r="AO96" s="57"/>
      <c r="AP96" s="57"/>
      <c r="AQ96" s="57"/>
      <c r="AR96" s="57"/>
      <c r="AS96" s="57"/>
      <c r="AT96" s="57"/>
      <c r="AU96" s="57"/>
      <c r="AV96" s="57"/>
      <c r="AW96" s="57"/>
      <c r="AX96" s="57"/>
      <c r="AY96" s="57"/>
      <c r="AZ96" s="57"/>
      <c r="BA96" s="57"/>
    </row>
    <row r="97" spans="1:53" s="119" customFormat="1" ht="16.5" customHeight="1" x14ac:dyDescent="0.15">
      <c r="A97" s="1236"/>
      <c r="B97" s="1237"/>
      <c r="C97" s="1255"/>
      <c r="D97" s="1256"/>
      <c r="E97" s="1220" t="s">
        <v>92</v>
      </c>
      <c r="F97" s="1220"/>
      <c r="G97" s="1220"/>
      <c r="H97" s="1220"/>
      <c r="I97" s="1220"/>
      <c r="J97" s="1220"/>
      <c r="K97" s="1220"/>
      <c r="L97" s="1220"/>
      <c r="M97" s="1220"/>
      <c r="N97" s="1220"/>
      <c r="O97" s="1220"/>
      <c r="P97" s="1220"/>
      <c r="Q97" s="1221"/>
      <c r="R97" s="1198">
        <f>R93+R94+R95+R96</f>
        <v>0</v>
      </c>
      <c r="S97" s="1199"/>
      <c r="T97" s="1199"/>
      <c r="U97" s="1199"/>
      <c r="V97" s="1199"/>
      <c r="W97" s="1199"/>
      <c r="X97" s="1199"/>
      <c r="Y97" s="1199"/>
      <c r="Z97" s="1199"/>
      <c r="AA97" s="1199"/>
      <c r="AB97" s="562" t="s">
        <v>948</v>
      </c>
      <c r="AC97" s="563"/>
      <c r="AD97" s="323"/>
      <c r="AE97" s="319"/>
      <c r="AF97" s="82"/>
      <c r="AG97" s="128"/>
      <c r="AH97" s="57"/>
      <c r="AI97" s="57"/>
      <c r="AJ97" s="57"/>
      <c r="AK97" s="57"/>
      <c r="AL97" s="57"/>
      <c r="AM97" s="57"/>
      <c r="AN97" s="57"/>
      <c r="AO97" s="57"/>
      <c r="AP97" s="57"/>
      <c r="AQ97" s="57"/>
      <c r="AR97" s="57"/>
      <c r="AS97" s="57"/>
      <c r="AT97" s="57"/>
      <c r="AU97" s="57"/>
      <c r="AV97" s="57"/>
      <c r="AW97" s="57"/>
      <c r="AX97" s="57"/>
      <c r="AY97" s="57"/>
      <c r="AZ97" s="57"/>
      <c r="BA97" s="57"/>
    </row>
    <row r="98" spans="1:53" s="119" customFormat="1" ht="16.5" customHeight="1" x14ac:dyDescent="0.15">
      <c r="A98" s="376"/>
      <c r="B98" s="377"/>
      <c r="C98" s="1191" t="s">
        <v>96</v>
      </c>
      <c r="D98" s="1191"/>
      <c r="E98" s="1191"/>
      <c r="F98" s="1191"/>
      <c r="G98" s="1191"/>
      <c r="H98" s="1191"/>
      <c r="I98" s="1191"/>
      <c r="J98" s="1191"/>
      <c r="K98" s="1191"/>
      <c r="L98" s="1191"/>
      <c r="M98" s="1191"/>
      <c r="N98" s="1191"/>
      <c r="O98" s="1191"/>
      <c r="P98" s="1191"/>
      <c r="Q98" s="1192"/>
      <c r="R98" s="1198">
        <f>R92-R97</f>
        <v>0</v>
      </c>
      <c r="S98" s="1199"/>
      <c r="T98" s="1199"/>
      <c r="U98" s="1199"/>
      <c r="V98" s="1199"/>
      <c r="W98" s="1199"/>
      <c r="X98" s="1199"/>
      <c r="Y98" s="1199"/>
      <c r="Z98" s="1199"/>
      <c r="AA98" s="1199"/>
      <c r="AB98" s="562" t="s">
        <v>948</v>
      </c>
      <c r="AC98" s="563"/>
      <c r="AD98" s="279"/>
      <c r="AE98" s="319"/>
      <c r="AF98" s="82"/>
      <c r="AG98" s="128"/>
      <c r="AH98" s="57"/>
      <c r="AI98" s="57"/>
      <c r="AJ98" s="57"/>
      <c r="AK98" s="57"/>
      <c r="AL98" s="57"/>
      <c r="AM98" s="57"/>
      <c r="AN98" s="57"/>
      <c r="AO98" s="57"/>
      <c r="AP98" s="57"/>
      <c r="AQ98" s="57"/>
      <c r="AR98" s="57"/>
      <c r="AS98" s="57"/>
      <c r="AT98" s="57"/>
      <c r="AU98" s="57"/>
      <c r="AV98" s="57"/>
      <c r="AW98" s="57"/>
      <c r="AX98" s="57"/>
      <c r="AY98" s="57"/>
      <c r="AZ98" s="57"/>
      <c r="BA98" s="57"/>
    </row>
    <row r="99" spans="1:53" s="119" customFormat="1" ht="16.5" customHeight="1" x14ac:dyDescent="0.15">
      <c r="A99" s="1222" t="s">
        <v>1331</v>
      </c>
      <c r="B99" s="1223"/>
      <c r="C99" s="249"/>
      <c r="D99" s="247"/>
      <c r="E99" s="1227" t="s">
        <v>1410</v>
      </c>
      <c r="F99" s="1227"/>
      <c r="G99" s="1227"/>
      <c r="H99" s="1227"/>
      <c r="I99" s="1227"/>
      <c r="J99" s="1227"/>
      <c r="K99" s="1227"/>
      <c r="L99" s="1227"/>
      <c r="M99" s="1227"/>
      <c r="N99" s="1227"/>
      <c r="O99" s="1227"/>
      <c r="P99" s="1227"/>
      <c r="Q99" s="1228"/>
      <c r="R99" s="1189"/>
      <c r="S99" s="1190"/>
      <c r="T99" s="1190"/>
      <c r="U99" s="1190"/>
      <c r="V99" s="1190"/>
      <c r="W99" s="1190"/>
      <c r="X99" s="1190"/>
      <c r="Y99" s="1190"/>
      <c r="Z99" s="1190"/>
      <c r="AA99" s="1190"/>
      <c r="AB99" s="384" t="s">
        <v>948</v>
      </c>
      <c r="AC99" s="385"/>
      <c r="AD99" s="279"/>
      <c r="AE99" s="319"/>
      <c r="AF99" s="82" t="str">
        <f>IF(R99="","←未記入です。（０千円の場合は「０」と記入してください。）",IF(R99&gt;2000000,"←20億円を超えているので桁数を確認してください。（正しい場合は構いません。）",""))</f>
        <v>←未記入です。（０千円の場合は「０」と記入してください。）</v>
      </c>
      <c r="AG99" s="128"/>
      <c r="AH99" s="57"/>
      <c r="AI99" s="57"/>
      <c r="AJ99" s="57"/>
      <c r="AK99" s="57"/>
      <c r="AL99" s="57"/>
      <c r="AM99" s="57"/>
      <c r="AN99" s="57"/>
      <c r="AO99" s="57"/>
      <c r="AP99" s="57"/>
      <c r="AQ99" s="57"/>
      <c r="AR99" s="57"/>
      <c r="AS99" s="57"/>
      <c r="AT99" s="57"/>
      <c r="AU99" s="57"/>
      <c r="AV99" s="57"/>
      <c r="AW99" s="57"/>
      <c r="AX99" s="57"/>
      <c r="AY99" s="57"/>
      <c r="AZ99" s="57"/>
      <c r="BA99" s="57"/>
    </row>
    <row r="100" spans="1:53" s="119" customFormat="1" ht="16.5" customHeight="1" x14ac:dyDescent="0.15">
      <c r="A100" s="1224"/>
      <c r="B100" s="1223"/>
      <c r="C100" s="248"/>
      <c r="D100" s="246"/>
      <c r="E100" s="1220" t="s">
        <v>1411</v>
      </c>
      <c r="F100" s="1220"/>
      <c r="G100" s="1220"/>
      <c r="H100" s="1220"/>
      <c r="I100" s="1220"/>
      <c r="J100" s="1220"/>
      <c r="K100" s="1220"/>
      <c r="L100" s="1220"/>
      <c r="M100" s="1220"/>
      <c r="N100" s="1220"/>
      <c r="O100" s="1220"/>
      <c r="P100" s="1220"/>
      <c r="Q100" s="1221"/>
      <c r="R100" s="1218"/>
      <c r="S100" s="1219"/>
      <c r="T100" s="1219"/>
      <c r="U100" s="1219"/>
      <c r="V100" s="1219"/>
      <c r="W100" s="1219"/>
      <c r="X100" s="1219"/>
      <c r="Y100" s="1219"/>
      <c r="Z100" s="1219"/>
      <c r="AA100" s="1219"/>
      <c r="AB100" s="388" t="s">
        <v>948</v>
      </c>
      <c r="AC100" s="389"/>
      <c r="AD100" s="279"/>
      <c r="AE100" s="319"/>
      <c r="AF100" s="82" t="str">
        <f>IF(R100="","←未記入です。（０千円の場合は「０」と記入してください。）",IF(R100&gt;2000000,"←20億円を超えているので桁数を確認してください。（正しい場合は構いません。）",""))</f>
        <v>←未記入です。（０千円の場合は「０」と記入してください。）</v>
      </c>
      <c r="AG100" s="128"/>
      <c r="AH100" s="57"/>
      <c r="AI100" s="57"/>
      <c r="AJ100" s="57"/>
      <c r="AK100" s="57"/>
      <c r="AL100" s="57"/>
      <c r="AM100" s="57"/>
      <c r="AN100" s="57"/>
      <c r="AO100" s="57"/>
      <c r="AP100" s="57"/>
      <c r="AQ100" s="57"/>
      <c r="AR100" s="57"/>
      <c r="AS100" s="57"/>
      <c r="AT100" s="57"/>
      <c r="AU100" s="57"/>
      <c r="AV100" s="57"/>
      <c r="AW100" s="57"/>
      <c r="AX100" s="57"/>
      <c r="AY100" s="57"/>
      <c r="AZ100" s="57"/>
      <c r="BA100" s="57"/>
    </row>
    <row r="101" spans="1:53" s="119" customFormat="1" ht="16.5" customHeight="1" x14ac:dyDescent="0.15">
      <c r="A101" s="1225"/>
      <c r="B101" s="1226"/>
      <c r="C101" s="1191" t="s">
        <v>97</v>
      </c>
      <c r="D101" s="1191"/>
      <c r="E101" s="1191"/>
      <c r="F101" s="1191"/>
      <c r="G101" s="1191"/>
      <c r="H101" s="1191"/>
      <c r="I101" s="1191"/>
      <c r="J101" s="1191"/>
      <c r="K101" s="1191"/>
      <c r="L101" s="1191"/>
      <c r="M101" s="1191"/>
      <c r="N101" s="1191">
        <f>N99-N100</f>
        <v>0</v>
      </c>
      <c r="O101" s="1191"/>
      <c r="P101" s="1191"/>
      <c r="Q101" s="1192"/>
      <c r="R101" s="1198">
        <f>R99-R100</f>
        <v>0</v>
      </c>
      <c r="S101" s="1199"/>
      <c r="T101" s="1199"/>
      <c r="U101" s="1199"/>
      <c r="V101" s="1199"/>
      <c r="W101" s="1199"/>
      <c r="X101" s="1199"/>
      <c r="Y101" s="1199"/>
      <c r="Z101" s="1199"/>
      <c r="AA101" s="1199"/>
      <c r="AB101" s="564" t="s">
        <v>948</v>
      </c>
      <c r="AC101" s="565"/>
      <c r="AD101" s="279"/>
      <c r="AE101" s="319"/>
      <c r="AF101" s="82"/>
      <c r="AG101" s="128"/>
      <c r="AH101" s="57"/>
      <c r="AI101" s="57"/>
      <c r="AJ101" s="57"/>
      <c r="AK101" s="57"/>
      <c r="AL101" s="57"/>
      <c r="AM101" s="57"/>
      <c r="AN101" s="57"/>
      <c r="AO101" s="57"/>
      <c r="AP101" s="57"/>
      <c r="AQ101" s="57"/>
      <c r="AR101" s="57"/>
      <c r="AS101" s="57"/>
      <c r="AT101" s="57"/>
      <c r="AU101" s="57"/>
      <c r="AV101" s="57"/>
      <c r="AW101" s="57"/>
      <c r="AX101" s="57"/>
      <c r="AY101" s="57"/>
      <c r="AZ101" s="57"/>
      <c r="BA101" s="57"/>
    </row>
    <row r="102" spans="1:53" s="57" customFormat="1" ht="16.5" customHeight="1" x14ac:dyDescent="0.15">
      <c r="A102" s="1205" t="s">
        <v>98</v>
      </c>
      <c r="B102" s="1206"/>
      <c r="C102" s="393"/>
      <c r="D102" s="394"/>
      <c r="E102" s="1211" t="s">
        <v>1412</v>
      </c>
      <c r="F102" s="1211"/>
      <c r="G102" s="1211"/>
      <c r="H102" s="1211"/>
      <c r="I102" s="1211"/>
      <c r="J102" s="1211"/>
      <c r="K102" s="1211"/>
      <c r="L102" s="1211"/>
      <c r="M102" s="1211"/>
      <c r="N102" s="1211"/>
      <c r="O102" s="1211"/>
      <c r="P102" s="1211"/>
      <c r="Q102" s="1212"/>
      <c r="R102" s="1213"/>
      <c r="S102" s="1214"/>
      <c r="T102" s="1214"/>
      <c r="U102" s="1214"/>
      <c r="V102" s="1214"/>
      <c r="W102" s="1214"/>
      <c r="X102" s="1214"/>
      <c r="Y102" s="1214"/>
      <c r="Z102" s="1214"/>
      <c r="AA102" s="1214"/>
      <c r="AB102" s="384" t="s">
        <v>948</v>
      </c>
      <c r="AC102" s="385"/>
      <c r="AD102" s="279"/>
      <c r="AE102" s="319"/>
      <c r="AF102" s="82" t="str">
        <f>IF(R102="","←未記入です。（０千円の場合は「０」と記入してください。）",IF(R102&gt;2000000,"←20億円を超えているので桁数を確認してください。（正しい場合は構いません。）",""))</f>
        <v>←未記入です。（０千円の場合は「０」と記入してください。）</v>
      </c>
      <c r="AG102" s="128"/>
    </row>
    <row r="103" spans="1:53" s="57" customFormat="1" ht="16.5" customHeight="1" x14ac:dyDescent="0.15">
      <c r="A103" s="1207"/>
      <c r="B103" s="1208"/>
      <c r="C103" s="395"/>
      <c r="D103" s="396"/>
      <c r="E103" s="1215" t="s">
        <v>1304</v>
      </c>
      <c r="F103" s="1216"/>
      <c r="G103" s="1216"/>
      <c r="H103" s="1216"/>
      <c r="I103" s="1216"/>
      <c r="J103" s="1216"/>
      <c r="K103" s="1216"/>
      <c r="L103" s="1216"/>
      <c r="M103" s="1216"/>
      <c r="N103" s="1216"/>
      <c r="O103" s="1216"/>
      <c r="P103" s="1216"/>
      <c r="Q103" s="1217"/>
      <c r="R103" s="595" t="s">
        <v>1439</v>
      </c>
      <c r="S103" s="1190"/>
      <c r="T103" s="1190"/>
      <c r="U103" s="1190"/>
      <c r="V103" s="1190"/>
      <c r="W103" s="1190"/>
      <c r="X103" s="1190"/>
      <c r="Y103" s="1190"/>
      <c r="Z103" s="1190"/>
      <c r="AA103" s="1190"/>
      <c r="AB103" s="388" t="s">
        <v>949</v>
      </c>
      <c r="AC103" s="389"/>
      <c r="AD103" s="1185" t="s">
        <v>1414</v>
      </c>
      <c r="AE103" s="1186"/>
      <c r="AF103" s="82" t="str">
        <f>IF(S103="","←未記入です。（０千円の場合は「０」と記入してください。）",IF(S103&gt;2000000,"←20億円を超えているので桁数を確認してください。（正しい場合は構いません。）",IF(R102&lt;S103,"←「うち施設設備補助金」が「特別収入計」を上回っています。","")))</f>
        <v>←未記入です。（０千円の場合は「０」と記入してください。）</v>
      </c>
      <c r="AG103" s="52"/>
    </row>
    <row r="104" spans="1:53" s="57" customFormat="1" ht="16.5" customHeight="1" x14ac:dyDescent="0.15">
      <c r="A104" s="1207"/>
      <c r="B104" s="1208"/>
      <c r="C104" s="397"/>
      <c r="D104" s="398"/>
      <c r="E104" s="1187" t="s">
        <v>1413</v>
      </c>
      <c r="F104" s="1187"/>
      <c r="G104" s="1187"/>
      <c r="H104" s="1187"/>
      <c r="I104" s="1187"/>
      <c r="J104" s="1187"/>
      <c r="K104" s="1187"/>
      <c r="L104" s="1187"/>
      <c r="M104" s="1187"/>
      <c r="N104" s="1187"/>
      <c r="O104" s="1187"/>
      <c r="P104" s="1187"/>
      <c r="Q104" s="1188"/>
      <c r="R104" s="1189"/>
      <c r="S104" s="1190"/>
      <c r="T104" s="1190"/>
      <c r="U104" s="1190"/>
      <c r="V104" s="1190"/>
      <c r="W104" s="1190"/>
      <c r="X104" s="1190"/>
      <c r="Y104" s="1190"/>
      <c r="Z104" s="1190"/>
      <c r="AA104" s="1190"/>
      <c r="AB104" s="388" t="s">
        <v>948</v>
      </c>
      <c r="AC104" s="389"/>
      <c r="AD104" s="1185"/>
      <c r="AE104" s="1186"/>
      <c r="AF104" s="82" t="str">
        <f>IF(R104="","←未記入です。（０千円の場合は「０」と記入してください。）",IF(R104&gt;2000000,"←20億円を超えているので桁数を確認してください。（正しい場合は構いません。）",""))</f>
        <v>←未記入です。（０千円の場合は「０」と記入してください。）</v>
      </c>
      <c r="AG104" s="128"/>
    </row>
    <row r="105" spans="1:53" s="57" customFormat="1" ht="16.5" customHeight="1" x14ac:dyDescent="0.15">
      <c r="A105" s="1209"/>
      <c r="B105" s="1210"/>
      <c r="C105" s="1191" t="s">
        <v>99</v>
      </c>
      <c r="D105" s="1191"/>
      <c r="E105" s="1191"/>
      <c r="F105" s="1191"/>
      <c r="G105" s="1191"/>
      <c r="H105" s="1191"/>
      <c r="I105" s="1191"/>
      <c r="J105" s="1191"/>
      <c r="K105" s="1191"/>
      <c r="L105" s="1191"/>
      <c r="M105" s="1191"/>
      <c r="N105" s="1191"/>
      <c r="O105" s="1191"/>
      <c r="P105" s="1191"/>
      <c r="Q105" s="1192"/>
      <c r="R105" s="1193">
        <f>R102-R104</f>
        <v>0</v>
      </c>
      <c r="S105" s="1194"/>
      <c r="T105" s="1194"/>
      <c r="U105" s="1194"/>
      <c r="V105" s="1194"/>
      <c r="W105" s="1194"/>
      <c r="X105" s="1194"/>
      <c r="Y105" s="1194"/>
      <c r="Z105" s="1194"/>
      <c r="AA105" s="1194"/>
      <c r="AB105" s="562" t="s">
        <v>948</v>
      </c>
      <c r="AC105" s="563"/>
      <c r="AD105" s="1185"/>
      <c r="AE105" s="1186"/>
      <c r="AF105" s="82"/>
      <c r="AG105" s="128"/>
    </row>
    <row r="106" spans="1:53" s="57" customFormat="1" ht="16.5" customHeight="1" x14ac:dyDescent="0.15">
      <c r="A106" s="1195" t="s">
        <v>100</v>
      </c>
      <c r="B106" s="1196"/>
      <c r="C106" s="1196"/>
      <c r="D106" s="1196"/>
      <c r="E106" s="1196"/>
      <c r="F106" s="1196"/>
      <c r="G106" s="1196"/>
      <c r="H106" s="1196"/>
      <c r="I106" s="1196"/>
      <c r="J106" s="1196"/>
      <c r="K106" s="1196"/>
      <c r="L106" s="1196"/>
      <c r="M106" s="1196"/>
      <c r="N106" s="1196"/>
      <c r="O106" s="1196"/>
      <c r="P106" s="1196"/>
      <c r="Q106" s="1197"/>
      <c r="R106" s="1198">
        <f>R110-R111</f>
        <v>0</v>
      </c>
      <c r="S106" s="1199"/>
      <c r="T106" s="1199"/>
      <c r="U106" s="1199"/>
      <c r="V106" s="1199"/>
      <c r="W106" s="1199"/>
      <c r="X106" s="1199"/>
      <c r="Y106" s="1199"/>
      <c r="Z106" s="1199"/>
      <c r="AA106" s="1199"/>
      <c r="AB106" s="562" t="s">
        <v>948</v>
      </c>
      <c r="AC106" s="563"/>
      <c r="AD106" s="1185"/>
      <c r="AE106" s="1186"/>
      <c r="AF106" s="82"/>
      <c r="AG106" s="128"/>
    </row>
    <row r="107" spans="1:53" s="57" customFormat="1" ht="16.5" customHeight="1" x14ac:dyDescent="0.15">
      <c r="A107" s="1195" t="s">
        <v>101</v>
      </c>
      <c r="B107" s="1196"/>
      <c r="C107" s="1196"/>
      <c r="D107" s="1196"/>
      <c r="E107" s="1196"/>
      <c r="F107" s="1196"/>
      <c r="G107" s="1196"/>
      <c r="H107" s="1196"/>
      <c r="I107" s="1196"/>
      <c r="J107" s="1196"/>
      <c r="K107" s="1196"/>
      <c r="L107" s="1196"/>
      <c r="M107" s="1196"/>
      <c r="N107" s="1196"/>
      <c r="O107" s="1196"/>
      <c r="P107" s="1196"/>
      <c r="Q107" s="1197"/>
      <c r="R107" s="1189"/>
      <c r="S107" s="1190"/>
      <c r="T107" s="1190"/>
      <c r="U107" s="1190"/>
      <c r="V107" s="1190"/>
      <c r="W107" s="1190"/>
      <c r="X107" s="1190"/>
      <c r="Y107" s="1190"/>
      <c r="Z107" s="1190"/>
      <c r="AA107" s="1190"/>
      <c r="AB107" s="384" t="s">
        <v>948</v>
      </c>
      <c r="AC107" s="385"/>
      <c r="AD107" s="1185"/>
      <c r="AE107" s="1186"/>
      <c r="AF107" s="82" t="str">
        <f>IF(R107="","←基本金繰入額合計が未記入です。（０千円の場合は「０」と記入してください。）",IF(R107&gt;0,"←基本金組入額合計がプラスになっています。（プラスで良い場合は無視してください。）",IF(R107&lt;-1000000,"←基本金組入額合計がマイナス10億円を下回っているので桁数を確認してください。（正しい場合は構いません。）","")))</f>
        <v>←基本金繰入額合計が未記入です。（０千円の場合は「０」と記入してください。）</v>
      </c>
      <c r="AG107" s="128"/>
    </row>
    <row r="108" spans="1:53" s="57" customFormat="1" ht="16.5" customHeight="1" thickBot="1" x14ac:dyDescent="0.2">
      <c r="A108" s="1167" t="s">
        <v>102</v>
      </c>
      <c r="B108" s="1168"/>
      <c r="C108" s="1168"/>
      <c r="D108" s="1168"/>
      <c r="E108" s="1168"/>
      <c r="F108" s="1168"/>
      <c r="G108" s="1168"/>
      <c r="H108" s="1168"/>
      <c r="I108" s="1168"/>
      <c r="J108" s="1168"/>
      <c r="K108" s="1168"/>
      <c r="L108" s="1168"/>
      <c r="M108" s="1168"/>
      <c r="N108" s="1168"/>
      <c r="O108" s="1168"/>
      <c r="P108" s="1168"/>
      <c r="Q108" s="1169"/>
      <c r="R108" s="1170">
        <f>R106+R107</f>
        <v>0</v>
      </c>
      <c r="S108" s="1171"/>
      <c r="T108" s="1171"/>
      <c r="U108" s="1171"/>
      <c r="V108" s="1171"/>
      <c r="W108" s="1171"/>
      <c r="X108" s="1171"/>
      <c r="Y108" s="1171"/>
      <c r="Z108" s="1171"/>
      <c r="AA108" s="1171"/>
      <c r="AB108" s="566" t="s">
        <v>948</v>
      </c>
      <c r="AC108" s="567"/>
      <c r="AD108" s="390"/>
      <c r="AE108" s="390"/>
      <c r="AF108" s="82"/>
      <c r="AG108" s="128"/>
    </row>
    <row r="109" spans="1:53" s="58" customFormat="1" ht="15" customHeight="1" thickBot="1" x14ac:dyDescent="0.2">
      <c r="A109" s="324" t="s">
        <v>103</v>
      </c>
      <c r="B109" s="325"/>
      <c r="C109" s="324"/>
      <c r="D109" s="326"/>
      <c r="E109" s="326"/>
      <c r="F109" s="326"/>
      <c r="G109" s="326"/>
      <c r="H109" s="326"/>
      <c r="I109" s="326"/>
      <c r="J109" s="326"/>
      <c r="K109" s="326"/>
      <c r="L109" s="326"/>
      <c r="M109" s="327"/>
      <c r="N109" s="328"/>
      <c r="O109" s="328"/>
      <c r="P109" s="328"/>
      <c r="Q109" s="328"/>
      <c r="R109" s="328"/>
      <c r="S109" s="328"/>
      <c r="T109" s="328"/>
      <c r="U109" s="328"/>
      <c r="V109" s="329"/>
      <c r="W109" s="329"/>
      <c r="X109" s="330"/>
      <c r="Y109" s="330"/>
      <c r="Z109" s="391"/>
      <c r="AA109" s="391"/>
      <c r="AB109" s="391"/>
      <c r="AC109" s="391"/>
      <c r="AD109" s="390"/>
      <c r="AE109" s="390"/>
      <c r="AF109" s="82"/>
      <c r="AG109" s="128"/>
    </row>
    <row r="110" spans="1:53" s="58" customFormat="1" ht="15" customHeight="1" x14ac:dyDescent="0.15">
      <c r="A110" s="1172" t="s">
        <v>104</v>
      </c>
      <c r="B110" s="1173"/>
      <c r="C110" s="1173"/>
      <c r="D110" s="1173"/>
      <c r="E110" s="1173"/>
      <c r="F110" s="1173"/>
      <c r="G110" s="1173"/>
      <c r="H110" s="1173"/>
      <c r="I110" s="1173"/>
      <c r="J110" s="1173"/>
      <c r="K110" s="1173"/>
      <c r="L110" s="1173"/>
      <c r="M110" s="1173"/>
      <c r="N110" s="1173"/>
      <c r="O110" s="1173"/>
      <c r="P110" s="1173"/>
      <c r="Q110" s="1174"/>
      <c r="R110" s="1175">
        <f>R92+R99+R102</f>
        <v>0</v>
      </c>
      <c r="S110" s="1176"/>
      <c r="T110" s="1176"/>
      <c r="U110" s="1176"/>
      <c r="V110" s="1176"/>
      <c r="W110" s="1176"/>
      <c r="X110" s="1176"/>
      <c r="Y110" s="1176"/>
      <c r="Z110" s="1176"/>
      <c r="AA110" s="1176"/>
      <c r="AB110" s="1177" t="s">
        <v>948</v>
      </c>
      <c r="AC110" s="1178"/>
      <c r="AD110" s="331"/>
      <c r="AE110" s="332"/>
      <c r="AF110" s="575"/>
      <c r="AG110" s="576"/>
      <c r="AH110" s="121"/>
      <c r="AI110" s="121"/>
    </row>
    <row r="111" spans="1:53" s="58" customFormat="1" ht="15" customHeight="1" thickBot="1" x14ac:dyDescent="0.2">
      <c r="A111" s="1179" t="s">
        <v>105</v>
      </c>
      <c r="B111" s="1180"/>
      <c r="C111" s="1180"/>
      <c r="D111" s="1180"/>
      <c r="E111" s="1180"/>
      <c r="F111" s="1180"/>
      <c r="G111" s="1180"/>
      <c r="H111" s="1180"/>
      <c r="I111" s="1180"/>
      <c r="J111" s="1180"/>
      <c r="K111" s="1180"/>
      <c r="L111" s="1180"/>
      <c r="M111" s="1180"/>
      <c r="N111" s="1180"/>
      <c r="O111" s="1180"/>
      <c r="P111" s="1180"/>
      <c r="Q111" s="1181"/>
      <c r="R111" s="1171">
        <f>R97+R100+R104</f>
        <v>0</v>
      </c>
      <c r="S111" s="1182"/>
      <c r="T111" s="1182"/>
      <c r="U111" s="1182"/>
      <c r="V111" s="1182"/>
      <c r="W111" s="1182"/>
      <c r="X111" s="1182"/>
      <c r="Y111" s="1182"/>
      <c r="Z111" s="1182"/>
      <c r="AA111" s="1182"/>
      <c r="AB111" s="1183" t="s">
        <v>948</v>
      </c>
      <c r="AC111" s="1184"/>
      <c r="AD111" s="331"/>
      <c r="AE111" s="331"/>
      <c r="AF111" s="577"/>
      <c r="AG111" s="577"/>
      <c r="AH111" s="121"/>
      <c r="AI111" s="121"/>
    </row>
    <row r="112" spans="1:53" s="57" customFormat="1" ht="24.75" customHeight="1" x14ac:dyDescent="0.15">
      <c r="A112" s="1160" t="s">
        <v>1361</v>
      </c>
      <c r="B112" s="1160"/>
      <c r="C112" s="1161" t="s">
        <v>2130</v>
      </c>
      <c r="D112" s="1161"/>
      <c r="E112" s="1161"/>
      <c r="F112" s="1161"/>
      <c r="G112" s="1161"/>
      <c r="H112" s="1161"/>
      <c r="I112" s="1161"/>
      <c r="J112" s="1161"/>
      <c r="K112" s="1161"/>
      <c r="L112" s="1161"/>
      <c r="M112" s="1161"/>
      <c r="N112" s="1161"/>
      <c r="O112" s="1161"/>
      <c r="P112" s="1161"/>
      <c r="Q112" s="1161"/>
      <c r="R112" s="1161"/>
      <c r="S112" s="1161"/>
      <c r="T112" s="1161"/>
      <c r="U112" s="1161"/>
      <c r="V112" s="1161"/>
      <c r="W112" s="1161"/>
      <c r="X112" s="1162"/>
      <c r="Y112" s="1162"/>
      <c r="Z112" s="1162"/>
      <c r="AA112" s="1162"/>
      <c r="AB112" s="1162"/>
      <c r="AC112" s="1162"/>
      <c r="AD112" s="1162"/>
      <c r="AE112" s="1162"/>
      <c r="AF112" s="82"/>
      <c r="AG112" s="128"/>
    </row>
    <row r="113" spans="1:58" s="57" customFormat="1" ht="13.5" x14ac:dyDescent="0.15">
      <c r="A113" s="375"/>
      <c r="B113" s="392">
        <v>2</v>
      </c>
      <c r="C113" s="1162" t="s">
        <v>1292</v>
      </c>
      <c r="D113" s="1162"/>
      <c r="E113" s="1162"/>
      <c r="F113" s="1162"/>
      <c r="G113" s="1162"/>
      <c r="H113" s="1162"/>
      <c r="I113" s="1162"/>
      <c r="J113" s="1162"/>
      <c r="K113" s="1162"/>
      <c r="L113" s="1162"/>
      <c r="M113" s="1162"/>
      <c r="N113" s="1162"/>
      <c r="O113" s="1162"/>
      <c r="P113" s="1162"/>
      <c r="Q113" s="1162"/>
      <c r="R113" s="1162"/>
      <c r="S113" s="1162"/>
      <c r="T113" s="1162"/>
      <c r="U113" s="1162"/>
      <c r="V113" s="1162"/>
      <c r="W113" s="1162"/>
      <c r="X113" s="1162"/>
      <c r="Y113" s="1162"/>
      <c r="Z113" s="1162"/>
      <c r="AA113" s="1162"/>
      <c r="AB113" s="1162"/>
      <c r="AC113" s="1162"/>
      <c r="AD113" s="1162"/>
      <c r="AE113" s="1162"/>
      <c r="AF113" s="82"/>
      <c r="AG113" s="128"/>
    </row>
    <row r="114" spans="1:58" s="57" customFormat="1" ht="13.5" x14ac:dyDescent="0.15">
      <c r="A114" s="375"/>
      <c r="B114" s="392"/>
      <c r="C114" s="587"/>
      <c r="D114" s="587"/>
      <c r="E114" s="587"/>
      <c r="F114" s="587"/>
      <c r="G114" s="587"/>
      <c r="H114" s="587"/>
      <c r="I114" s="587"/>
      <c r="J114" s="587"/>
      <c r="K114" s="587"/>
      <c r="L114" s="587"/>
      <c r="M114" s="587"/>
      <c r="N114" s="587"/>
      <c r="O114" s="587"/>
      <c r="P114" s="587"/>
      <c r="Q114" s="587"/>
      <c r="R114" s="587"/>
      <c r="S114" s="587"/>
      <c r="T114" s="587"/>
      <c r="U114" s="587"/>
      <c r="V114" s="587"/>
      <c r="W114" s="587"/>
      <c r="X114" s="587"/>
      <c r="Y114" s="587"/>
      <c r="Z114" s="587"/>
      <c r="AA114" s="587"/>
      <c r="AB114" s="587"/>
      <c r="AC114" s="587"/>
      <c r="AD114" s="587"/>
      <c r="AE114" s="587"/>
      <c r="AF114" s="82"/>
      <c r="AG114" s="128"/>
    </row>
    <row r="115" spans="1:58" ht="26.25" customHeight="1" x14ac:dyDescent="0.15">
      <c r="A115" s="51"/>
      <c r="B115" s="51"/>
      <c r="C115" s="51"/>
      <c r="D115" s="51"/>
      <c r="E115" s="51"/>
      <c r="F115" s="51"/>
      <c r="G115" s="51"/>
      <c r="H115" s="51"/>
      <c r="I115" s="1163" t="s">
        <v>1467</v>
      </c>
      <c r="J115" s="1163"/>
      <c r="K115" s="1163"/>
      <c r="L115" s="1163"/>
      <c r="M115" s="1163"/>
      <c r="N115" s="1163"/>
      <c r="O115" s="1163"/>
      <c r="P115" s="1163"/>
      <c r="Q115" s="1163"/>
      <c r="R115" s="1163"/>
      <c r="S115" s="1163"/>
      <c r="T115" s="1163"/>
      <c r="U115" s="1163"/>
      <c r="V115" s="1163"/>
      <c r="W115" s="1163"/>
      <c r="X115" s="51"/>
      <c r="Y115" s="51"/>
      <c r="Z115" s="51"/>
      <c r="AA115" s="1164"/>
      <c r="AB115" s="1164"/>
      <c r="AC115" s="1164"/>
      <c r="AD115" s="1164"/>
      <c r="AE115" s="1164"/>
      <c r="AF115" s="87"/>
      <c r="AG115" s="126"/>
    </row>
    <row r="116" spans="1:58" s="57" customFormat="1" ht="9" customHeight="1" x14ac:dyDescent="0.15">
      <c r="A116" s="51"/>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87"/>
      <c r="AG116" s="126"/>
    </row>
    <row r="117" spans="1:58" s="57" customFormat="1" ht="17.25" customHeight="1" x14ac:dyDescent="0.15">
      <c r="A117" s="1165" t="s">
        <v>4824</v>
      </c>
      <c r="B117" s="1165"/>
      <c r="C117" s="1165"/>
      <c r="D117" s="1165"/>
      <c r="E117" s="1165"/>
      <c r="F117" s="1165"/>
      <c r="G117" s="1165"/>
      <c r="H117" s="1165"/>
      <c r="I117" s="1165"/>
      <c r="J117" s="1165"/>
      <c r="K117" s="1165"/>
      <c r="L117" s="1165"/>
      <c r="M117" s="1165"/>
      <c r="N117" s="1165"/>
      <c r="O117" s="1165"/>
      <c r="P117" s="1165"/>
      <c r="Q117" s="1165"/>
      <c r="R117" s="1165"/>
      <c r="S117" s="1165"/>
      <c r="T117" s="1165"/>
      <c r="U117" s="1165"/>
      <c r="V117" s="1165"/>
      <c r="W117" s="1165"/>
      <c r="X117" s="1165"/>
      <c r="Y117" s="1165"/>
      <c r="Z117" s="1166"/>
      <c r="AA117" s="1166"/>
      <c r="AB117" s="1166"/>
      <c r="AC117" s="1166"/>
      <c r="AD117" s="1166"/>
      <c r="AE117" s="1166"/>
      <c r="AF117" s="87"/>
      <c r="AG117" s="126"/>
    </row>
    <row r="118" spans="1:58" s="57" customFormat="1" ht="18.75" customHeight="1" x14ac:dyDescent="0.15">
      <c r="A118" s="1146" t="s">
        <v>3260</v>
      </c>
      <c r="B118" s="1147"/>
      <c r="C118" s="1147"/>
      <c r="D118" s="1147"/>
      <c r="E118" s="62"/>
      <c r="F118" s="63"/>
      <c r="G118" s="63"/>
      <c r="H118" s="63"/>
      <c r="I118" s="63"/>
      <c r="J118" s="63"/>
      <c r="K118" s="63"/>
      <c r="L118" s="63"/>
      <c r="M118" s="63"/>
      <c r="N118" s="63"/>
      <c r="O118" s="63"/>
      <c r="P118" s="63"/>
      <c r="Q118" s="63"/>
      <c r="R118" s="63"/>
      <c r="S118" s="63"/>
      <c r="T118" s="63"/>
      <c r="U118" s="63"/>
      <c r="V118" s="63"/>
      <c r="W118" s="63"/>
      <c r="X118" s="63"/>
      <c r="Y118" s="333"/>
      <c r="Z118" s="334"/>
      <c r="AA118" s="399"/>
      <c r="AB118" s="399"/>
      <c r="AC118" s="399"/>
      <c r="AD118" s="399"/>
      <c r="AE118" s="399"/>
      <c r="AF118" s="87"/>
      <c r="AG118" s="87"/>
    </row>
    <row r="119" spans="1:58" s="57" customFormat="1" ht="17.25" customHeight="1" x14ac:dyDescent="0.15">
      <c r="A119" s="1148"/>
      <c r="B119" s="1149"/>
      <c r="C119" s="1149"/>
      <c r="D119" s="1149"/>
      <c r="E119" s="1150" t="s">
        <v>1320</v>
      </c>
      <c r="F119" s="1151"/>
      <c r="G119" s="1151"/>
      <c r="H119" s="1151"/>
      <c r="I119" s="1151"/>
      <c r="J119" s="1151"/>
      <c r="K119" s="1151"/>
      <c r="L119" s="1151"/>
      <c r="M119" s="1151"/>
      <c r="N119" s="1151"/>
      <c r="O119" s="1151"/>
      <c r="P119" s="1151"/>
      <c r="Q119" s="1151"/>
      <c r="R119" s="1151"/>
      <c r="S119" s="1151"/>
      <c r="T119" s="1151"/>
      <c r="U119" s="1151"/>
      <c r="V119" s="1151"/>
      <c r="W119" s="1151"/>
      <c r="X119" s="1151"/>
      <c r="Y119" s="1152"/>
      <c r="Z119" s="1153"/>
      <c r="AA119" s="1154"/>
      <c r="AB119" s="1154"/>
      <c r="AC119" s="1154"/>
      <c r="AD119" s="1154"/>
      <c r="AE119" s="1154"/>
      <c r="AF119" s="87"/>
      <c r="AG119" s="87"/>
    </row>
    <row r="120" spans="1:58" s="57" customFormat="1" ht="44.25" customHeight="1" thickBot="1" x14ac:dyDescent="0.2">
      <c r="A120" s="1148"/>
      <c r="B120" s="1149"/>
      <c r="C120" s="1149"/>
      <c r="D120" s="1149"/>
      <c r="E120" s="1155" t="s">
        <v>107</v>
      </c>
      <c r="F120" s="1156"/>
      <c r="G120" s="1157"/>
      <c r="H120" s="1155" t="s">
        <v>77</v>
      </c>
      <c r="I120" s="1156"/>
      <c r="J120" s="1157"/>
      <c r="K120" s="1155" t="s">
        <v>1468</v>
      </c>
      <c r="L120" s="1156"/>
      <c r="M120" s="1157"/>
      <c r="N120" s="1155" t="s">
        <v>78</v>
      </c>
      <c r="O120" s="1156"/>
      <c r="P120" s="1157"/>
      <c r="Q120" s="1155" t="s">
        <v>79</v>
      </c>
      <c r="R120" s="1156"/>
      <c r="S120" s="1157"/>
      <c r="T120" s="1155" t="s">
        <v>956</v>
      </c>
      <c r="U120" s="1156"/>
      <c r="V120" s="1156"/>
      <c r="W120" s="1158" t="s">
        <v>80</v>
      </c>
      <c r="X120" s="1159"/>
      <c r="Y120" s="1157"/>
      <c r="Z120" s="1153"/>
      <c r="AA120" s="1154"/>
      <c r="AB120" s="1154"/>
      <c r="AC120" s="1154"/>
      <c r="AD120" s="1154"/>
      <c r="AE120" s="1154"/>
      <c r="AF120" s="87"/>
      <c r="AG120" s="87"/>
    </row>
    <row r="121" spans="1:58" s="57" customFormat="1" ht="27.75" customHeight="1" thickBot="1" x14ac:dyDescent="0.2">
      <c r="A121" s="1143"/>
      <c r="B121" s="1144"/>
      <c r="C121" s="1145"/>
      <c r="D121" s="78" t="s">
        <v>63</v>
      </c>
      <c r="E121" s="1134"/>
      <c r="F121" s="1135"/>
      <c r="G121" s="78" t="s">
        <v>63</v>
      </c>
      <c r="H121" s="1134"/>
      <c r="I121" s="1135"/>
      <c r="J121" s="78" t="s">
        <v>63</v>
      </c>
      <c r="K121" s="1134"/>
      <c r="L121" s="1135"/>
      <c r="M121" s="78" t="s">
        <v>63</v>
      </c>
      <c r="N121" s="1134"/>
      <c r="O121" s="1135"/>
      <c r="P121" s="78" t="s">
        <v>63</v>
      </c>
      <c r="Q121" s="1134"/>
      <c r="R121" s="1135"/>
      <c r="S121" s="78" t="s">
        <v>63</v>
      </c>
      <c r="T121" s="1134"/>
      <c r="U121" s="1135"/>
      <c r="V121" s="335" t="s">
        <v>63</v>
      </c>
      <c r="W121" s="1136">
        <f>E121+H121+K121+N121+Q121+T121</f>
        <v>0</v>
      </c>
      <c r="X121" s="1137"/>
      <c r="Y121" s="336" t="s">
        <v>63</v>
      </c>
      <c r="Z121" s="1138"/>
      <c r="AA121" s="1139"/>
      <c r="AB121" s="1139"/>
      <c r="AC121" s="1139"/>
      <c r="AD121" s="1139"/>
      <c r="AE121" s="337"/>
      <c r="AF121" s="92" t="str">
        <f>IF(A121="","←「在籍生徒数」が未記入です。（新設校等で昨年度は生徒がいなかった場合は「０」と記入してください。）",IF(AND(E121="",H121="",K121="",N121="",Q121="",T121=""),"←中途退学・転学者があった場合には、人数を記入ください。",IF(W121&gt;A121,"←「中途退学・転学者数　計」が在籍生徒数を上回っています。",IF(A121&gt;1500,"←在籍生徒数が1500人を上回っているので確認願います。正しい場合は構いません。",""))))</f>
        <v>←「在籍生徒数」が未記入です。（新設校等で昨年度は生徒がいなかった場合は「０」と記入してください。）</v>
      </c>
      <c r="AG121" s="92"/>
    </row>
    <row r="122" spans="1:58" s="119" customFormat="1" ht="14.25" customHeight="1" x14ac:dyDescent="0.15">
      <c r="A122" s="1140" t="s">
        <v>1358</v>
      </c>
      <c r="B122" s="1140"/>
      <c r="C122" s="1140"/>
      <c r="D122" s="1140"/>
      <c r="E122" s="1140"/>
      <c r="F122" s="1140"/>
      <c r="G122" s="1140"/>
      <c r="H122" s="1140"/>
      <c r="I122" s="1140"/>
      <c r="J122" s="1140"/>
      <c r="K122" s="1140"/>
      <c r="L122" s="1140"/>
      <c r="M122" s="1140"/>
      <c r="N122" s="1140"/>
      <c r="O122" s="1140"/>
      <c r="P122" s="1140"/>
      <c r="Q122" s="1140"/>
      <c r="R122" s="1140"/>
      <c r="S122" s="1140"/>
      <c r="T122" s="1140"/>
      <c r="U122" s="1140"/>
      <c r="V122" s="1140"/>
      <c r="W122" s="1140"/>
      <c r="X122" s="1140"/>
      <c r="Y122" s="1140"/>
      <c r="Z122" s="1140"/>
      <c r="AA122" s="1140"/>
      <c r="AB122" s="1140"/>
      <c r="AC122" s="1140"/>
      <c r="AD122" s="1140"/>
      <c r="AE122" s="1140"/>
      <c r="AF122" s="87"/>
      <c r="AG122" s="126"/>
      <c r="AH122" s="57"/>
      <c r="AI122" s="57"/>
      <c r="AJ122" s="57"/>
      <c r="AK122" s="57"/>
      <c r="AL122" s="57"/>
      <c r="AM122" s="57"/>
      <c r="AN122" s="57"/>
      <c r="AO122" s="57"/>
      <c r="AP122" s="57"/>
      <c r="AQ122" s="57"/>
      <c r="AR122" s="57"/>
      <c r="AS122" s="57"/>
      <c r="AT122" s="57"/>
      <c r="AU122" s="57"/>
      <c r="AV122" s="57"/>
      <c r="AW122" s="57"/>
      <c r="AX122" s="57"/>
      <c r="AY122" s="57"/>
      <c r="AZ122" s="57"/>
      <c r="BA122" s="57"/>
    </row>
    <row r="123" spans="1:58" s="57" customFormat="1" ht="12" customHeight="1" x14ac:dyDescent="0.15">
      <c r="A123" s="338"/>
      <c r="B123" s="338"/>
      <c r="C123" s="338"/>
      <c r="D123" s="338"/>
      <c r="E123" s="338"/>
      <c r="F123" s="338"/>
      <c r="G123" s="338"/>
      <c r="H123" s="338"/>
      <c r="I123" s="338"/>
      <c r="J123" s="338"/>
      <c r="K123" s="338"/>
      <c r="L123" s="338"/>
      <c r="M123" s="338"/>
      <c r="N123" s="338"/>
      <c r="O123" s="338"/>
      <c r="P123" s="338"/>
      <c r="Q123" s="338"/>
      <c r="R123" s="338"/>
      <c r="S123" s="338"/>
      <c r="T123" s="338"/>
      <c r="U123" s="338"/>
      <c r="V123" s="338"/>
      <c r="W123" s="338"/>
      <c r="X123" s="338"/>
      <c r="Y123" s="338"/>
      <c r="Z123" s="338"/>
      <c r="AA123" s="338"/>
      <c r="AB123" s="338"/>
      <c r="AC123" s="338"/>
      <c r="AD123" s="338"/>
      <c r="AE123" s="338"/>
      <c r="AF123" s="87"/>
      <c r="AG123" s="87"/>
    </row>
    <row r="124" spans="1:58" s="119" customFormat="1" ht="13.5" customHeight="1" x14ac:dyDescent="0.15">
      <c r="A124" s="1141" t="s">
        <v>2145</v>
      </c>
      <c r="B124" s="1142"/>
      <c r="C124" s="1142"/>
      <c r="D124" s="1142"/>
      <c r="E124" s="1142"/>
      <c r="F124" s="1142"/>
      <c r="G124" s="1142"/>
      <c r="H124" s="1142"/>
      <c r="I124" s="1142"/>
      <c r="J124" s="1142"/>
      <c r="K124" s="1142"/>
      <c r="L124" s="1142"/>
      <c r="M124" s="1142"/>
      <c r="N124" s="1142"/>
      <c r="O124" s="1142"/>
      <c r="P124" s="1142"/>
      <c r="Q124" s="1142"/>
      <c r="R124" s="1142"/>
      <c r="S124" s="1142"/>
      <c r="T124" s="1142"/>
      <c r="U124" s="1142"/>
      <c r="V124" s="1142"/>
      <c r="W124" s="1142"/>
      <c r="X124" s="1142"/>
      <c r="Y124" s="1142"/>
      <c r="Z124" s="1142"/>
      <c r="AA124" s="1142"/>
      <c r="AB124" s="1142"/>
      <c r="AC124" s="1142"/>
      <c r="AD124" s="1142"/>
      <c r="AE124" s="1142"/>
      <c r="AF124" s="87"/>
      <c r="AG124" s="126"/>
      <c r="AH124" s="57"/>
      <c r="AI124" s="57"/>
      <c r="AJ124" s="57"/>
      <c r="AK124" s="57"/>
      <c r="AL124" s="57"/>
      <c r="AM124" s="57"/>
      <c r="AN124" s="57"/>
      <c r="AO124" s="57"/>
      <c r="AP124" s="57"/>
      <c r="AQ124" s="57"/>
      <c r="AR124" s="57"/>
      <c r="AS124" s="57"/>
      <c r="AT124" s="57"/>
      <c r="AU124" s="57"/>
      <c r="AV124" s="57"/>
      <c r="AW124" s="57"/>
      <c r="AX124" s="57"/>
      <c r="AY124" s="57"/>
      <c r="AZ124" s="57"/>
      <c r="BA124" s="57"/>
    </row>
    <row r="125" spans="1:58" s="119" customFormat="1" ht="12.75" customHeight="1" x14ac:dyDescent="0.15">
      <c r="A125" s="66" t="s">
        <v>1393</v>
      </c>
      <c r="B125" s="165"/>
      <c r="C125" s="165"/>
      <c r="D125" s="165"/>
      <c r="E125" s="165"/>
      <c r="F125" s="165"/>
      <c r="G125" s="165"/>
      <c r="H125" s="165"/>
      <c r="I125" s="165"/>
      <c r="J125" s="165"/>
      <c r="K125" s="165"/>
      <c r="L125" s="165"/>
      <c r="M125" s="165"/>
      <c r="N125" s="165"/>
      <c r="O125" s="165"/>
      <c r="P125" s="165"/>
      <c r="Q125" s="165"/>
      <c r="R125" s="165"/>
      <c r="S125" s="165"/>
      <c r="T125" s="165"/>
      <c r="U125" s="165"/>
      <c r="V125" s="165"/>
      <c r="W125" s="165"/>
      <c r="X125" s="165"/>
      <c r="Y125" s="165"/>
      <c r="Z125" s="165"/>
      <c r="AA125" s="165"/>
      <c r="AB125" s="165"/>
      <c r="AC125" s="165"/>
      <c r="AD125" s="165"/>
      <c r="AE125" s="165"/>
      <c r="AF125" s="87"/>
      <c r="AG125" s="126"/>
      <c r="AH125" s="57"/>
      <c r="AI125" s="57"/>
      <c r="AJ125" s="57"/>
      <c r="AK125" s="57"/>
      <c r="AL125" s="57"/>
      <c r="AM125" s="57"/>
      <c r="AN125" s="57"/>
      <c r="AO125" s="57"/>
      <c r="AP125" s="57"/>
      <c r="AQ125" s="57"/>
      <c r="AR125" s="57"/>
      <c r="AS125" s="57"/>
      <c r="AT125" s="57"/>
      <c r="AU125" s="57"/>
      <c r="AV125" s="57"/>
      <c r="AW125" s="57"/>
      <c r="AX125" s="57"/>
      <c r="AY125" s="57"/>
      <c r="AZ125" s="57"/>
      <c r="BA125" s="57"/>
    </row>
    <row r="126" spans="1:58" s="119" customFormat="1" ht="27.75" customHeight="1" x14ac:dyDescent="0.15">
      <c r="A126" s="931" t="s">
        <v>1356</v>
      </c>
      <c r="B126" s="931"/>
      <c r="C126" s="931"/>
      <c r="D126" s="931"/>
      <c r="E126" s="931"/>
      <c r="F126" s="931"/>
      <c r="G126" s="931"/>
      <c r="H126" s="931"/>
      <c r="I126" s="931"/>
      <c r="J126" s="931"/>
      <c r="K126" s="931"/>
      <c r="L126" s="931"/>
      <c r="M126" s="931"/>
      <c r="N126" s="931"/>
      <c r="O126" s="931"/>
      <c r="P126" s="931"/>
      <c r="Q126" s="931"/>
      <c r="R126" s="931"/>
      <c r="S126" s="931"/>
      <c r="T126" s="931"/>
      <c r="U126" s="931"/>
      <c r="V126" s="931"/>
      <c r="W126" s="931"/>
      <c r="X126" s="931"/>
      <c r="Y126" s="931"/>
      <c r="Z126" s="931"/>
      <c r="AA126" s="931"/>
      <c r="AB126" s="931"/>
      <c r="AC126" s="931"/>
      <c r="AD126" s="931"/>
      <c r="AE126" s="931"/>
      <c r="AF126" s="87"/>
      <c r="AG126" s="126"/>
      <c r="AH126" s="57"/>
      <c r="AI126" s="57"/>
      <c r="AJ126" s="57"/>
      <c r="AK126" s="57"/>
      <c r="AL126" s="57"/>
      <c r="AM126" s="57"/>
      <c r="AN126" s="57"/>
      <c r="AO126" s="57"/>
      <c r="AP126" s="57"/>
      <c r="AQ126" s="57"/>
      <c r="AR126" s="57"/>
      <c r="AS126" s="57"/>
      <c r="AT126" s="57"/>
      <c r="AU126" s="57"/>
      <c r="AV126" s="57"/>
      <c r="AW126" s="57"/>
      <c r="AX126" s="57"/>
      <c r="AY126" s="57"/>
      <c r="AZ126" s="57"/>
      <c r="BA126" s="57"/>
    </row>
    <row r="127" spans="1:58" s="119" customFormat="1" ht="13.5" x14ac:dyDescent="0.15">
      <c r="A127" s="1109" t="s">
        <v>1353</v>
      </c>
      <c r="B127" s="1109"/>
      <c r="C127" s="1109"/>
      <c r="D127" s="1109"/>
      <c r="E127" s="1109"/>
      <c r="F127" s="1109"/>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733" t="str">
        <f>IF(C131="","←英語の外国人教員等【本務者】が未記入です。いない場合は「０」と記入してください。臨時に雇用されている者と区別できる常勤的非常勤職員は本務者に含めてください。",IF(F131="","←英語の外国人教員等【兼務者】が未記入です。いない場合は「０」と記入してください。臨時に雇用されている者と区別できる常勤的非常勤職員は本務者に含めてください。",IF(AND(I131&gt;=1,K131=""),"←ALTの人数が未記入です。（ALTがいない場合は「０」と記入してください。）",IF(K131&gt;I131,"←ALTが外国人教員等数を上回っています。",""))))</f>
        <v>←英語の外国人教員等【本務者】が未記入です。いない場合は「０」と記入してください。臨時に雇用されている者と区別できる常勤的非常勤職員は本務者に含めてください。</v>
      </c>
      <c r="AG127" s="126"/>
      <c r="AH127" s="57"/>
      <c r="AI127" s="57"/>
      <c r="AJ127" s="57"/>
      <c r="AK127" s="57"/>
      <c r="AL127" s="57"/>
      <c r="AM127" s="57"/>
      <c r="AN127" s="57"/>
      <c r="AO127" s="57"/>
      <c r="AP127" s="57"/>
      <c r="AQ127" s="57"/>
      <c r="AR127" s="57"/>
      <c r="AS127" s="57"/>
      <c r="AT127" s="57"/>
      <c r="AU127" s="57"/>
      <c r="AV127" s="57"/>
      <c r="AW127" s="57"/>
      <c r="AX127" s="57"/>
      <c r="AY127" s="57"/>
      <c r="AZ127" s="57"/>
      <c r="BA127" s="57"/>
    </row>
    <row r="128" spans="1:58" s="119" customFormat="1" ht="32.25" customHeight="1" x14ac:dyDescent="0.15">
      <c r="A128" s="206"/>
      <c r="B128" s="207"/>
      <c r="C128" s="1110" t="s">
        <v>81</v>
      </c>
      <c r="D128" s="1111"/>
      <c r="E128" s="1111"/>
      <c r="F128" s="1111"/>
      <c r="G128" s="1111"/>
      <c r="H128" s="1111"/>
      <c r="I128" s="1111"/>
      <c r="J128" s="1111"/>
      <c r="K128" s="1112" t="s">
        <v>1310</v>
      </c>
      <c r="L128" s="1113"/>
      <c r="M128" s="1114"/>
      <c r="N128" s="1120" t="s">
        <v>1308</v>
      </c>
      <c r="O128" s="1121"/>
      <c r="P128" s="1121"/>
      <c r="Q128" s="1088"/>
      <c r="R128" s="1121"/>
      <c r="S128" s="1121"/>
      <c r="T128" s="1121"/>
      <c r="U128" s="1121"/>
      <c r="V128" s="1122"/>
      <c r="W128" s="1123" t="s">
        <v>1309</v>
      </c>
      <c r="X128" s="1124"/>
      <c r="Y128" s="1124"/>
      <c r="Z128" s="1124"/>
      <c r="AA128" s="1124"/>
      <c r="AB128" s="1124"/>
      <c r="AC128" s="1124"/>
      <c r="AD128" s="1124"/>
      <c r="AE128" s="1125"/>
      <c r="AF128" s="733"/>
      <c r="AG128" s="163"/>
      <c r="AH128" s="8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row>
    <row r="129" spans="1:58" s="119" customFormat="1" ht="17.25" customHeight="1" x14ac:dyDescent="0.15">
      <c r="A129" s="208"/>
      <c r="B129" s="209"/>
      <c r="C129" s="1110" t="s">
        <v>985</v>
      </c>
      <c r="D129" s="1111"/>
      <c r="E129" s="1111"/>
      <c r="F129" s="1110" t="s">
        <v>986</v>
      </c>
      <c r="G129" s="1111"/>
      <c r="H129" s="1129"/>
      <c r="I129" s="1131" t="s">
        <v>987</v>
      </c>
      <c r="J129" s="1132"/>
      <c r="K129" s="1115"/>
      <c r="L129" s="1116"/>
      <c r="M129" s="1117"/>
      <c r="N129" s="1087" t="s">
        <v>1333</v>
      </c>
      <c r="O129" s="1088"/>
      <c r="P129" s="1088"/>
      <c r="Q129" s="1087" t="s">
        <v>1372</v>
      </c>
      <c r="R129" s="1088"/>
      <c r="S129" s="1089"/>
      <c r="T129" s="1093" t="s">
        <v>1335</v>
      </c>
      <c r="U129" s="1093"/>
      <c r="V129" s="1094"/>
      <c r="W129" s="1097" t="s">
        <v>1333</v>
      </c>
      <c r="X129" s="1098"/>
      <c r="Y129" s="1098"/>
      <c r="Z129" s="1097" t="s">
        <v>1372</v>
      </c>
      <c r="AA129" s="1098"/>
      <c r="AB129" s="1102"/>
      <c r="AC129" s="1104" t="s">
        <v>1334</v>
      </c>
      <c r="AD129" s="1104"/>
      <c r="AE129" s="1105"/>
      <c r="AF129" s="1108" t="str">
        <f>IF(AND(N131="",Q131="",T131=""),"←ICT支援員の人数が未記入です。いない場合は「０」と記入してください。","")</f>
        <v>←ICT支援員の人数が未記入です。いない場合は「０」と記入してください。</v>
      </c>
      <c r="AG129" s="163"/>
      <c r="AH129" s="8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row>
    <row r="130" spans="1:58" s="119" customFormat="1" ht="26.25" customHeight="1" thickBot="1" x14ac:dyDescent="0.2">
      <c r="A130" s="210"/>
      <c r="B130" s="211"/>
      <c r="C130" s="1126"/>
      <c r="D130" s="1127"/>
      <c r="E130" s="1128"/>
      <c r="F130" s="1126"/>
      <c r="G130" s="1127"/>
      <c r="H130" s="1130"/>
      <c r="I130" s="1131"/>
      <c r="J130" s="1132"/>
      <c r="K130" s="1118"/>
      <c r="L130" s="1119"/>
      <c r="M130" s="1117"/>
      <c r="N130" s="1090"/>
      <c r="O130" s="1091"/>
      <c r="P130" s="1133"/>
      <c r="Q130" s="1090"/>
      <c r="R130" s="1091"/>
      <c r="S130" s="1092"/>
      <c r="T130" s="1095"/>
      <c r="U130" s="1095"/>
      <c r="V130" s="1096"/>
      <c r="W130" s="1099"/>
      <c r="X130" s="1100"/>
      <c r="Y130" s="1101"/>
      <c r="Z130" s="1099"/>
      <c r="AA130" s="1100"/>
      <c r="AB130" s="1103"/>
      <c r="AC130" s="1106"/>
      <c r="AD130" s="1106"/>
      <c r="AE130" s="1107"/>
      <c r="AF130" s="1108"/>
      <c r="AG130" s="162"/>
      <c r="AH130" s="8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row>
    <row r="131" spans="1:58" s="119" customFormat="1" ht="31.5" customHeight="1" thickBot="1" x14ac:dyDescent="0.2">
      <c r="A131" s="1082" t="s">
        <v>1323</v>
      </c>
      <c r="B131" s="1083"/>
      <c r="C131" s="1080"/>
      <c r="D131" s="1084"/>
      <c r="E131" s="583" t="s">
        <v>1332</v>
      </c>
      <c r="F131" s="1080"/>
      <c r="G131" s="1084"/>
      <c r="H131" s="585" t="s">
        <v>1332</v>
      </c>
      <c r="I131" s="1085">
        <f>C131+F131</f>
        <v>0</v>
      </c>
      <c r="J131" s="1086"/>
      <c r="K131" s="1080"/>
      <c r="L131" s="1081"/>
      <c r="M131" s="583" t="s">
        <v>1332</v>
      </c>
      <c r="N131" s="1080"/>
      <c r="O131" s="1081"/>
      <c r="P131" s="584" t="s">
        <v>1332</v>
      </c>
      <c r="Q131" s="1080"/>
      <c r="R131" s="1081"/>
      <c r="S131" s="584" t="s">
        <v>1332</v>
      </c>
      <c r="T131" s="1080"/>
      <c r="U131" s="1081"/>
      <c r="V131" s="584" t="s">
        <v>1332</v>
      </c>
      <c r="W131" s="1080"/>
      <c r="X131" s="1081"/>
      <c r="Y131" s="584" t="s">
        <v>1332</v>
      </c>
      <c r="Z131" s="1080"/>
      <c r="AA131" s="1081"/>
      <c r="AB131" s="584" t="s">
        <v>1332</v>
      </c>
      <c r="AC131" s="1080"/>
      <c r="AD131" s="1081"/>
      <c r="AE131" s="586" t="s">
        <v>1332</v>
      </c>
      <c r="AF131" s="83" t="str">
        <f>IF(AND(W131="",Z131="",AC131=""),"←スクールカウンセラーの人数が未記入です。いない場合は「０」と記入してください。","")</f>
        <v>←スクールカウンセラーの人数が未記入です。いない場合は「０」と記入してください。</v>
      </c>
      <c r="AG131" s="83"/>
      <c r="AH131" s="8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row>
    <row r="132" spans="1:58" s="119" customFormat="1" ht="13.5" customHeight="1" x14ac:dyDescent="0.15">
      <c r="A132" s="258" t="s">
        <v>4822</v>
      </c>
      <c r="B132" s="256"/>
      <c r="C132" s="184"/>
      <c r="D132" s="185"/>
      <c r="E132" s="164"/>
      <c r="F132" s="164"/>
      <c r="G132" s="164"/>
      <c r="H132" s="164"/>
      <c r="I132" s="164"/>
      <c r="J132" s="164"/>
      <c r="K132" s="164"/>
      <c r="L132" s="164"/>
      <c r="M132" s="164"/>
      <c r="N132" s="164"/>
      <c r="O132" s="164"/>
      <c r="P132" s="164"/>
      <c r="Q132" s="164"/>
      <c r="R132" s="164"/>
      <c r="S132" s="164"/>
      <c r="T132" s="164"/>
      <c r="U132" s="164"/>
      <c r="V132" s="164"/>
      <c r="W132" s="164"/>
      <c r="X132" s="164"/>
      <c r="Y132" s="163"/>
      <c r="Z132" s="162"/>
      <c r="AA132" s="162"/>
      <c r="AB132" s="162"/>
      <c r="AC132" s="162"/>
      <c r="AD132" s="162"/>
      <c r="AE132" s="162"/>
      <c r="AF132" s="91"/>
      <c r="AH132" s="57"/>
      <c r="AI132" s="57"/>
      <c r="AJ132" s="57"/>
      <c r="AK132" s="57"/>
      <c r="AL132" s="57"/>
      <c r="AM132" s="57"/>
      <c r="AN132" s="57"/>
      <c r="AO132" s="57"/>
      <c r="AP132" s="57"/>
      <c r="AQ132" s="57"/>
      <c r="AR132" s="57"/>
    </row>
    <row r="133" spans="1:58" s="119" customFormat="1" ht="13.5" customHeight="1" x14ac:dyDescent="0.15">
      <c r="A133" s="184" t="s">
        <v>4789</v>
      </c>
      <c r="B133" s="257"/>
      <c r="C133" s="184"/>
      <c r="D133" s="185"/>
      <c r="E133" s="164"/>
      <c r="F133" s="164"/>
      <c r="G133" s="164"/>
      <c r="H133" s="164"/>
      <c r="I133" s="164"/>
      <c r="J133" s="164"/>
      <c r="K133" s="164"/>
      <c r="L133" s="164"/>
      <c r="M133" s="164"/>
      <c r="N133" s="164"/>
      <c r="O133" s="164"/>
      <c r="P133" s="164"/>
      <c r="Q133" s="164"/>
      <c r="R133" s="164"/>
      <c r="S133" s="164"/>
      <c r="T133" s="164"/>
      <c r="U133" s="164"/>
      <c r="V133" s="164"/>
      <c r="W133" s="164"/>
      <c r="X133" s="164"/>
      <c r="Y133" s="163"/>
      <c r="Z133" s="162"/>
      <c r="AA133" s="162"/>
      <c r="AB133" s="162"/>
      <c r="AC133" s="162"/>
      <c r="AD133" s="162"/>
      <c r="AE133" s="162"/>
      <c r="AF133" s="91"/>
      <c r="AH133" s="57"/>
      <c r="AI133" s="57"/>
      <c r="AJ133" s="57"/>
      <c r="AK133" s="57"/>
      <c r="AL133" s="57"/>
      <c r="AM133" s="57"/>
      <c r="AN133" s="57"/>
      <c r="AO133" s="57"/>
      <c r="AP133" s="57"/>
      <c r="AQ133" s="57"/>
      <c r="AR133" s="57"/>
    </row>
    <row r="134" spans="1:58" s="119" customFormat="1" ht="13.5" customHeight="1" x14ac:dyDescent="0.15">
      <c r="A134" s="184" t="s">
        <v>2132</v>
      </c>
      <c r="B134" s="257"/>
      <c r="C134" s="184"/>
      <c r="D134" s="185"/>
      <c r="E134" s="164"/>
      <c r="F134" s="164"/>
      <c r="G134" s="164"/>
      <c r="H134" s="164"/>
      <c r="I134" s="164"/>
      <c r="J134" s="164"/>
      <c r="K134" s="164"/>
      <c r="L134" s="164"/>
      <c r="M134" s="164"/>
      <c r="N134" s="164"/>
      <c r="O134" s="164"/>
      <c r="P134" s="164"/>
      <c r="Q134" s="164"/>
      <c r="R134" s="164"/>
      <c r="S134" s="164"/>
      <c r="T134" s="164"/>
      <c r="U134" s="164"/>
      <c r="V134" s="164"/>
      <c r="W134" s="164"/>
      <c r="X134" s="164"/>
      <c r="Y134" s="163"/>
      <c r="Z134" s="162"/>
      <c r="AA134" s="162"/>
      <c r="AB134" s="162"/>
      <c r="AC134" s="162"/>
      <c r="AD134" s="162"/>
      <c r="AE134" s="162"/>
      <c r="AF134" s="91"/>
      <c r="AH134" s="57"/>
      <c r="AI134" s="57"/>
      <c r="AJ134" s="57"/>
      <c r="AK134" s="57"/>
      <c r="AL134" s="57"/>
      <c r="AM134" s="57"/>
      <c r="AN134" s="57"/>
      <c r="AO134" s="57"/>
      <c r="AP134" s="57"/>
      <c r="AQ134" s="57"/>
      <c r="AR134" s="57"/>
    </row>
    <row r="135" spans="1:58" s="119" customFormat="1" ht="10.5" customHeight="1" x14ac:dyDescent="0.15">
      <c r="A135" s="186"/>
      <c r="B135" s="184"/>
      <c r="C135" s="185"/>
      <c r="D135" s="185"/>
      <c r="E135" s="164"/>
      <c r="F135" s="164"/>
      <c r="G135" s="164"/>
      <c r="H135" s="164"/>
      <c r="I135" s="164"/>
      <c r="J135" s="164"/>
      <c r="K135" s="164"/>
      <c r="L135" s="164"/>
      <c r="M135" s="164"/>
      <c r="N135" s="164"/>
      <c r="O135" s="164"/>
      <c r="P135" s="164"/>
      <c r="Q135" s="164"/>
      <c r="R135" s="164"/>
      <c r="S135" s="164"/>
      <c r="T135" s="164"/>
      <c r="U135" s="164"/>
      <c r="V135" s="164"/>
      <c r="W135" s="164"/>
      <c r="X135" s="164"/>
      <c r="Y135" s="163"/>
      <c r="Z135" s="162"/>
      <c r="AA135" s="162"/>
      <c r="AB135" s="162"/>
      <c r="AC135" s="162"/>
      <c r="AD135" s="162"/>
      <c r="AE135" s="162"/>
      <c r="AF135" s="91"/>
      <c r="AH135" s="57"/>
      <c r="AI135" s="57"/>
      <c r="AJ135" s="57"/>
      <c r="AK135" s="57"/>
      <c r="AL135" s="57"/>
      <c r="AM135" s="57"/>
      <c r="AN135" s="57"/>
      <c r="AO135" s="57"/>
      <c r="AP135" s="57"/>
      <c r="AQ135" s="57"/>
      <c r="AR135" s="57"/>
    </row>
    <row r="136" spans="1:58" s="119" customFormat="1" ht="12.75" customHeight="1" x14ac:dyDescent="0.15">
      <c r="A136" s="66" t="s">
        <v>1354</v>
      </c>
      <c r="B136" s="165"/>
      <c r="C136" s="165"/>
      <c r="D136" s="165"/>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c r="AA136" s="165"/>
      <c r="AB136" s="165"/>
      <c r="AC136" s="165"/>
      <c r="AD136" s="165"/>
      <c r="AE136" s="165"/>
      <c r="AF136" s="87"/>
      <c r="AG136" s="126"/>
      <c r="AH136" s="57"/>
      <c r="AI136" s="57"/>
      <c r="AJ136" s="57"/>
      <c r="AK136" s="57"/>
      <c r="AL136" s="57"/>
      <c r="AM136" s="57"/>
      <c r="AN136" s="57"/>
      <c r="AO136" s="57"/>
      <c r="AP136" s="57"/>
      <c r="AQ136" s="57"/>
      <c r="AR136" s="57"/>
      <c r="AS136" s="57"/>
      <c r="AT136" s="57"/>
      <c r="AU136" s="57"/>
      <c r="AV136" s="57"/>
      <c r="AW136" s="57"/>
      <c r="AX136" s="57"/>
      <c r="AY136" s="57"/>
      <c r="AZ136" s="57"/>
      <c r="BA136" s="57"/>
    </row>
    <row r="137" spans="1:58" s="119" customFormat="1" ht="30" customHeight="1" x14ac:dyDescent="0.15">
      <c r="A137" s="931" t="s">
        <v>1365</v>
      </c>
      <c r="B137" s="931"/>
      <c r="C137" s="931"/>
      <c r="D137" s="931"/>
      <c r="E137" s="931"/>
      <c r="F137" s="931"/>
      <c r="G137" s="931"/>
      <c r="H137" s="931"/>
      <c r="I137" s="931"/>
      <c r="J137" s="931"/>
      <c r="K137" s="931"/>
      <c r="L137" s="931"/>
      <c r="M137" s="931"/>
      <c r="N137" s="931"/>
      <c r="O137" s="931"/>
      <c r="P137" s="931"/>
      <c r="Q137" s="931"/>
      <c r="R137" s="931"/>
      <c r="S137" s="931"/>
      <c r="T137" s="931"/>
      <c r="U137" s="931"/>
      <c r="V137" s="931"/>
      <c r="W137" s="931"/>
      <c r="X137" s="931"/>
      <c r="Y137" s="931"/>
      <c r="Z137" s="931"/>
      <c r="AA137" s="931"/>
      <c r="AB137" s="931"/>
      <c r="AC137" s="931"/>
      <c r="AD137" s="931"/>
      <c r="AE137" s="931"/>
      <c r="AF137" s="91"/>
      <c r="AH137" s="57"/>
      <c r="AI137" s="57"/>
      <c r="AJ137" s="57"/>
      <c r="AK137" s="57"/>
      <c r="AL137" s="57"/>
      <c r="AM137" s="57"/>
      <c r="AN137" s="57"/>
      <c r="AO137" s="57"/>
      <c r="AP137" s="57"/>
      <c r="AQ137" s="57"/>
      <c r="AR137" s="57"/>
    </row>
    <row r="138" spans="1:58" s="119" customFormat="1" ht="30.75" customHeight="1" thickBot="1" x14ac:dyDescent="0.2">
      <c r="A138" s="1068"/>
      <c r="B138" s="1059"/>
      <c r="C138" s="1059"/>
      <c r="D138" s="1059"/>
      <c r="E138" s="1059"/>
      <c r="F138" s="1059"/>
      <c r="G138" s="1059"/>
      <c r="H138" s="1059"/>
      <c r="I138" s="1059"/>
      <c r="J138" s="1059"/>
      <c r="K138" s="1059"/>
      <c r="L138" s="1059"/>
      <c r="M138" s="1059"/>
      <c r="N138" s="1059"/>
      <c r="O138" s="1069"/>
      <c r="P138" s="1070" t="s">
        <v>1395</v>
      </c>
      <c r="Q138" s="1071"/>
      <c r="R138" s="1071"/>
      <c r="S138" s="1072"/>
      <c r="T138" s="1070" t="s">
        <v>1346</v>
      </c>
      <c r="U138" s="1071"/>
      <c r="V138" s="1071"/>
      <c r="W138" s="1072"/>
      <c r="X138" s="1073" t="s">
        <v>1029</v>
      </c>
      <c r="Y138" s="1074"/>
      <c r="Z138" s="1074"/>
      <c r="AA138" s="1075"/>
      <c r="AB138" s="1076" t="s">
        <v>1347</v>
      </c>
      <c r="AC138" s="1077"/>
      <c r="AD138" s="1077"/>
      <c r="AE138" s="1078"/>
      <c r="AF138" s="91"/>
      <c r="AH138" s="57"/>
      <c r="AI138" s="57"/>
      <c r="AJ138" s="57"/>
      <c r="AK138" s="57"/>
      <c r="AL138" s="57"/>
      <c r="AM138" s="57"/>
      <c r="AN138" s="57"/>
      <c r="AO138" s="57"/>
      <c r="AP138" s="57"/>
      <c r="AQ138" s="57"/>
      <c r="AR138" s="57"/>
    </row>
    <row r="139" spans="1:58" s="119" customFormat="1" ht="15" customHeight="1" x14ac:dyDescent="0.15">
      <c r="A139" s="1052" t="s">
        <v>1314</v>
      </c>
      <c r="B139" s="1052"/>
      <c r="C139" s="1064" t="s">
        <v>1389</v>
      </c>
      <c r="D139" s="1065"/>
      <c r="E139" s="1065"/>
      <c r="F139" s="1065"/>
      <c r="G139" s="1065"/>
      <c r="H139" s="1065"/>
      <c r="I139" s="1065"/>
      <c r="J139" s="1065"/>
      <c r="K139" s="1065"/>
      <c r="L139" s="1065"/>
      <c r="M139" s="1065"/>
      <c r="N139" s="1065"/>
      <c r="O139" s="1065"/>
      <c r="P139" s="1079"/>
      <c r="Q139" s="1066"/>
      <c r="R139" s="1066"/>
      <c r="S139" s="1066"/>
      <c r="T139" s="1079"/>
      <c r="U139" s="1066"/>
      <c r="V139" s="1066"/>
      <c r="W139" s="1067"/>
      <c r="X139" s="1079"/>
      <c r="Y139" s="1066"/>
      <c r="Z139" s="1066"/>
      <c r="AA139" s="1067"/>
      <c r="AB139" s="1066"/>
      <c r="AC139" s="1066"/>
      <c r="AD139" s="1066"/>
      <c r="AE139" s="1067"/>
      <c r="AF139" s="354" t="str">
        <f>IF(AND(C131="",F131=""),"",IF(AND(I131=0,COUNTA(P139:S146)=0),"←英語の外国人教員等が未配置である理由をお答えください。",IF(AND(I131&lt;&gt;0,COUNTA(P139:S146)=0),"←英語の外国人教員等を配置した後の課題についてお答えください。","")))</f>
        <v/>
      </c>
      <c r="AH139" s="57"/>
      <c r="AI139" s="57"/>
      <c r="AJ139" s="57"/>
      <c r="AK139" s="57"/>
      <c r="AL139" s="57"/>
      <c r="AM139" s="57"/>
      <c r="AN139" s="57"/>
      <c r="AO139" s="57"/>
      <c r="AP139" s="57"/>
      <c r="AQ139" s="57"/>
      <c r="AR139" s="57"/>
    </row>
    <row r="140" spans="1:58" s="119" customFormat="1" ht="15" customHeight="1" x14ac:dyDescent="0.15">
      <c r="A140" s="1052"/>
      <c r="B140" s="1052"/>
      <c r="C140" s="1064" t="s">
        <v>1373</v>
      </c>
      <c r="D140" s="1065"/>
      <c r="E140" s="1065"/>
      <c r="F140" s="1065"/>
      <c r="G140" s="1065"/>
      <c r="H140" s="1065"/>
      <c r="I140" s="1065"/>
      <c r="J140" s="1065"/>
      <c r="K140" s="1065"/>
      <c r="L140" s="1065"/>
      <c r="M140" s="1065"/>
      <c r="N140" s="1065"/>
      <c r="O140" s="1065"/>
      <c r="P140" s="1058"/>
      <c r="Q140" s="1059"/>
      <c r="R140" s="1059"/>
      <c r="S140" s="1059"/>
      <c r="T140" s="1058"/>
      <c r="U140" s="1059"/>
      <c r="V140" s="1059"/>
      <c r="W140" s="1060"/>
      <c r="X140" s="1058"/>
      <c r="Y140" s="1059"/>
      <c r="Z140" s="1059"/>
      <c r="AA140" s="1060"/>
      <c r="AB140" s="1059"/>
      <c r="AC140" s="1059"/>
      <c r="AD140" s="1059"/>
      <c r="AE140" s="1060"/>
      <c r="AF140" s="354" t="str">
        <f>IF(K131="","",IF(AND(K131=0,COUNTA(T139:W146)=0),"←JETプログラムのALTが未配置である理由についてお答えください。",IF(AND(K131&lt;&gt;0,COUNTA(T139:W146)=0),"←JETプログラムのALTを配置した後の課題についてお答えください。","")))</f>
        <v/>
      </c>
      <c r="AH140" s="57"/>
      <c r="AI140" s="57"/>
      <c r="AJ140" s="57"/>
      <c r="AK140" s="57"/>
      <c r="AL140" s="57"/>
      <c r="AM140" s="57"/>
      <c r="AN140" s="57"/>
      <c r="AO140" s="57"/>
      <c r="AP140" s="57"/>
      <c r="AQ140" s="57"/>
      <c r="AR140" s="57"/>
    </row>
    <row r="141" spans="1:58" s="119" customFormat="1" ht="15" customHeight="1" x14ac:dyDescent="0.15">
      <c r="A141" s="1052"/>
      <c r="B141" s="1052"/>
      <c r="C141" s="1064" t="s">
        <v>1313</v>
      </c>
      <c r="D141" s="1065"/>
      <c r="E141" s="1065"/>
      <c r="F141" s="1065"/>
      <c r="G141" s="1065"/>
      <c r="H141" s="1065"/>
      <c r="I141" s="1065"/>
      <c r="J141" s="1065"/>
      <c r="K141" s="1065"/>
      <c r="L141" s="1065"/>
      <c r="M141" s="1065"/>
      <c r="N141" s="1065"/>
      <c r="O141" s="1065"/>
      <c r="P141" s="1058"/>
      <c r="Q141" s="1059"/>
      <c r="R141" s="1059"/>
      <c r="S141" s="1059"/>
      <c r="T141" s="1058"/>
      <c r="U141" s="1059"/>
      <c r="V141" s="1059"/>
      <c r="W141" s="1060"/>
      <c r="X141" s="1058"/>
      <c r="Y141" s="1059"/>
      <c r="Z141" s="1059"/>
      <c r="AA141" s="1060"/>
      <c r="AB141" s="1059"/>
      <c r="AC141" s="1059"/>
      <c r="AD141" s="1059"/>
      <c r="AE141" s="1060"/>
      <c r="AF141" s="354" t="str">
        <f>IF(AND(N131="",Q131="",T131=""),"",IF(AND(SUM(N131,Q131,T131)=0,COUNTA(X139:AA146)=0),"←ICT支援員が未配置である理由についてお答えください。",IF(AND(SUM(N131,Q131,T131)&lt;&gt;0,COUNTA(X139:AA146)=0),"←ICT支援員を配置した後の課題についてお答えください。","")))</f>
        <v/>
      </c>
      <c r="AH141" s="57"/>
      <c r="AI141" s="57"/>
      <c r="AJ141" s="57"/>
      <c r="AK141" s="57"/>
      <c r="AL141" s="57"/>
      <c r="AM141" s="57"/>
      <c r="AN141" s="57"/>
      <c r="AO141" s="57"/>
      <c r="AP141" s="57"/>
      <c r="AQ141" s="57"/>
      <c r="AR141" s="57"/>
    </row>
    <row r="142" spans="1:58" s="119" customFormat="1" ht="36.75" customHeight="1" thickBot="1" x14ac:dyDescent="0.2">
      <c r="A142" s="1052"/>
      <c r="B142" s="1052"/>
      <c r="C142" s="1064" t="s">
        <v>1315</v>
      </c>
      <c r="D142" s="1065"/>
      <c r="E142" s="1065"/>
      <c r="F142" s="1065"/>
      <c r="G142" s="1065"/>
      <c r="H142" s="1065"/>
      <c r="I142" s="1065"/>
      <c r="J142" s="1065"/>
      <c r="K142" s="1065"/>
      <c r="L142" s="1065"/>
      <c r="M142" s="1065"/>
      <c r="N142" s="1065"/>
      <c r="O142" s="1065"/>
      <c r="P142" s="1061"/>
      <c r="Q142" s="1062"/>
      <c r="R142" s="1062"/>
      <c r="S142" s="1062"/>
      <c r="T142" s="1061"/>
      <c r="U142" s="1062"/>
      <c r="V142" s="1062"/>
      <c r="W142" s="1063"/>
      <c r="X142" s="1061"/>
      <c r="Y142" s="1062"/>
      <c r="Z142" s="1062"/>
      <c r="AA142" s="1063"/>
      <c r="AB142" s="1062"/>
      <c r="AC142" s="1062"/>
      <c r="AD142" s="1062"/>
      <c r="AE142" s="1063"/>
      <c r="AF142" s="355" t="str">
        <f>IF(AND(W131="",Z131="",AC131=""),"",IF(AND(SUM(W131,Z131,AC131)=0,COUNTA(AB139:AE146)=0),"←スクールカウンセラーが未配置である理由についてお答えください。",IF(AND(SUM(W131,Z131,AC131)&lt;&gt;0,COUNTA(AB139:AE146)=0),"←スクールカウンセラーを配置した後の課題についてお答えください。","")))</f>
        <v/>
      </c>
      <c r="AH142" s="57"/>
      <c r="AI142" s="57"/>
      <c r="AJ142" s="57"/>
      <c r="AK142" s="57"/>
      <c r="AL142" s="57"/>
      <c r="AM142" s="57"/>
      <c r="AN142" s="57"/>
      <c r="AO142" s="57"/>
      <c r="AP142" s="57"/>
      <c r="AQ142" s="57"/>
      <c r="AR142" s="57"/>
    </row>
    <row r="143" spans="1:58" s="119" customFormat="1" ht="15" customHeight="1" x14ac:dyDescent="0.15">
      <c r="A143" s="1052" t="s">
        <v>1336</v>
      </c>
      <c r="B143" s="1052"/>
      <c r="C143" s="1053" t="s">
        <v>1417</v>
      </c>
      <c r="D143" s="1054"/>
      <c r="E143" s="1054"/>
      <c r="F143" s="1054"/>
      <c r="G143" s="1054"/>
      <c r="H143" s="1054"/>
      <c r="I143" s="1054"/>
      <c r="J143" s="1054"/>
      <c r="K143" s="1054"/>
      <c r="L143" s="1054"/>
      <c r="M143" s="1054"/>
      <c r="N143" s="1054"/>
      <c r="O143" s="1054"/>
      <c r="P143" s="1055"/>
      <c r="Q143" s="1056"/>
      <c r="R143" s="1056"/>
      <c r="S143" s="1056"/>
      <c r="T143" s="1055"/>
      <c r="U143" s="1056"/>
      <c r="V143" s="1056"/>
      <c r="W143" s="1057"/>
      <c r="X143" s="1055"/>
      <c r="Y143" s="1056"/>
      <c r="Z143" s="1056"/>
      <c r="AA143" s="1057"/>
      <c r="AB143" s="1056"/>
      <c r="AC143" s="1056"/>
      <c r="AD143" s="1056"/>
      <c r="AE143" s="1057"/>
      <c r="AF143" s="91"/>
      <c r="AH143" s="57"/>
      <c r="AI143" s="57"/>
      <c r="AJ143" s="57"/>
      <c r="AK143" s="57"/>
      <c r="AL143" s="57"/>
      <c r="AM143" s="57"/>
      <c r="AN143" s="57"/>
      <c r="AO143" s="57"/>
      <c r="AP143" s="57"/>
      <c r="AQ143" s="57"/>
      <c r="AR143" s="57"/>
    </row>
    <row r="144" spans="1:58" s="119" customFormat="1" ht="15" customHeight="1" x14ac:dyDescent="0.15">
      <c r="A144" s="1052"/>
      <c r="B144" s="1052"/>
      <c r="C144" s="1053" t="s">
        <v>1404</v>
      </c>
      <c r="D144" s="1054"/>
      <c r="E144" s="1054"/>
      <c r="F144" s="1054"/>
      <c r="G144" s="1054"/>
      <c r="H144" s="1054"/>
      <c r="I144" s="1054"/>
      <c r="J144" s="1054"/>
      <c r="K144" s="1054"/>
      <c r="L144" s="1054"/>
      <c r="M144" s="1054"/>
      <c r="N144" s="1054"/>
      <c r="O144" s="1054"/>
      <c r="P144" s="1058"/>
      <c r="Q144" s="1059"/>
      <c r="R144" s="1059"/>
      <c r="S144" s="1059"/>
      <c r="T144" s="1058"/>
      <c r="U144" s="1059"/>
      <c r="V144" s="1059"/>
      <c r="W144" s="1060"/>
      <c r="X144" s="1058"/>
      <c r="Y144" s="1059"/>
      <c r="Z144" s="1059"/>
      <c r="AA144" s="1060"/>
      <c r="AB144" s="1059"/>
      <c r="AC144" s="1059"/>
      <c r="AD144" s="1059"/>
      <c r="AE144" s="1060"/>
      <c r="AF144" s="91"/>
      <c r="AH144" s="57"/>
      <c r="AI144" s="57"/>
      <c r="AJ144" s="57"/>
      <c r="AK144" s="57"/>
      <c r="AL144" s="57"/>
      <c r="AM144" s="57"/>
      <c r="AN144" s="57"/>
      <c r="AO144" s="57"/>
      <c r="AP144" s="57"/>
      <c r="AQ144" s="57"/>
      <c r="AR144" s="57"/>
    </row>
    <row r="145" spans="1:55" s="119" customFormat="1" ht="15" customHeight="1" x14ac:dyDescent="0.15">
      <c r="A145" s="1052"/>
      <c r="B145" s="1052"/>
      <c r="C145" s="1064" t="s">
        <v>1322</v>
      </c>
      <c r="D145" s="1065"/>
      <c r="E145" s="1065"/>
      <c r="F145" s="1065"/>
      <c r="G145" s="1065"/>
      <c r="H145" s="1065"/>
      <c r="I145" s="1065"/>
      <c r="J145" s="1065"/>
      <c r="K145" s="1065"/>
      <c r="L145" s="1065"/>
      <c r="M145" s="1065"/>
      <c r="N145" s="1065"/>
      <c r="O145" s="1065"/>
      <c r="P145" s="1058"/>
      <c r="Q145" s="1059"/>
      <c r="R145" s="1059"/>
      <c r="S145" s="1059"/>
      <c r="T145" s="1058"/>
      <c r="U145" s="1059"/>
      <c r="V145" s="1059"/>
      <c r="W145" s="1060"/>
      <c r="X145" s="1058"/>
      <c r="Y145" s="1059"/>
      <c r="Z145" s="1059"/>
      <c r="AA145" s="1060"/>
      <c r="AB145" s="1059"/>
      <c r="AC145" s="1059"/>
      <c r="AD145" s="1059"/>
      <c r="AE145" s="1060"/>
      <c r="AF145" s="91"/>
      <c r="AH145" s="57"/>
      <c r="AI145" s="57"/>
      <c r="AJ145" s="57"/>
      <c r="AK145" s="57"/>
      <c r="AL145" s="57"/>
      <c r="AM145" s="57"/>
      <c r="AN145" s="57"/>
      <c r="AO145" s="57"/>
      <c r="AP145" s="57"/>
      <c r="AQ145" s="57"/>
      <c r="AR145" s="57"/>
    </row>
    <row r="146" spans="1:55" s="119" customFormat="1" ht="38.25" customHeight="1" thickBot="1" x14ac:dyDescent="0.2">
      <c r="A146" s="1052"/>
      <c r="B146" s="1052"/>
      <c r="C146" s="1064" t="s">
        <v>1315</v>
      </c>
      <c r="D146" s="1065"/>
      <c r="E146" s="1065"/>
      <c r="F146" s="1065"/>
      <c r="G146" s="1065"/>
      <c r="H146" s="1065"/>
      <c r="I146" s="1065"/>
      <c r="J146" s="1065"/>
      <c r="K146" s="1065"/>
      <c r="L146" s="1065"/>
      <c r="M146" s="1065"/>
      <c r="N146" s="1065"/>
      <c r="O146" s="1065"/>
      <c r="P146" s="1061"/>
      <c r="Q146" s="1062"/>
      <c r="R146" s="1062"/>
      <c r="S146" s="1062"/>
      <c r="T146" s="1061"/>
      <c r="U146" s="1062"/>
      <c r="V146" s="1062"/>
      <c r="W146" s="1063"/>
      <c r="X146" s="1061"/>
      <c r="Y146" s="1062"/>
      <c r="Z146" s="1062"/>
      <c r="AA146" s="1063"/>
      <c r="AB146" s="1062"/>
      <c r="AC146" s="1062"/>
      <c r="AD146" s="1062"/>
      <c r="AE146" s="1063"/>
      <c r="AF146" s="91"/>
      <c r="AH146" s="57"/>
      <c r="AI146" s="57"/>
      <c r="AJ146" s="57"/>
      <c r="AK146" s="57"/>
      <c r="AL146" s="57"/>
      <c r="AM146" s="57"/>
      <c r="AN146" s="57"/>
      <c r="AO146" s="57"/>
      <c r="AP146" s="57"/>
      <c r="AQ146" s="57"/>
      <c r="AR146" s="57"/>
    </row>
    <row r="147" spans="1:55" s="119" customFormat="1" ht="19.5" customHeight="1" x14ac:dyDescent="0.15">
      <c r="A147" s="53"/>
      <c r="B147" s="53"/>
      <c r="C147" s="53"/>
      <c r="D147" s="53"/>
      <c r="E147" s="53"/>
      <c r="F147" s="53"/>
      <c r="G147" s="53"/>
      <c r="H147" s="53"/>
      <c r="I147" s="53"/>
      <c r="J147" s="53"/>
      <c r="K147" s="53"/>
      <c r="L147" s="53"/>
      <c r="M147" s="53"/>
      <c r="N147" s="53"/>
      <c r="O147" s="53"/>
      <c r="P147" s="53"/>
      <c r="Q147" s="64"/>
      <c r="R147" s="64"/>
      <c r="S147" s="64"/>
      <c r="T147" s="64"/>
      <c r="U147" s="64"/>
      <c r="V147" s="64"/>
      <c r="W147" s="64"/>
      <c r="X147" s="64"/>
      <c r="Y147" s="64"/>
      <c r="Z147" s="64"/>
      <c r="AA147" s="64"/>
      <c r="AB147" s="64"/>
      <c r="AC147" s="64"/>
      <c r="AD147" s="64"/>
      <c r="AE147" s="64"/>
      <c r="AF147" s="87"/>
      <c r="AG147" s="126"/>
      <c r="AH147" s="57"/>
      <c r="AI147" s="57"/>
      <c r="AJ147" s="57"/>
      <c r="AK147" s="57"/>
      <c r="AL147" s="57"/>
      <c r="AM147" s="57"/>
      <c r="AN147" s="57"/>
      <c r="AO147" s="57"/>
      <c r="AP147" s="57"/>
      <c r="AQ147" s="57"/>
      <c r="AR147" s="57"/>
      <c r="AS147" s="57"/>
      <c r="AT147" s="57"/>
      <c r="AU147" s="57"/>
      <c r="AV147" s="57"/>
      <c r="AW147" s="57"/>
      <c r="AX147" s="57"/>
      <c r="AY147" s="57"/>
      <c r="AZ147" s="57"/>
      <c r="BA147" s="57"/>
    </row>
    <row r="148" spans="1:55" s="119" customFormat="1" ht="26.25" customHeight="1" x14ac:dyDescent="0.15">
      <c r="A148" s="1578" t="s">
        <v>2146</v>
      </c>
      <c r="B148" s="1578"/>
      <c r="C148" s="1578"/>
      <c r="D148" s="1578"/>
      <c r="E148" s="1578"/>
      <c r="F148" s="1578"/>
      <c r="G148" s="1578"/>
      <c r="H148" s="1578"/>
      <c r="I148" s="1578"/>
      <c r="J148" s="1578"/>
      <c r="K148" s="1578"/>
      <c r="L148" s="1578"/>
      <c r="M148" s="1578"/>
      <c r="N148" s="1578"/>
      <c r="O148" s="1578"/>
      <c r="P148" s="1578"/>
      <c r="Q148" s="1578"/>
      <c r="R148" s="1578"/>
      <c r="S148" s="1578"/>
      <c r="T148" s="1578"/>
      <c r="U148" s="1578"/>
      <c r="V148" s="1019" t="s">
        <v>1469</v>
      </c>
      <c r="W148" s="1019"/>
      <c r="X148" s="1579" t="s">
        <v>4774</v>
      </c>
      <c r="Y148" s="1579"/>
      <c r="Z148" s="1579"/>
      <c r="AA148" s="1579"/>
      <c r="AB148" s="1579"/>
      <c r="AC148" s="1579"/>
      <c r="AD148" s="1579"/>
      <c r="AE148" s="1579"/>
      <c r="AF148" s="87"/>
      <c r="AG148" s="126"/>
      <c r="AH148" s="57"/>
      <c r="AI148" s="57"/>
      <c r="AJ148" s="57"/>
      <c r="AK148" s="57"/>
      <c r="AL148" s="57"/>
      <c r="AM148" s="57"/>
      <c r="AN148" s="57"/>
      <c r="AO148" s="57"/>
      <c r="AP148" s="57"/>
      <c r="AQ148" s="57"/>
      <c r="AR148" s="57"/>
      <c r="AS148" s="57"/>
      <c r="AT148" s="57"/>
      <c r="AU148" s="57"/>
      <c r="AV148" s="57"/>
      <c r="AW148" s="57"/>
      <c r="AX148" s="57"/>
      <c r="AY148" s="57"/>
      <c r="AZ148" s="57"/>
      <c r="BA148" s="57"/>
    </row>
    <row r="149" spans="1:55" s="119" customFormat="1" ht="15.75" customHeight="1" x14ac:dyDescent="0.15">
      <c r="A149" s="212"/>
      <c r="B149" s="213"/>
      <c r="C149" s="1011" t="s">
        <v>1311</v>
      </c>
      <c r="D149" s="1012"/>
      <c r="E149" s="1012"/>
      <c r="F149" s="1015" t="s">
        <v>1312</v>
      </c>
      <c r="G149" s="1016"/>
      <c r="H149" s="1016"/>
      <c r="I149" s="1016"/>
      <c r="J149" s="1016"/>
      <c r="K149" s="1016"/>
      <c r="L149" s="1016"/>
      <c r="M149" s="1016"/>
      <c r="N149" s="1016"/>
      <c r="O149" s="1016"/>
      <c r="P149" s="1016"/>
      <c r="Q149" s="1016"/>
      <c r="R149" s="1016"/>
      <c r="S149" s="1016"/>
      <c r="T149" s="1016"/>
      <c r="U149" s="1017"/>
      <c r="V149" s="1018">
        <v>2</v>
      </c>
      <c r="W149" s="1019"/>
      <c r="X149" s="762" t="s">
        <v>4773</v>
      </c>
      <c r="Y149" s="762"/>
      <c r="Z149" s="762"/>
      <c r="AA149" s="762"/>
      <c r="AB149" s="762"/>
      <c r="AC149" s="762"/>
      <c r="AD149" s="762"/>
      <c r="AE149" s="762"/>
      <c r="AF149" s="1580" t="str">
        <f>IF(OR(C151="",C152=""),"←教員・職員に設定されている定年年齢をそれぞれ記入ください。定年の設定がない場合には、「設定なし」を選択してください。",IF(AND(C151&lt;&gt;"設定なし",F151=""),"←教員について、継続雇用制度の設定状況を記入してください。",IF(AND(C151&lt;&gt;"設定なし",F151&lt;&gt;4,P151=""),"←継続雇用制度を利用されている教員数を記入してください。",IF(AND(C151&lt;&gt;"設定なし",F151&lt;&gt;4,S151=""),"←継続雇用制度を利用する場合に設定されている「上限年齢」を記入してください。（設定がない場合は「上限なし」を選択してください。）",""))))</f>
        <v>←教員・職員に設定されている定年年齢をそれぞれ記入ください。定年の設定がない場合には、「設定なし」を選択してください。</v>
      </c>
      <c r="AG149" s="126"/>
      <c r="AH149" s="57"/>
      <c r="AJ149" s="57"/>
      <c r="AK149" s="57"/>
      <c r="AL149" s="57"/>
      <c r="AM149" s="57"/>
      <c r="AN149" s="57"/>
      <c r="AO149" s="57"/>
      <c r="AP149" s="57"/>
      <c r="AQ149" s="57"/>
      <c r="AR149" s="57"/>
      <c r="AS149" s="57"/>
      <c r="AT149" s="57"/>
      <c r="AU149" s="57"/>
      <c r="AV149" s="57"/>
      <c r="AW149" s="57"/>
      <c r="AX149" s="57"/>
      <c r="AY149" s="57"/>
      <c r="AZ149" s="57"/>
      <c r="BA149" s="57"/>
    </row>
    <row r="150" spans="1:55" s="119" customFormat="1" ht="19.5" customHeight="1" thickBot="1" x14ac:dyDescent="0.2">
      <c r="A150" s="1020"/>
      <c r="B150" s="1021"/>
      <c r="C150" s="1013"/>
      <c r="D150" s="1014"/>
      <c r="E150" s="1014"/>
      <c r="F150" s="1022" t="s">
        <v>1337</v>
      </c>
      <c r="G150" s="1012"/>
      <c r="H150" s="1023"/>
      <c r="I150" s="1023"/>
      <c r="J150" s="1023"/>
      <c r="K150" s="1023"/>
      <c r="L150" s="1023"/>
      <c r="M150" s="1023"/>
      <c r="N150" s="1023"/>
      <c r="O150" s="1024"/>
      <c r="P150" s="1025" t="s">
        <v>1338</v>
      </c>
      <c r="Q150" s="1012"/>
      <c r="R150" s="1026"/>
      <c r="S150" s="1027" t="s">
        <v>1339</v>
      </c>
      <c r="T150" s="1028"/>
      <c r="U150" s="1029"/>
      <c r="V150" s="187"/>
      <c r="W150" s="361"/>
      <c r="X150" s="762"/>
      <c r="Y150" s="762"/>
      <c r="Z150" s="762"/>
      <c r="AA150" s="762"/>
      <c r="AB150" s="762"/>
      <c r="AC150" s="762"/>
      <c r="AD150" s="762"/>
      <c r="AE150" s="762"/>
      <c r="AF150" s="1580"/>
      <c r="AG150" s="87"/>
      <c r="AH150" s="57"/>
      <c r="AJ150" s="57"/>
      <c r="AK150" s="57"/>
      <c r="AL150" s="57"/>
      <c r="AM150" s="57"/>
      <c r="AN150" s="57"/>
      <c r="AO150" s="57"/>
      <c r="AP150" s="57"/>
      <c r="AQ150" s="57"/>
      <c r="AR150" s="57"/>
      <c r="AS150" s="57"/>
      <c r="AT150" s="57"/>
      <c r="AU150" s="57"/>
      <c r="AV150" s="57"/>
      <c r="AW150" s="57"/>
      <c r="AX150" s="57"/>
      <c r="AY150" s="57"/>
      <c r="AZ150" s="57"/>
      <c r="BA150" s="57"/>
      <c r="BB150" s="57"/>
      <c r="BC150" s="57"/>
    </row>
    <row r="151" spans="1:55" s="119" customFormat="1" ht="30" customHeight="1" x14ac:dyDescent="0.15">
      <c r="A151" s="1030" t="s">
        <v>1302</v>
      </c>
      <c r="B151" s="1023"/>
      <c r="C151" s="1040"/>
      <c r="D151" s="1041"/>
      <c r="E151" s="1042"/>
      <c r="F151" s="1043"/>
      <c r="G151" s="1044"/>
      <c r="H151" s="1045" t="s">
        <v>1321</v>
      </c>
      <c r="I151" s="1045"/>
      <c r="J151" s="1045"/>
      <c r="K151" s="1045"/>
      <c r="L151" s="1045"/>
      <c r="M151" s="1045"/>
      <c r="N151" s="1045"/>
      <c r="O151" s="1045"/>
      <c r="P151" s="1047"/>
      <c r="Q151" s="1048"/>
      <c r="R151" s="168" t="s">
        <v>1332</v>
      </c>
      <c r="S151" s="1049"/>
      <c r="T151" s="1041"/>
      <c r="U151" s="1050"/>
      <c r="V151" s="1051">
        <v>3</v>
      </c>
      <c r="W151" s="1019"/>
      <c r="X151" s="762" t="s">
        <v>1396</v>
      </c>
      <c r="Y151" s="762"/>
      <c r="Z151" s="762"/>
      <c r="AA151" s="762"/>
      <c r="AB151" s="762"/>
      <c r="AC151" s="762"/>
      <c r="AD151" s="762"/>
      <c r="AE151" s="762"/>
      <c r="AF151" s="1580"/>
      <c r="AG151" s="87"/>
      <c r="AH151" s="57"/>
      <c r="AJ151" s="57"/>
      <c r="AK151" s="57"/>
      <c r="AL151" s="57"/>
      <c r="AM151" s="57"/>
      <c r="AN151" s="57"/>
      <c r="AO151" s="57"/>
      <c r="AP151" s="57"/>
      <c r="AQ151" s="57"/>
      <c r="AR151" s="57"/>
      <c r="AS151" s="57"/>
      <c r="AT151" s="57"/>
      <c r="AU151" s="57"/>
      <c r="AV151" s="57"/>
      <c r="AW151" s="57"/>
      <c r="AX151" s="57"/>
      <c r="AY151" s="57"/>
      <c r="AZ151" s="57"/>
      <c r="BA151" s="57"/>
      <c r="BB151" s="57"/>
      <c r="BC151" s="57"/>
    </row>
    <row r="152" spans="1:55" s="119" customFormat="1" ht="30.75" customHeight="1" thickBot="1" x14ac:dyDescent="0.2">
      <c r="A152" s="1030" t="s">
        <v>1303</v>
      </c>
      <c r="B152" s="1023"/>
      <c r="C152" s="1031"/>
      <c r="D152" s="1032"/>
      <c r="E152" s="1033"/>
      <c r="F152" s="1034"/>
      <c r="G152" s="1035"/>
      <c r="H152" s="1046"/>
      <c r="I152" s="1046"/>
      <c r="J152" s="1046"/>
      <c r="K152" s="1046"/>
      <c r="L152" s="1046"/>
      <c r="M152" s="1046"/>
      <c r="N152" s="1046"/>
      <c r="O152" s="1046"/>
      <c r="P152" s="1036"/>
      <c r="Q152" s="1037"/>
      <c r="R152" s="169" t="s">
        <v>1345</v>
      </c>
      <c r="S152" s="1038"/>
      <c r="T152" s="1032"/>
      <c r="U152" s="1039"/>
      <c r="V152" s="187"/>
      <c r="W152" s="361"/>
      <c r="X152" s="762"/>
      <c r="Y152" s="762"/>
      <c r="Z152" s="762"/>
      <c r="AA152" s="762"/>
      <c r="AB152" s="762"/>
      <c r="AC152" s="762"/>
      <c r="AD152" s="762"/>
      <c r="AE152" s="762"/>
      <c r="AF152" s="626" t="str">
        <f>IF(C152="","",IF(AND(C152&lt;&gt;"設定なし",F152=""),"←職員について、継続雇用制度の設定状況を記入してください。",IF(AND(C152&lt;&gt;"設定なし",F152&lt;&gt;4,P152=""),"←継続雇用制度を利用されている職員数を記入してください。",IF(AND(C152&lt;&gt;"設定なし",F152&lt;&gt;4,S152=""),"←継続雇用制度を利用する場合に設定されている「上限年齢」を記入してください。（設定がない場合は「上限なし」を選択してください。）",""))))</f>
        <v/>
      </c>
      <c r="AG152" s="8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row>
    <row r="153" spans="1:55" s="57" customFormat="1" ht="11.25" customHeight="1" x14ac:dyDescent="0.15">
      <c r="A153" s="98"/>
      <c r="B153" s="98"/>
      <c r="C153" s="98"/>
      <c r="D153" s="98"/>
      <c r="E153" s="98"/>
      <c r="F153" s="93"/>
      <c r="G153" s="93"/>
      <c r="H153" s="93"/>
      <c r="I153" s="93"/>
      <c r="J153" s="93"/>
      <c r="K153" s="93"/>
      <c r="L153" s="93"/>
      <c r="M153" s="93"/>
      <c r="N153" s="93"/>
      <c r="O153" s="93"/>
      <c r="P153" s="70"/>
      <c r="Q153" s="70"/>
      <c r="R153" s="70"/>
      <c r="S153" s="70"/>
      <c r="T153" s="70"/>
      <c r="U153" s="70"/>
      <c r="V153" s="70"/>
      <c r="W153" s="70"/>
      <c r="X153" s="762"/>
      <c r="Y153" s="762"/>
      <c r="Z153" s="762"/>
      <c r="AA153" s="762"/>
      <c r="AB153" s="762"/>
      <c r="AC153" s="762"/>
      <c r="AD153" s="762"/>
      <c r="AE153" s="762"/>
      <c r="AF153" s="82"/>
      <c r="AG153" s="128"/>
    </row>
    <row r="154" spans="1:55" s="57" customFormat="1" ht="13.5" x14ac:dyDescent="0.15">
      <c r="A154" s="1009" t="s">
        <v>2147</v>
      </c>
      <c r="B154" s="1010"/>
      <c r="C154" s="1010"/>
      <c r="D154" s="1010"/>
      <c r="E154" s="1010"/>
      <c r="F154" s="1010"/>
      <c r="G154" s="1010"/>
      <c r="H154" s="1010"/>
      <c r="I154" s="1010"/>
      <c r="J154" s="1010"/>
      <c r="K154" s="1010"/>
      <c r="L154" s="1010"/>
      <c r="M154" s="1010"/>
      <c r="N154" s="1010"/>
      <c r="O154" s="1010"/>
      <c r="P154" s="1010"/>
      <c r="Q154" s="1010"/>
      <c r="R154" s="1010"/>
      <c r="S154" s="1010"/>
      <c r="T154" s="1010"/>
      <c r="U154" s="1010"/>
      <c r="V154" s="1010"/>
      <c r="W154" s="1010"/>
      <c r="X154" s="1010"/>
      <c r="Y154" s="1010"/>
      <c r="Z154" s="1010"/>
      <c r="AA154" s="1010"/>
      <c r="AB154" s="1010"/>
      <c r="AC154" s="1010"/>
      <c r="AD154" s="1010"/>
      <c r="AE154" s="1010"/>
      <c r="AF154" s="84"/>
      <c r="AG154" s="52"/>
    </row>
    <row r="155" spans="1:55" s="57" customFormat="1" ht="19.5" customHeight="1" x14ac:dyDescent="0.15">
      <c r="A155" s="971" t="s">
        <v>1366</v>
      </c>
      <c r="B155" s="971"/>
      <c r="C155" s="971"/>
      <c r="D155" s="971"/>
      <c r="E155" s="971"/>
      <c r="F155" s="971"/>
      <c r="G155" s="971"/>
      <c r="H155" s="971"/>
      <c r="I155" s="971"/>
      <c r="J155" s="971"/>
      <c r="K155" s="971"/>
      <c r="L155" s="971"/>
      <c r="M155" s="971"/>
      <c r="N155" s="971"/>
      <c r="O155" s="971"/>
      <c r="P155" s="188"/>
      <c r="Q155" s="188"/>
      <c r="R155" s="188"/>
      <c r="S155" s="188"/>
      <c r="T155" s="188"/>
      <c r="U155" s="188"/>
      <c r="V155" s="188"/>
      <c r="W155" s="188"/>
      <c r="X155" s="188"/>
      <c r="Y155" s="188"/>
      <c r="Z155" s="188"/>
      <c r="AA155" s="188"/>
      <c r="AB155" s="188"/>
      <c r="AC155" s="188"/>
      <c r="AD155" s="188"/>
      <c r="AE155" s="188"/>
      <c r="AF155" s="84"/>
      <c r="AG155" s="52"/>
    </row>
    <row r="156" spans="1:55" s="57" customFormat="1" ht="13.5" x14ac:dyDescent="0.15">
      <c r="A156" s="66" t="s">
        <v>1391</v>
      </c>
      <c r="B156" s="641"/>
      <c r="C156" s="641"/>
      <c r="D156" s="641"/>
      <c r="E156" s="641"/>
      <c r="F156" s="641"/>
      <c r="G156" s="641"/>
      <c r="AF156" s="87"/>
      <c r="AG156" s="126"/>
    </row>
    <row r="157" spans="1:55" s="57" customFormat="1" ht="33.75" customHeight="1" thickBot="1" x14ac:dyDescent="0.2">
      <c r="A157" s="972" t="s">
        <v>1300</v>
      </c>
      <c r="B157" s="973"/>
      <c r="C157" s="973"/>
      <c r="D157" s="973"/>
      <c r="E157" s="973"/>
      <c r="F157" s="973"/>
      <c r="G157" s="974"/>
      <c r="H157" s="975" t="s">
        <v>1297</v>
      </c>
      <c r="I157" s="976"/>
      <c r="J157" s="976"/>
      <c r="K157" s="977"/>
      <c r="L157" s="978" t="s">
        <v>1298</v>
      </c>
      <c r="M157" s="979"/>
      <c r="N157" s="979"/>
      <c r="O157" s="980"/>
      <c r="P157" s="978" t="s">
        <v>1368</v>
      </c>
      <c r="Q157" s="976"/>
      <c r="R157" s="976"/>
      <c r="S157" s="977"/>
      <c r="T157" s="978" t="s">
        <v>1369</v>
      </c>
      <c r="U157" s="976"/>
      <c r="V157" s="976"/>
      <c r="W157" s="977"/>
      <c r="X157" s="975" t="s">
        <v>1299</v>
      </c>
      <c r="Y157" s="976"/>
      <c r="Z157" s="976"/>
      <c r="AA157" s="976"/>
      <c r="AB157" s="981" t="s">
        <v>987</v>
      </c>
      <c r="AC157" s="982"/>
      <c r="AD157" s="983"/>
      <c r="AK157" s="87"/>
      <c r="AL157" s="87"/>
      <c r="AM157" s="126"/>
      <c r="AN157" s="126"/>
      <c r="AO157" s="126"/>
      <c r="AP157" s="87"/>
      <c r="AQ157" s="87"/>
      <c r="AR157" s="87"/>
      <c r="AS157" s="87"/>
      <c r="AT157" s="87"/>
      <c r="AU157" s="87"/>
      <c r="AV157" s="119"/>
      <c r="AW157" s="119"/>
    </row>
    <row r="158" spans="1:55" s="57" customFormat="1" ht="25.5" customHeight="1" thickBot="1" x14ac:dyDescent="0.2">
      <c r="A158" s="957" t="s">
        <v>2133</v>
      </c>
      <c r="B158" s="958"/>
      <c r="C158" s="958"/>
      <c r="D158" s="958"/>
      <c r="E158" s="958"/>
      <c r="F158" s="958"/>
      <c r="G158" s="958"/>
      <c r="H158" s="959"/>
      <c r="I158" s="1006"/>
      <c r="J158" s="1006"/>
      <c r="K158" s="1007"/>
      <c r="L158" s="962"/>
      <c r="M158" s="1006"/>
      <c r="N158" s="1006"/>
      <c r="O158" s="1007"/>
      <c r="P158" s="962"/>
      <c r="Q158" s="1006"/>
      <c r="R158" s="1006"/>
      <c r="S158" s="1007"/>
      <c r="T158" s="962"/>
      <c r="U158" s="1006"/>
      <c r="V158" s="1006"/>
      <c r="W158" s="1007"/>
      <c r="X158" s="962"/>
      <c r="Y158" s="1006"/>
      <c r="Z158" s="1006"/>
      <c r="AA158" s="1008"/>
      <c r="AB158" s="964">
        <f>SUM(H158:AA158)</f>
        <v>0</v>
      </c>
      <c r="AC158" s="964"/>
      <c r="AD158" s="965"/>
      <c r="AF158" s="748" t="str">
        <f>IF(AND(H158="",L158="",P158="",T158="",X158=""),"←生徒用可動式PC台数を整備方法別にご記入ください。","")</f>
        <v>←生徒用可動式PC台数を整備方法別にご記入ください。</v>
      </c>
      <c r="AK158" s="87"/>
      <c r="AL158" s="87"/>
      <c r="AM158" s="126"/>
      <c r="AN158" s="126"/>
      <c r="AO158" s="126"/>
      <c r="AP158" s="87"/>
      <c r="AQ158" s="87"/>
      <c r="AR158" s="87"/>
      <c r="AS158" s="87"/>
      <c r="AT158" s="87"/>
      <c r="AU158" s="87"/>
      <c r="AV158" s="119"/>
      <c r="AW158" s="119"/>
    </row>
    <row r="159" spans="1:55" s="57" customFormat="1" ht="13.5" x14ac:dyDescent="0.15">
      <c r="A159" s="642"/>
      <c r="B159" s="642"/>
      <c r="C159" s="642"/>
      <c r="D159" s="642"/>
      <c r="E159" s="642"/>
      <c r="F159" s="642"/>
      <c r="G159" s="642"/>
      <c r="H159" s="643"/>
      <c r="I159" s="643"/>
      <c r="J159" s="643"/>
      <c r="K159" s="643"/>
      <c r="L159" s="1000"/>
      <c r="M159" s="1001"/>
      <c r="N159" s="1001"/>
      <c r="O159" s="1001"/>
      <c r="P159" s="1002" t="s">
        <v>4818</v>
      </c>
      <c r="Q159" s="1003"/>
      <c r="R159" s="1003"/>
      <c r="S159" s="1003"/>
      <c r="T159" s="1003"/>
      <c r="U159" s="1003"/>
      <c r="V159" s="1003"/>
      <c r="W159" s="1003"/>
      <c r="X159" s="1003"/>
      <c r="Y159" s="1003"/>
      <c r="Z159" s="1003"/>
      <c r="AA159" s="1003"/>
      <c r="AB159" s="1004" t="str">
        <f>IF(AB158=0,"-",$T$38/AB158)</f>
        <v>-</v>
      </c>
      <c r="AC159" s="1005"/>
      <c r="AD159" s="1005"/>
      <c r="AF159" s="748"/>
      <c r="AL159" s="87"/>
      <c r="AM159" s="87"/>
      <c r="AN159" s="126"/>
      <c r="AO159" s="126"/>
      <c r="AP159" s="126"/>
      <c r="AQ159" s="87"/>
      <c r="AR159" s="87"/>
      <c r="AS159" s="87"/>
      <c r="AT159" s="87"/>
      <c r="AU159" s="87"/>
      <c r="AV159" s="87"/>
      <c r="AW159" s="119"/>
      <c r="AX159" s="119"/>
    </row>
    <row r="160" spans="1:55" s="1" customFormat="1" ht="6.75" customHeight="1" x14ac:dyDescent="0.15">
      <c r="A160" s="643"/>
      <c r="B160" s="643"/>
      <c r="C160" s="643"/>
      <c r="D160" s="643"/>
      <c r="E160" s="643"/>
      <c r="F160" s="643"/>
      <c r="G160" s="643"/>
      <c r="H160" s="643"/>
      <c r="I160" s="643"/>
      <c r="J160" s="643"/>
      <c r="K160" s="643"/>
      <c r="L160" s="644"/>
      <c r="M160" s="644"/>
      <c r="N160" s="644"/>
      <c r="O160" s="644"/>
      <c r="P160" s="645"/>
      <c r="Q160" s="645"/>
      <c r="R160" s="645"/>
      <c r="S160" s="645"/>
      <c r="T160" s="643"/>
      <c r="U160" s="643"/>
      <c r="V160" s="643"/>
      <c r="W160" s="643"/>
      <c r="X160" s="644"/>
      <c r="Y160" s="646"/>
      <c r="Z160" s="646"/>
      <c r="AA160" s="646"/>
      <c r="AL160" s="87"/>
      <c r="AM160" s="87"/>
      <c r="AN160" s="126"/>
      <c r="AO160" s="126"/>
      <c r="AP160" s="126"/>
      <c r="AQ160" s="87"/>
      <c r="AR160" s="87"/>
      <c r="AS160" s="87"/>
      <c r="AT160" s="87"/>
      <c r="AU160" s="87"/>
      <c r="AV160" s="87"/>
      <c r="AW160" s="142"/>
      <c r="AX160" s="142"/>
    </row>
    <row r="161" spans="1:37" s="1" customFormat="1" ht="13.5" x14ac:dyDescent="0.15">
      <c r="A161" s="66" t="s">
        <v>1340</v>
      </c>
      <c r="B161" s="643"/>
      <c r="C161" s="643"/>
      <c r="D161" s="643"/>
      <c r="E161" s="643"/>
      <c r="F161" s="643"/>
      <c r="G161" s="643"/>
      <c r="H161" s="643"/>
      <c r="I161" s="643"/>
      <c r="J161" s="643"/>
      <c r="K161" s="643"/>
      <c r="L161" s="643"/>
      <c r="M161" s="643"/>
      <c r="N161" s="643"/>
      <c r="O161" s="643"/>
      <c r="P161" s="644"/>
      <c r="Q161" s="646"/>
      <c r="R161" s="646"/>
      <c r="S161" s="646"/>
      <c r="T161" s="643"/>
      <c r="AH161" s="87"/>
      <c r="AI161" s="87"/>
      <c r="AJ161" s="142"/>
      <c r="AK161" s="142"/>
    </row>
    <row r="162" spans="1:37" s="1" customFormat="1" ht="13.5" x14ac:dyDescent="0.15">
      <c r="A162" s="941" t="s">
        <v>1435</v>
      </c>
      <c r="B162" s="942"/>
      <c r="C162" s="942"/>
      <c r="D162" s="942"/>
      <c r="E162" s="942"/>
      <c r="F162" s="942"/>
      <c r="G162" s="942"/>
      <c r="H162" s="942"/>
      <c r="I162" s="942"/>
      <c r="J162" s="942"/>
      <c r="K162" s="942"/>
      <c r="L162" s="942"/>
      <c r="M162" s="942"/>
      <c r="N162" s="942"/>
      <c r="O162" s="942"/>
      <c r="P162" s="942"/>
      <c r="Q162" s="942"/>
      <c r="R162" s="942"/>
      <c r="S162" s="942"/>
      <c r="T162" s="942"/>
      <c r="U162" s="942"/>
      <c r="V162" s="942"/>
      <c r="W162" s="942"/>
      <c r="X162" s="942"/>
      <c r="Y162" s="942"/>
      <c r="Z162" s="942"/>
      <c r="AA162" s="942"/>
      <c r="AB162" s="942"/>
      <c r="AC162" s="942"/>
      <c r="AD162" s="942"/>
      <c r="AE162" s="942"/>
      <c r="AH162" s="87"/>
      <c r="AI162" s="87"/>
      <c r="AJ162" s="142"/>
      <c r="AK162" s="142"/>
    </row>
    <row r="163" spans="1:37" s="1" customFormat="1" ht="15" customHeight="1" thickBot="1" x14ac:dyDescent="0.2">
      <c r="A163" s="943" t="s">
        <v>1375</v>
      </c>
      <c r="B163" s="944"/>
      <c r="C163" s="944"/>
      <c r="D163" s="944"/>
      <c r="E163" s="944"/>
      <c r="F163" s="944"/>
      <c r="G163" s="944"/>
      <c r="H163" s="947" t="s">
        <v>1324</v>
      </c>
      <c r="I163" s="948"/>
      <c r="J163" s="948"/>
      <c r="K163" s="949" t="s">
        <v>1327</v>
      </c>
      <c r="L163" s="950"/>
      <c r="M163" s="950"/>
      <c r="N163" s="949" t="s">
        <v>1326</v>
      </c>
      <c r="O163" s="950"/>
      <c r="P163" s="950"/>
      <c r="Q163" s="949" t="s">
        <v>1328</v>
      </c>
      <c r="R163" s="950"/>
      <c r="S163" s="950"/>
      <c r="T163" s="949" t="s">
        <v>4819</v>
      </c>
      <c r="U163" s="950"/>
      <c r="V163" s="950"/>
      <c r="W163" s="952"/>
      <c r="X163" s="953"/>
      <c r="Y163" s="953"/>
      <c r="Z163" s="997" t="s">
        <v>1390</v>
      </c>
      <c r="AA163" s="998"/>
      <c r="AB163" s="998"/>
      <c r="AC163" s="998"/>
      <c r="AD163" s="999"/>
      <c r="AE163" s="647"/>
      <c r="AF163" s="933" t="str">
        <f>IF(AND(H164="",K164="",N164="",Q164="",T164="",Z164=""),"←デジタル教科書を導入している教科に「○」をつけてください。導入済の教科がない場合は、そのまま（３）「未導入の理由」をお答えください。","")</f>
        <v>←デジタル教科書を導入している教科に「○」をつけてください。導入済の教科がない場合は、そのまま（３）「未導入の理由」をお答えください。</v>
      </c>
      <c r="AH163" s="87"/>
      <c r="AI163" s="87"/>
      <c r="AJ163" s="142"/>
      <c r="AK163" s="142"/>
    </row>
    <row r="164" spans="1:37" s="57" customFormat="1" ht="22.5" customHeight="1" thickBot="1" x14ac:dyDescent="0.2">
      <c r="A164" s="945"/>
      <c r="B164" s="946"/>
      <c r="C164" s="946"/>
      <c r="D164" s="946"/>
      <c r="E164" s="946"/>
      <c r="F164" s="946"/>
      <c r="G164" s="946"/>
      <c r="H164" s="951"/>
      <c r="I164" s="937"/>
      <c r="J164" s="937"/>
      <c r="K164" s="934"/>
      <c r="L164" s="935"/>
      <c r="M164" s="935"/>
      <c r="N164" s="934"/>
      <c r="O164" s="935"/>
      <c r="P164" s="935"/>
      <c r="Q164" s="934"/>
      <c r="R164" s="935"/>
      <c r="S164" s="935"/>
      <c r="T164" s="936"/>
      <c r="U164" s="937"/>
      <c r="V164" s="937"/>
      <c r="W164" s="938"/>
      <c r="X164" s="939"/>
      <c r="Y164" s="939"/>
      <c r="Z164" s="936"/>
      <c r="AA164" s="937"/>
      <c r="AB164" s="937"/>
      <c r="AC164" s="937"/>
      <c r="AD164" s="940"/>
      <c r="AF164" s="933"/>
      <c r="AG164" s="126"/>
    </row>
    <row r="165" spans="1:37" s="57" customFormat="1" ht="36" customHeight="1" x14ac:dyDescent="0.15">
      <c r="A165" s="648" t="s">
        <v>1359</v>
      </c>
      <c r="B165" s="989" t="s">
        <v>1374</v>
      </c>
      <c r="C165" s="990"/>
      <c r="D165" s="990"/>
      <c r="E165" s="990"/>
      <c r="F165" s="990"/>
      <c r="G165" s="990"/>
      <c r="H165" s="990"/>
      <c r="I165" s="990"/>
      <c r="J165" s="990"/>
      <c r="K165" s="990"/>
      <c r="L165" s="990"/>
      <c r="M165" s="990"/>
      <c r="N165" s="990"/>
      <c r="O165" s="990"/>
      <c r="P165" s="990"/>
      <c r="Q165" s="990"/>
      <c r="R165" s="990"/>
      <c r="S165" s="990"/>
      <c r="T165" s="990"/>
      <c r="U165" s="990"/>
      <c r="V165" s="990"/>
      <c r="W165" s="990"/>
      <c r="X165" s="990"/>
      <c r="Y165" s="990"/>
      <c r="Z165" s="990"/>
      <c r="AA165" s="990"/>
      <c r="AB165" s="990"/>
      <c r="AC165" s="990"/>
      <c r="AD165" s="990"/>
      <c r="AF165" s="933"/>
      <c r="AG165" s="126"/>
    </row>
    <row r="166" spans="1:37" s="57" customFormat="1" ht="9.75" customHeight="1" x14ac:dyDescent="0.15">
      <c r="A166" s="649"/>
      <c r="B166" s="650"/>
      <c r="C166" s="650"/>
      <c r="D166" s="650"/>
      <c r="E166" s="650"/>
      <c r="F166" s="650"/>
      <c r="G166" s="650"/>
      <c r="H166" s="650"/>
      <c r="I166" s="650"/>
      <c r="J166" s="650"/>
      <c r="K166" s="650"/>
      <c r="L166" s="650"/>
      <c r="M166" s="650"/>
      <c r="N166" s="650"/>
      <c r="O166" s="650"/>
      <c r="P166" s="650"/>
      <c r="Q166" s="650"/>
      <c r="R166" s="650"/>
      <c r="S166" s="650"/>
      <c r="T166" s="650"/>
      <c r="U166" s="650"/>
      <c r="V166" s="650"/>
      <c r="W166" s="650"/>
      <c r="X166" s="650"/>
      <c r="Y166" s="650"/>
      <c r="Z166" s="650"/>
      <c r="AA166" s="650"/>
      <c r="AB166" s="650"/>
      <c r="AC166" s="650"/>
      <c r="AD166" s="650"/>
      <c r="AF166" s="87"/>
      <c r="AG166" s="126"/>
    </row>
    <row r="167" spans="1:37" s="57" customFormat="1" ht="13.5" x14ac:dyDescent="0.15">
      <c r="A167" s="66" t="s">
        <v>1428</v>
      </c>
      <c r="B167" s="650"/>
      <c r="C167" s="650"/>
      <c r="D167" s="650"/>
      <c r="E167" s="650"/>
      <c r="F167" s="650"/>
      <c r="G167" s="650"/>
      <c r="H167" s="650"/>
      <c r="I167" s="650"/>
      <c r="J167" s="650"/>
      <c r="K167" s="650"/>
      <c r="L167" s="650"/>
      <c r="M167" s="650"/>
      <c r="N167" s="650"/>
      <c r="O167" s="650"/>
      <c r="P167" s="650"/>
      <c r="Q167" s="650"/>
      <c r="R167" s="650"/>
      <c r="S167" s="650"/>
      <c r="T167" s="650"/>
      <c r="U167" s="650"/>
      <c r="V167" s="650"/>
      <c r="W167" s="650"/>
      <c r="X167" s="650"/>
      <c r="Y167" s="650"/>
      <c r="Z167" s="650"/>
      <c r="AA167" s="650"/>
      <c r="AB167" s="650"/>
      <c r="AC167" s="650"/>
      <c r="AD167" s="650"/>
      <c r="AF167" s="87"/>
      <c r="AG167" s="126"/>
    </row>
    <row r="168" spans="1:37" s="57" customFormat="1" ht="30" customHeight="1" x14ac:dyDescent="0.15">
      <c r="A168" s="991" t="s">
        <v>1434</v>
      </c>
      <c r="B168" s="991"/>
      <c r="C168" s="991"/>
      <c r="D168" s="991"/>
      <c r="E168" s="991"/>
      <c r="F168" s="991"/>
      <c r="G168" s="991"/>
      <c r="H168" s="991"/>
      <c r="I168" s="991"/>
      <c r="J168" s="991"/>
      <c r="K168" s="991"/>
      <c r="L168" s="991"/>
      <c r="M168" s="991"/>
      <c r="N168" s="991"/>
      <c r="O168" s="991"/>
      <c r="P168" s="991"/>
      <c r="Q168" s="991"/>
      <c r="R168" s="991"/>
      <c r="S168" s="991"/>
      <c r="T168" s="991"/>
      <c r="U168" s="991"/>
      <c r="V168" s="991"/>
      <c r="W168" s="991"/>
      <c r="X168" s="991"/>
      <c r="Y168" s="991"/>
      <c r="Z168" s="991"/>
      <c r="AA168" s="991"/>
      <c r="AB168" s="991"/>
      <c r="AC168" s="991"/>
      <c r="AD168" s="991"/>
      <c r="AE168" s="991"/>
      <c r="AF168" s="87"/>
      <c r="AG168" s="126"/>
    </row>
    <row r="169" spans="1:37" s="57" customFormat="1" ht="30" customHeight="1" thickBot="1" x14ac:dyDescent="0.2">
      <c r="A169" s="262"/>
      <c r="B169" s="263"/>
      <c r="C169" s="264"/>
      <c r="D169" s="263"/>
      <c r="E169" s="263"/>
      <c r="F169" s="263"/>
      <c r="G169" s="263"/>
      <c r="H169" s="263"/>
      <c r="I169" s="263"/>
      <c r="J169" s="263"/>
      <c r="K169" s="263"/>
      <c r="L169" s="263"/>
      <c r="M169" s="263"/>
      <c r="N169" s="263"/>
      <c r="O169" s="651"/>
      <c r="P169" s="651"/>
      <c r="Q169" s="651"/>
      <c r="R169" s="651"/>
      <c r="S169" s="651"/>
      <c r="T169" s="651"/>
      <c r="U169" s="992" t="s">
        <v>1431</v>
      </c>
      <c r="V169" s="993"/>
      <c r="W169" s="993"/>
      <c r="X169" s="993"/>
      <c r="Y169" s="993"/>
      <c r="Z169" s="992" t="s">
        <v>1432</v>
      </c>
      <c r="AA169" s="993"/>
      <c r="AB169" s="993"/>
      <c r="AC169" s="993"/>
      <c r="AD169" s="993"/>
      <c r="AF169" s="733" t="str">
        <f>IF(AND(OR(H164="",K164="",N164="",Q164="",T164=""),COUNTA($U$170:$Y$174)=0),"←（２）でデジタル教科書を未導入の教科について、その理由をお答えください。","")</f>
        <v>←（２）でデジタル教科書を未導入の教科について、その理由をお答えください。</v>
      </c>
      <c r="AG169" s="126"/>
    </row>
    <row r="170" spans="1:37" s="57" customFormat="1" ht="16.5" customHeight="1" x14ac:dyDescent="0.15">
      <c r="A170" s="987" t="s">
        <v>1437</v>
      </c>
      <c r="B170" s="987"/>
      <c r="C170" s="987"/>
      <c r="D170" s="987"/>
      <c r="E170" s="987"/>
      <c r="F170" s="987"/>
      <c r="G170" s="987"/>
      <c r="H170" s="987"/>
      <c r="I170" s="987"/>
      <c r="J170" s="987"/>
      <c r="K170" s="987"/>
      <c r="L170" s="987"/>
      <c r="M170" s="987"/>
      <c r="N170" s="987"/>
      <c r="O170" s="987"/>
      <c r="P170" s="987"/>
      <c r="Q170" s="987"/>
      <c r="R170" s="987"/>
      <c r="S170" s="987"/>
      <c r="T170" s="988"/>
      <c r="U170" s="994"/>
      <c r="V170" s="995"/>
      <c r="W170" s="995"/>
      <c r="X170" s="995"/>
      <c r="Y170" s="996"/>
      <c r="Z170" s="994"/>
      <c r="AA170" s="995"/>
      <c r="AB170" s="995"/>
      <c r="AC170" s="995"/>
      <c r="AD170" s="996"/>
      <c r="AE170" s="126"/>
      <c r="AF170" s="733"/>
      <c r="AG170" s="126"/>
    </row>
    <row r="171" spans="1:37" s="57" customFormat="1" ht="16.5" customHeight="1" x14ac:dyDescent="0.15">
      <c r="A171" s="987" t="s">
        <v>1429</v>
      </c>
      <c r="B171" s="987"/>
      <c r="C171" s="987"/>
      <c r="D171" s="987"/>
      <c r="E171" s="987"/>
      <c r="F171" s="987"/>
      <c r="G171" s="987"/>
      <c r="H171" s="987"/>
      <c r="I171" s="987"/>
      <c r="J171" s="987"/>
      <c r="K171" s="987"/>
      <c r="L171" s="987"/>
      <c r="M171" s="987"/>
      <c r="N171" s="987"/>
      <c r="O171" s="987"/>
      <c r="P171" s="987"/>
      <c r="Q171" s="987"/>
      <c r="R171" s="987"/>
      <c r="S171" s="987"/>
      <c r="T171" s="988"/>
      <c r="U171" s="984"/>
      <c r="V171" s="985"/>
      <c r="W171" s="985"/>
      <c r="X171" s="985"/>
      <c r="Y171" s="986"/>
      <c r="Z171" s="984"/>
      <c r="AA171" s="985"/>
      <c r="AB171" s="985"/>
      <c r="AC171" s="985"/>
      <c r="AD171" s="986"/>
      <c r="AE171" s="126"/>
      <c r="AF171" s="733"/>
      <c r="AG171" s="126"/>
    </row>
    <row r="172" spans="1:37" s="57" customFormat="1" ht="16.5" customHeight="1" x14ac:dyDescent="0.15">
      <c r="A172" s="987" t="s">
        <v>1376</v>
      </c>
      <c r="B172" s="987"/>
      <c r="C172" s="987"/>
      <c r="D172" s="987"/>
      <c r="E172" s="987"/>
      <c r="F172" s="987"/>
      <c r="G172" s="987"/>
      <c r="H172" s="987"/>
      <c r="I172" s="987"/>
      <c r="J172" s="987"/>
      <c r="K172" s="987"/>
      <c r="L172" s="987"/>
      <c r="M172" s="987"/>
      <c r="N172" s="987"/>
      <c r="O172" s="987"/>
      <c r="P172" s="987"/>
      <c r="Q172" s="987"/>
      <c r="R172" s="987"/>
      <c r="S172" s="987"/>
      <c r="T172" s="988"/>
      <c r="U172" s="984"/>
      <c r="V172" s="985"/>
      <c r="W172" s="985"/>
      <c r="X172" s="985"/>
      <c r="Y172" s="986"/>
      <c r="Z172" s="984"/>
      <c r="AA172" s="985"/>
      <c r="AB172" s="985"/>
      <c r="AC172" s="985"/>
      <c r="AD172" s="986"/>
      <c r="AE172" s="126"/>
      <c r="AF172" s="933" t="str">
        <f>IF(AND(OR(H164="○",K164="○",N164="○",Q164="○",T164="○",Z164&lt;&gt;""),COUNTA($Z$170:$AD$174)=0),"←（２）でデジタル教科書を導入済の教科について、導入後の課題をお答えください。","")</f>
        <v/>
      </c>
      <c r="AG172" s="126"/>
    </row>
    <row r="173" spans="1:37" s="57" customFormat="1" ht="16.5" customHeight="1" x14ac:dyDescent="0.15">
      <c r="A173" s="987" t="s">
        <v>1430</v>
      </c>
      <c r="B173" s="987"/>
      <c r="C173" s="987"/>
      <c r="D173" s="987"/>
      <c r="E173" s="987"/>
      <c r="F173" s="987"/>
      <c r="G173" s="987"/>
      <c r="H173" s="987"/>
      <c r="I173" s="987"/>
      <c r="J173" s="987"/>
      <c r="K173" s="987"/>
      <c r="L173" s="987"/>
      <c r="M173" s="987"/>
      <c r="N173" s="987"/>
      <c r="O173" s="987"/>
      <c r="P173" s="987"/>
      <c r="Q173" s="987"/>
      <c r="R173" s="987"/>
      <c r="S173" s="987"/>
      <c r="T173" s="988"/>
      <c r="U173" s="984"/>
      <c r="V173" s="985"/>
      <c r="W173" s="985"/>
      <c r="X173" s="985"/>
      <c r="Y173" s="986"/>
      <c r="Z173" s="984"/>
      <c r="AA173" s="985"/>
      <c r="AB173" s="985"/>
      <c r="AC173" s="985"/>
      <c r="AD173" s="986"/>
      <c r="AE173" s="126"/>
      <c r="AF173" s="933"/>
      <c r="AG173" s="126"/>
    </row>
    <row r="174" spans="1:37" s="57" customFormat="1" ht="38.25" customHeight="1" thickBot="1" x14ac:dyDescent="0.2">
      <c r="A174" s="966" t="s">
        <v>1433</v>
      </c>
      <c r="B174" s="966"/>
      <c r="C174" s="966"/>
      <c r="D174" s="966"/>
      <c r="E174" s="966"/>
      <c r="F174" s="966"/>
      <c r="G174" s="966"/>
      <c r="H174" s="966"/>
      <c r="I174" s="966"/>
      <c r="J174" s="966"/>
      <c r="K174" s="966"/>
      <c r="L174" s="966"/>
      <c r="M174" s="966"/>
      <c r="N174" s="966"/>
      <c r="O174" s="966"/>
      <c r="P174" s="966"/>
      <c r="Q174" s="966"/>
      <c r="R174" s="966"/>
      <c r="S174" s="966"/>
      <c r="T174" s="967"/>
      <c r="U174" s="968"/>
      <c r="V174" s="969"/>
      <c r="W174" s="969"/>
      <c r="X174" s="969"/>
      <c r="Y174" s="970"/>
      <c r="Z174" s="968"/>
      <c r="AA174" s="969"/>
      <c r="AB174" s="969"/>
      <c r="AC174" s="969"/>
      <c r="AD174" s="970"/>
      <c r="AE174" s="126"/>
      <c r="AF174" s="126"/>
      <c r="AG174" s="126"/>
    </row>
    <row r="175" spans="1:37" s="57" customFormat="1" ht="11.25" customHeight="1" x14ac:dyDescent="0.15">
      <c r="A175" s="649"/>
      <c r="B175" s="650"/>
      <c r="C175" s="650"/>
      <c r="D175" s="650"/>
      <c r="E175" s="650"/>
      <c r="F175" s="650"/>
      <c r="G175" s="650"/>
      <c r="H175" s="650"/>
      <c r="I175" s="650"/>
      <c r="J175" s="650"/>
      <c r="K175" s="650"/>
      <c r="L175" s="650"/>
      <c r="M175" s="650"/>
      <c r="N175" s="650"/>
      <c r="O175" s="650"/>
      <c r="P175" s="650"/>
      <c r="Q175" s="650"/>
      <c r="R175" s="650"/>
      <c r="S175" s="650"/>
      <c r="T175" s="650"/>
      <c r="U175" s="650"/>
      <c r="V175" s="650"/>
      <c r="W175" s="650"/>
      <c r="X175" s="650"/>
      <c r="Y175" s="650"/>
      <c r="Z175" s="650"/>
      <c r="AA175" s="650"/>
      <c r="AB175" s="650"/>
      <c r="AC175" s="650"/>
      <c r="AD175" s="650"/>
      <c r="AF175" s="87"/>
      <c r="AG175" s="126"/>
    </row>
    <row r="176" spans="1:37" s="57" customFormat="1" ht="19.5" customHeight="1" x14ac:dyDescent="0.15">
      <c r="A176" s="971" t="s">
        <v>1367</v>
      </c>
      <c r="B176" s="971"/>
      <c r="C176" s="971"/>
      <c r="D176" s="971"/>
      <c r="E176" s="971"/>
      <c r="F176" s="971"/>
      <c r="G176" s="971"/>
      <c r="H176" s="971"/>
      <c r="I176" s="971"/>
      <c r="J176" s="971"/>
      <c r="K176" s="971"/>
      <c r="L176" s="971"/>
      <c r="M176" s="971"/>
      <c r="N176" s="971"/>
      <c r="O176" s="971"/>
      <c r="P176" s="188"/>
      <c r="Q176" s="188"/>
      <c r="R176" s="188"/>
      <c r="S176" s="188"/>
      <c r="T176" s="188"/>
      <c r="U176" s="188"/>
      <c r="V176" s="188"/>
      <c r="W176" s="188"/>
      <c r="X176" s="188"/>
      <c r="Y176" s="188"/>
      <c r="Z176" s="188"/>
      <c r="AA176" s="188"/>
      <c r="AB176" s="188"/>
      <c r="AC176" s="188"/>
      <c r="AD176" s="188"/>
      <c r="AE176" s="188"/>
      <c r="AF176" s="84"/>
      <c r="AG176" s="52"/>
    </row>
    <row r="177" spans="1:37" s="57" customFormat="1" ht="13.5" x14ac:dyDescent="0.15">
      <c r="A177" s="66" t="s">
        <v>1392</v>
      </c>
      <c r="B177" s="652"/>
      <c r="C177" s="652"/>
      <c r="D177" s="653"/>
      <c r="E177" s="641"/>
      <c r="F177" s="641"/>
      <c r="G177" s="641"/>
      <c r="AF177" s="87"/>
      <c r="AG177" s="126"/>
    </row>
    <row r="178" spans="1:37" s="57" customFormat="1" ht="30.75" customHeight="1" thickBot="1" x14ac:dyDescent="0.2">
      <c r="A178" s="972" t="s">
        <v>1301</v>
      </c>
      <c r="B178" s="973"/>
      <c r="C178" s="973"/>
      <c r="D178" s="973"/>
      <c r="E178" s="973"/>
      <c r="F178" s="973"/>
      <c r="G178" s="974"/>
      <c r="H178" s="975" t="s">
        <v>1297</v>
      </c>
      <c r="I178" s="976"/>
      <c r="J178" s="976"/>
      <c r="K178" s="977"/>
      <c r="L178" s="978" t="s">
        <v>1298</v>
      </c>
      <c r="M178" s="979"/>
      <c r="N178" s="979"/>
      <c r="O178" s="980"/>
      <c r="P178" s="975" t="s">
        <v>1299</v>
      </c>
      <c r="Q178" s="976"/>
      <c r="R178" s="976"/>
      <c r="S178" s="976"/>
      <c r="T178" s="981" t="s">
        <v>987</v>
      </c>
      <c r="U178" s="982"/>
      <c r="V178" s="983"/>
      <c r="X178" s="87"/>
      <c r="Y178" s="87"/>
      <c r="Z178" s="126"/>
      <c r="AA178" s="126"/>
      <c r="AB178" s="126"/>
      <c r="AC178" s="87"/>
      <c r="AD178" s="87"/>
      <c r="AE178" s="87"/>
      <c r="AF178" s="87"/>
      <c r="AG178" s="87"/>
    </row>
    <row r="179" spans="1:37" s="57" customFormat="1" ht="25.5" customHeight="1" thickBot="1" x14ac:dyDescent="0.2">
      <c r="A179" s="957" t="s">
        <v>2133</v>
      </c>
      <c r="B179" s="958"/>
      <c r="C179" s="958"/>
      <c r="D179" s="958"/>
      <c r="E179" s="958"/>
      <c r="F179" s="958"/>
      <c r="G179" s="958"/>
      <c r="H179" s="959"/>
      <c r="I179" s="960"/>
      <c r="J179" s="960"/>
      <c r="K179" s="961"/>
      <c r="L179" s="962"/>
      <c r="M179" s="960"/>
      <c r="N179" s="960"/>
      <c r="O179" s="961"/>
      <c r="P179" s="962"/>
      <c r="Q179" s="960"/>
      <c r="R179" s="960"/>
      <c r="S179" s="963"/>
      <c r="T179" s="964">
        <f>SUM(H179:S179)</f>
        <v>0</v>
      </c>
      <c r="U179" s="964"/>
      <c r="V179" s="965"/>
      <c r="W179" s="654"/>
      <c r="X179" s="655"/>
      <c r="Y179" s="655"/>
      <c r="Z179" s="655"/>
      <c r="AA179" s="655"/>
      <c r="AB179" s="655"/>
      <c r="AC179" s="655"/>
      <c r="AD179" s="655"/>
      <c r="AE179" s="655"/>
      <c r="AF179" s="748" t="str">
        <f>IF(AND(H179="",L179="",P179=""),"←教員用可動式PC台数を整備方法別にご記入ください。","")</f>
        <v>←教員用可動式PC台数を整備方法別にご記入ください。</v>
      </c>
      <c r="AG179" s="87"/>
    </row>
    <row r="180" spans="1:37" s="57" customFormat="1" ht="13.5" customHeight="1" x14ac:dyDescent="0.15">
      <c r="A180" s="644"/>
      <c r="B180" s="656"/>
      <c r="C180" s="643"/>
      <c r="D180" s="657"/>
      <c r="E180" s="641"/>
      <c r="F180" s="641"/>
      <c r="G180" s="641"/>
      <c r="H180" s="1"/>
      <c r="I180" s="1"/>
      <c r="J180" s="1"/>
      <c r="K180" s="644"/>
      <c r="L180" s="645"/>
      <c r="M180" s="645"/>
      <c r="N180" s="645"/>
      <c r="O180" s="645"/>
      <c r="P180" s="644"/>
      <c r="Q180" s="644"/>
      <c r="R180" s="644"/>
      <c r="S180" s="644"/>
      <c r="T180" s="658"/>
      <c r="U180" s="658"/>
      <c r="V180" s="658"/>
      <c r="W180" s="658"/>
      <c r="AB180" s="87"/>
      <c r="AC180" s="87"/>
      <c r="AD180" s="126"/>
      <c r="AE180" s="126"/>
      <c r="AF180" s="748"/>
      <c r="AG180" s="87"/>
    </row>
    <row r="181" spans="1:37" s="1" customFormat="1" ht="13.5" x14ac:dyDescent="0.15">
      <c r="A181" s="66" t="s">
        <v>1342</v>
      </c>
      <c r="B181" s="643"/>
      <c r="C181" s="643"/>
      <c r="D181" s="643"/>
      <c r="E181" s="643"/>
      <c r="F181" s="643"/>
      <c r="G181" s="643"/>
      <c r="H181" s="643"/>
      <c r="I181" s="643"/>
      <c r="J181" s="643"/>
      <c r="K181" s="643"/>
      <c r="L181" s="643"/>
      <c r="M181" s="643"/>
      <c r="N181" s="643"/>
      <c r="O181" s="643"/>
      <c r="P181" s="644"/>
      <c r="Q181" s="646"/>
      <c r="R181" s="646"/>
      <c r="S181" s="646"/>
      <c r="T181" s="643"/>
      <c r="AH181" s="87"/>
      <c r="AI181" s="87"/>
      <c r="AJ181" s="142"/>
      <c r="AK181" s="142"/>
    </row>
    <row r="182" spans="1:37" s="57" customFormat="1" ht="25.5" customHeight="1" x14ac:dyDescent="0.15">
      <c r="A182" s="941" t="s">
        <v>2152</v>
      </c>
      <c r="B182" s="942"/>
      <c r="C182" s="942"/>
      <c r="D182" s="942"/>
      <c r="E182" s="942"/>
      <c r="F182" s="942"/>
      <c r="G182" s="942"/>
      <c r="H182" s="942"/>
      <c r="I182" s="942"/>
      <c r="J182" s="942"/>
      <c r="K182" s="942"/>
      <c r="L182" s="942"/>
      <c r="M182" s="942"/>
      <c r="N182" s="942"/>
      <c r="O182" s="942"/>
      <c r="P182" s="942"/>
      <c r="Q182" s="942"/>
      <c r="R182" s="942"/>
      <c r="S182" s="942"/>
      <c r="T182" s="942"/>
      <c r="U182" s="942"/>
      <c r="V182" s="942"/>
      <c r="W182" s="942"/>
      <c r="X182" s="942"/>
      <c r="Y182" s="942"/>
      <c r="Z182" s="942"/>
      <c r="AA182" s="942"/>
      <c r="AB182" s="942"/>
      <c r="AC182" s="942"/>
      <c r="AD182" s="942"/>
      <c r="AE182" s="942"/>
      <c r="AF182" s="87"/>
      <c r="AG182" s="126"/>
    </row>
    <row r="183" spans="1:37" s="1" customFormat="1" ht="15" customHeight="1" thickBot="1" x14ac:dyDescent="0.2">
      <c r="A183" s="943" t="s">
        <v>1377</v>
      </c>
      <c r="B183" s="944"/>
      <c r="C183" s="944"/>
      <c r="D183" s="944"/>
      <c r="E183" s="944"/>
      <c r="F183" s="944"/>
      <c r="G183" s="944"/>
      <c r="H183" s="947" t="s">
        <v>1324</v>
      </c>
      <c r="I183" s="948"/>
      <c r="J183" s="948"/>
      <c r="K183" s="949" t="s">
        <v>1327</v>
      </c>
      <c r="L183" s="950"/>
      <c r="M183" s="950"/>
      <c r="N183" s="949" t="s">
        <v>1326</v>
      </c>
      <c r="O183" s="950"/>
      <c r="P183" s="950"/>
      <c r="Q183" s="949" t="s">
        <v>1328</v>
      </c>
      <c r="R183" s="950"/>
      <c r="S183" s="950"/>
      <c r="T183" s="949" t="s">
        <v>4819</v>
      </c>
      <c r="U183" s="950"/>
      <c r="V183" s="950"/>
      <c r="W183" s="952"/>
      <c r="X183" s="953"/>
      <c r="Y183" s="953"/>
      <c r="Z183" s="954" t="s">
        <v>1390</v>
      </c>
      <c r="AA183" s="955"/>
      <c r="AB183" s="955"/>
      <c r="AC183" s="955"/>
      <c r="AD183" s="956"/>
      <c r="AE183" s="647"/>
      <c r="AF183" s="933" t="str">
        <f>IF(AND(H184="",K184="",N184="",Q184="",T184="",Z184=""),"←指導者用デジタル教材を整備している教科に「○」をつけてください。","")</f>
        <v>←指導者用デジタル教材を整備している教科に「○」をつけてください。</v>
      </c>
      <c r="AH183" s="87"/>
      <c r="AI183" s="87"/>
      <c r="AJ183" s="142"/>
      <c r="AK183" s="142"/>
    </row>
    <row r="184" spans="1:37" s="1" customFormat="1" ht="22.5" customHeight="1" thickBot="1" x14ac:dyDescent="0.2">
      <c r="A184" s="945"/>
      <c r="B184" s="946"/>
      <c r="C184" s="946"/>
      <c r="D184" s="946"/>
      <c r="E184" s="946"/>
      <c r="F184" s="946"/>
      <c r="G184" s="946"/>
      <c r="H184" s="951"/>
      <c r="I184" s="937"/>
      <c r="J184" s="937"/>
      <c r="K184" s="934"/>
      <c r="L184" s="935"/>
      <c r="M184" s="935"/>
      <c r="N184" s="934"/>
      <c r="O184" s="935"/>
      <c r="P184" s="935"/>
      <c r="Q184" s="934"/>
      <c r="R184" s="935"/>
      <c r="S184" s="935"/>
      <c r="T184" s="936"/>
      <c r="U184" s="937"/>
      <c r="V184" s="937"/>
      <c r="W184" s="938"/>
      <c r="X184" s="939"/>
      <c r="Y184" s="939"/>
      <c r="Z184" s="936"/>
      <c r="AA184" s="937"/>
      <c r="AB184" s="937"/>
      <c r="AC184" s="937"/>
      <c r="AD184" s="940"/>
      <c r="AF184" s="933"/>
      <c r="AH184" s="87"/>
      <c r="AI184" s="87"/>
      <c r="AJ184" s="142"/>
      <c r="AK184" s="142"/>
    </row>
    <row r="185" spans="1:37" s="57" customFormat="1" ht="24" customHeight="1" x14ac:dyDescent="0.15">
      <c r="A185" s="648" t="s">
        <v>1359</v>
      </c>
      <c r="B185" s="923" t="s">
        <v>2151</v>
      </c>
      <c r="C185" s="923"/>
      <c r="D185" s="923"/>
      <c r="E185" s="923"/>
      <c r="F185" s="923"/>
      <c r="G185" s="923"/>
      <c r="H185" s="923"/>
      <c r="I185" s="923"/>
      <c r="J185" s="923"/>
      <c r="K185" s="923"/>
      <c r="L185" s="923"/>
      <c r="M185" s="923"/>
      <c r="N185" s="923"/>
      <c r="O185" s="923"/>
      <c r="P185" s="923"/>
      <c r="Q185" s="923"/>
      <c r="R185" s="923"/>
      <c r="S185" s="923"/>
      <c r="T185" s="923"/>
      <c r="U185" s="923"/>
      <c r="V185" s="923"/>
      <c r="W185" s="923"/>
      <c r="X185" s="923"/>
      <c r="Y185" s="923"/>
      <c r="Z185" s="923"/>
      <c r="AA185" s="923"/>
      <c r="AB185" s="923"/>
      <c r="AC185" s="923"/>
      <c r="AD185" s="923"/>
      <c r="AE185" s="923"/>
      <c r="AF185" s="933"/>
      <c r="AG185" s="126"/>
    </row>
    <row r="186" spans="1:37" s="57" customFormat="1" ht="3.75" customHeight="1" x14ac:dyDescent="0.15">
      <c r="A186" s="648"/>
      <c r="B186" s="214"/>
      <c r="C186" s="214"/>
      <c r="D186" s="214"/>
      <c r="E186" s="214"/>
      <c r="F186" s="214"/>
      <c r="G186" s="214"/>
      <c r="H186" s="214"/>
      <c r="I186" s="214"/>
      <c r="J186" s="214"/>
      <c r="K186" s="214"/>
      <c r="L186" s="214"/>
      <c r="M186" s="214"/>
      <c r="N186" s="214"/>
      <c r="O186" s="214"/>
      <c r="P186" s="214"/>
      <c r="Q186" s="214"/>
      <c r="R186" s="214"/>
      <c r="S186" s="214"/>
      <c r="T186" s="214"/>
      <c r="U186" s="214"/>
      <c r="V186" s="214"/>
      <c r="W186" s="214"/>
      <c r="X186" s="214"/>
      <c r="Y186" s="214"/>
      <c r="Z186" s="214"/>
      <c r="AA186" s="214"/>
      <c r="AB186" s="214"/>
      <c r="AC186" s="214"/>
      <c r="AD186" s="214"/>
      <c r="AE186" s="214"/>
      <c r="AF186" s="87"/>
      <c r="AG186" s="126"/>
    </row>
    <row r="187" spans="1:37" s="57" customFormat="1" ht="7.5" customHeight="1" thickBot="1" x14ac:dyDescent="0.2">
      <c r="A187" s="344"/>
      <c r="B187" s="344"/>
      <c r="C187" s="344"/>
      <c r="D187" s="344"/>
      <c r="E187" s="344"/>
      <c r="F187" s="344"/>
      <c r="G187" s="344"/>
      <c r="H187" s="344"/>
      <c r="I187" s="344"/>
      <c r="J187" s="344"/>
      <c r="K187" s="344"/>
      <c r="L187" s="344"/>
      <c r="M187" s="344"/>
      <c r="N187" s="344"/>
      <c r="O187" s="344"/>
      <c r="P187" s="344"/>
      <c r="Q187" s="344"/>
      <c r="R187" s="344"/>
      <c r="S187" s="344"/>
      <c r="T187" s="344"/>
      <c r="U187" s="344"/>
      <c r="V187" s="344"/>
      <c r="W187" s="344"/>
      <c r="X187" s="344"/>
      <c r="Y187" s="344"/>
      <c r="Z187" s="344"/>
      <c r="AA187" s="344"/>
      <c r="AB187" s="344"/>
      <c r="AC187" s="344"/>
      <c r="AD187" s="344"/>
      <c r="AE187" s="344"/>
      <c r="AF187" s="343"/>
    </row>
    <row r="188" spans="1:37" ht="32.25" customHeight="1" thickBot="1" x14ac:dyDescent="0.2">
      <c r="A188" s="924" t="s">
        <v>4823</v>
      </c>
      <c r="B188" s="925"/>
      <c r="C188" s="925"/>
      <c r="D188" s="925"/>
      <c r="E188" s="925"/>
      <c r="F188" s="925"/>
      <c r="G188" s="925"/>
      <c r="H188" s="925"/>
      <c r="I188" s="925"/>
      <c r="J188" s="925"/>
      <c r="K188" s="925"/>
      <c r="L188" s="925"/>
      <c r="M188" s="925"/>
      <c r="N188" s="925"/>
      <c r="O188" s="925"/>
      <c r="P188" s="925"/>
      <c r="Q188" s="925"/>
      <c r="R188" s="925"/>
      <c r="S188" s="925"/>
      <c r="T188" s="925"/>
      <c r="U188" s="925"/>
      <c r="V188" s="925"/>
      <c r="W188" s="925"/>
      <c r="X188" s="925"/>
      <c r="Y188" s="925"/>
      <c r="Z188" s="925"/>
      <c r="AA188" s="925"/>
      <c r="AB188" s="925"/>
      <c r="AC188" s="926"/>
      <c r="AD188" s="927"/>
      <c r="AE188" s="928"/>
      <c r="AF188" s="339"/>
      <c r="AG188" s="55"/>
    </row>
    <row r="189" spans="1:37" s="57" customFormat="1" ht="18.75" customHeight="1" x14ac:dyDescent="0.15">
      <c r="A189" s="929" t="s">
        <v>4780</v>
      </c>
      <c r="B189" s="929"/>
      <c r="C189" s="929"/>
      <c r="D189" s="929"/>
      <c r="E189" s="929"/>
      <c r="F189" s="929"/>
      <c r="G189" s="929"/>
      <c r="H189" s="929"/>
      <c r="I189" s="929"/>
      <c r="J189" s="929"/>
      <c r="K189" s="929"/>
      <c r="L189" s="929"/>
      <c r="M189" s="929"/>
      <c r="N189" s="929"/>
      <c r="O189" s="929"/>
      <c r="P189" s="929"/>
      <c r="Q189" s="930" t="s">
        <v>2156</v>
      </c>
      <c r="R189" s="930"/>
      <c r="S189" s="930"/>
      <c r="T189" s="930"/>
      <c r="U189" s="930"/>
      <c r="V189" s="930"/>
      <c r="W189" s="930"/>
      <c r="X189" s="930"/>
      <c r="Y189" s="930"/>
      <c r="Z189" s="930"/>
      <c r="AA189" s="930"/>
      <c r="AB189" s="930"/>
      <c r="AC189" s="930"/>
      <c r="AD189" s="930"/>
      <c r="AE189" s="930"/>
      <c r="AF189" s="87"/>
    </row>
    <row r="190" spans="1:37" s="57" customFormat="1" ht="51" customHeight="1" x14ac:dyDescent="0.15">
      <c r="A190" s="931" t="s">
        <v>2150</v>
      </c>
      <c r="B190" s="932"/>
      <c r="C190" s="932"/>
      <c r="D190" s="932"/>
      <c r="E190" s="932"/>
      <c r="F190" s="932"/>
      <c r="G190" s="932"/>
      <c r="H190" s="932"/>
      <c r="I190" s="932"/>
      <c r="J190" s="932"/>
      <c r="K190" s="932"/>
      <c r="L190" s="932"/>
      <c r="M190" s="932"/>
      <c r="N190" s="932"/>
      <c r="O190" s="932"/>
      <c r="P190" s="932"/>
      <c r="Q190" s="932"/>
      <c r="R190" s="932"/>
      <c r="S190" s="932"/>
      <c r="T190" s="932"/>
      <c r="U190" s="932"/>
      <c r="V190" s="932"/>
      <c r="W190" s="932"/>
      <c r="X190" s="932"/>
      <c r="Y190" s="932"/>
      <c r="Z190" s="932"/>
      <c r="AA190" s="932"/>
      <c r="AB190" s="932"/>
      <c r="AC190" s="932"/>
      <c r="AD190" s="932"/>
      <c r="AE190" s="932"/>
      <c r="AF190" s="87"/>
    </row>
    <row r="191" spans="1:37" s="57" customFormat="1" ht="7.5" customHeight="1" x14ac:dyDescent="0.15">
      <c r="A191" s="195"/>
      <c r="B191" s="196"/>
      <c r="C191" s="196"/>
      <c r="D191" s="196"/>
      <c r="E191" s="196"/>
      <c r="F191" s="196"/>
      <c r="G191" s="196"/>
      <c r="H191" s="196"/>
      <c r="I191" s="196"/>
      <c r="J191" s="196"/>
      <c r="K191" s="196"/>
      <c r="L191" s="196"/>
      <c r="M191" s="196"/>
      <c r="N191" s="196"/>
      <c r="O191" s="196"/>
      <c r="P191" s="196"/>
      <c r="Q191" s="196"/>
      <c r="R191" s="196"/>
      <c r="S191" s="196"/>
      <c r="T191" s="196"/>
      <c r="U191" s="196"/>
      <c r="V191" s="196"/>
      <c r="W191" s="196"/>
      <c r="X191" s="196"/>
      <c r="Y191" s="196"/>
      <c r="Z191" s="196"/>
      <c r="AA191" s="196"/>
      <c r="AB191" s="196"/>
      <c r="AC191" s="196"/>
      <c r="AD191" s="196"/>
      <c r="AE191" s="196"/>
      <c r="AF191" s="87"/>
      <c r="AG191" s="345"/>
    </row>
    <row r="192" spans="1:37" s="57" customFormat="1" ht="12.75" customHeight="1" thickBot="1" x14ac:dyDescent="0.2">
      <c r="A192" s="590" t="s">
        <v>1378</v>
      </c>
      <c r="B192" s="196"/>
      <c r="C192" s="196"/>
      <c r="D192" s="196"/>
      <c r="E192" s="196"/>
      <c r="F192" s="196"/>
      <c r="G192" s="196"/>
      <c r="H192" s="196"/>
      <c r="I192" s="196"/>
      <c r="J192" s="196"/>
      <c r="K192" s="196"/>
      <c r="L192" s="196"/>
      <c r="M192" s="196"/>
      <c r="N192" s="196"/>
      <c r="O192" s="196"/>
      <c r="P192" s="196"/>
      <c r="Q192" s="87"/>
      <c r="R192" s="87"/>
      <c r="S192" s="126"/>
      <c r="T192" s="126"/>
      <c r="U192" s="126"/>
      <c r="V192" s="87"/>
      <c r="W192" s="87"/>
      <c r="X192" s="87"/>
      <c r="Y192" s="87"/>
      <c r="Z192" s="87"/>
      <c r="AA192" s="87"/>
      <c r="AB192" s="119"/>
      <c r="AC192" s="119"/>
      <c r="AG192" s="345"/>
    </row>
    <row r="193" spans="1:33" s="57" customFormat="1" ht="14.25" customHeight="1" x14ac:dyDescent="0.15">
      <c r="A193" s="898"/>
      <c r="B193" s="899"/>
      <c r="C193" s="919" t="str">
        <f>IF(AD188="✔","0.　中学専有施設なし","")</f>
        <v/>
      </c>
      <c r="D193" s="920"/>
      <c r="E193" s="920"/>
      <c r="F193" s="920"/>
      <c r="G193" s="920"/>
      <c r="H193" s="920"/>
      <c r="I193" s="920"/>
      <c r="J193" s="920"/>
      <c r="K193" s="920"/>
      <c r="L193" s="921"/>
      <c r="M193" s="618" t="s">
        <v>1385</v>
      </c>
      <c r="N193" s="922" t="s">
        <v>1386</v>
      </c>
      <c r="O193" s="922"/>
      <c r="P193" s="922"/>
      <c r="Q193" s="922"/>
      <c r="R193" s="922"/>
      <c r="S193" s="922"/>
      <c r="T193" s="922"/>
      <c r="U193" s="922"/>
      <c r="V193" s="922"/>
      <c r="W193" s="922"/>
      <c r="X193" s="922"/>
      <c r="Y193" s="922"/>
      <c r="Z193" s="922"/>
      <c r="AA193" s="922"/>
      <c r="AB193" s="922"/>
      <c r="AC193" s="922"/>
      <c r="AD193" s="922"/>
      <c r="AE193" s="922"/>
      <c r="AF193" s="748" t="str">
        <f>IF(A193="","←(1)現時点の耐震化状況についてお答えください。",IF(AND(OR(A193=2,A193=3),A199=""),"←(2)耐震化未実施の建物に対する耐震化予定についてお答えください。",IF(AND(A193&lt;&gt;1,A193&lt;&gt;0,A199&lt;&gt;1,N199&lt;&gt;"○",N200&lt;&gt;"○",N201&lt;&gt;"○",N202&lt;&gt;"○"),"←(3)耐震化未定の理由についてお答えください。","")))</f>
        <v>←(1)現時点の耐震化状況についてお答えください。</v>
      </c>
      <c r="AG193" s="345"/>
    </row>
    <row r="194" spans="1:33" s="57" customFormat="1" ht="14.25" customHeight="1" x14ac:dyDescent="0.15">
      <c r="A194" s="900"/>
      <c r="B194" s="901"/>
      <c r="C194" s="911" t="s">
        <v>1388</v>
      </c>
      <c r="D194" s="911"/>
      <c r="E194" s="911"/>
      <c r="F194" s="911"/>
      <c r="G194" s="911"/>
      <c r="H194" s="911"/>
      <c r="I194" s="911"/>
      <c r="J194" s="911"/>
      <c r="K194" s="911"/>
      <c r="L194" s="912"/>
      <c r="M194" s="618"/>
      <c r="N194" s="922"/>
      <c r="O194" s="922"/>
      <c r="P194" s="922"/>
      <c r="Q194" s="922"/>
      <c r="R194" s="922"/>
      <c r="S194" s="922"/>
      <c r="T194" s="922"/>
      <c r="U194" s="922"/>
      <c r="V194" s="922"/>
      <c r="W194" s="922"/>
      <c r="X194" s="922"/>
      <c r="Y194" s="922"/>
      <c r="Z194" s="922"/>
      <c r="AA194" s="922"/>
      <c r="AB194" s="922"/>
      <c r="AC194" s="922"/>
      <c r="AD194" s="922"/>
      <c r="AE194" s="922"/>
      <c r="AF194" s="748"/>
      <c r="AG194" s="343"/>
    </row>
    <row r="195" spans="1:33" s="57" customFormat="1" ht="14.25" customHeight="1" x14ac:dyDescent="0.15">
      <c r="A195" s="900"/>
      <c r="B195" s="901"/>
      <c r="C195" s="911" t="s">
        <v>1379</v>
      </c>
      <c r="D195" s="911"/>
      <c r="E195" s="911"/>
      <c r="F195" s="911"/>
      <c r="G195" s="911"/>
      <c r="H195" s="911"/>
      <c r="I195" s="911"/>
      <c r="J195" s="911"/>
      <c r="K195" s="911"/>
      <c r="L195" s="912"/>
      <c r="M195" s="603"/>
      <c r="N195" s="922"/>
      <c r="O195" s="922"/>
      <c r="P195" s="922"/>
      <c r="Q195" s="922"/>
      <c r="R195" s="922"/>
      <c r="S195" s="922"/>
      <c r="T195" s="922"/>
      <c r="U195" s="922"/>
      <c r="V195" s="922"/>
      <c r="W195" s="922"/>
      <c r="X195" s="922"/>
      <c r="Y195" s="922"/>
      <c r="Z195" s="922"/>
      <c r="AA195" s="922"/>
      <c r="AB195" s="922"/>
      <c r="AC195" s="922"/>
      <c r="AD195" s="922"/>
      <c r="AE195" s="922"/>
      <c r="AF195" s="748"/>
      <c r="AG195" s="342"/>
    </row>
    <row r="196" spans="1:33" s="57" customFormat="1" ht="14.25" customHeight="1" thickBot="1" x14ac:dyDescent="0.2">
      <c r="A196" s="902"/>
      <c r="B196" s="903"/>
      <c r="C196" s="871" t="s">
        <v>1380</v>
      </c>
      <c r="D196" s="871"/>
      <c r="E196" s="871"/>
      <c r="F196" s="871"/>
      <c r="G196" s="871"/>
      <c r="H196" s="871"/>
      <c r="I196" s="871"/>
      <c r="J196" s="871"/>
      <c r="K196" s="871"/>
      <c r="L196" s="872"/>
      <c r="M196" s="603"/>
      <c r="N196" s="922"/>
      <c r="O196" s="922"/>
      <c r="P196" s="922"/>
      <c r="Q196" s="922"/>
      <c r="R196" s="922"/>
      <c r="S196" s="922"/>
      <c r="T196" s="922"/>
      <c r="U196" s="922"/>
      <c r="V196" s="922"/>
      <c r="W196" s="922"/>
      <c r="X196" s="922"/>
      <c r="Y196" s="922"/>
      <c r="Z196" s="922"/>
      <c r="AA196" s="922"/>
      <c r="AB196" s="922"/>
      <c r="AC196" s="922"/>
      <c r="AD196" s="922"/>
      <c r="AE196" s="922"/>
      <c r="AF196" s="748"/>
      <c r="AG196" s="342"/>
    </row>
    <row r="197" spans="1:33" s="57" customFormat="1" ht="13.5" x14ac:dyDescent="0.15">
      <c r="A197" s="195"/>
      <c r="B197" s="196"/>
      <c r="C197" s="196"/>
      <c r="D197" s="196"/>
      <c r="E197" s="196"/>
      <c r="F197" s="196"/>
      <c r="G197" s="196"/>
      <c r="H197" s="196"/>
      <c r="I197" s="196"/>
      <c r="J197" s="196"/>
      <c r="K197" s="196"/>
      <c r="L197" s="196"/>
      <c r="M197" s="196"/>
      <c r="N197" s="119"/>
      <c r="O197" s="87"/>
      <c r="P197" s="87"/>
      <c r="Q197" s="126"/>
      <c r="R197" s="126"/>
      <c r="S197" s="126"/>
      <c r="T197" s="87"/>
      <c r="U197" s="87"/>
      <c r="V197" s="87"/>
      <c r="W197" s="87"/>
      <c r="X197" s="87"/>
      <c r="Y197" s="87"/>
      <c r="Z197" s="119"/>
      <c r="AA197" s="119"/>
      <c r="AE197" s="357" t="s">
        <v>2116</v>
      </c>
      <c r="AG197" s="342"/>
    </row>
    <row r="198" spans="1:33" s="57" customFormat="1" ht="13.5" customHeight="1" thickBot="1" x14ac:dyDescent="0.2">
      <c r="A198" s="202" t="s">
        <v>1394</v>
      </c>
      <c r="B198" s="201"/>
      <c r="C198" s="201"/>
      <c r="D198" s="201"/>
      <c r="E198" s="201"/>
      <c r="F198" s="201"/>
      <c r="G198" s="201"/>
      <c r="H198" s="201"/>
      <c r="I198" s="201"/>
      <c r="J198" s="201"/>
      <c r="K198" s="201"/>
      <c r="L198" s="201"/>
      <c r="M198" s="201"/>
      <c r="N198" s="202" t="s">
        <v>1401</v>
      </c>
      <c r="O198" s="202"/>
      <c r="P198" s="203"/>
      <c r="Q198" s="203"/>
      <c r="R198" s="203"/>
      <c r="S198" s="203"/>
      <c r="T198" s="203"/>
      <c r="U198" s="203"/>
      <c r="V198" s="203"/>
      <c r="W198" s="203"/>
      <c r="X198" s="203"/>
      <c r="Y198" s="203"/>
      <c r="Z198" s="203"/>
      <c r="AA198" s="203"/>
      <c r="AB198" s="203"/>
      <c r="AC198" s="203"/>
      <c r="AD198" s="203"/>
      <c r="AE198" s="204"/>
      <c r="AF198" s="203"/>
      <c r="AG198" s="342"/>
    </row>
    <row r="199" spans="1:33" s="57" customFormat="1" ht="13.5" x14ac:dyDescent="0.15">
      <c r="A199" s="898"/>
      <c r="B199" s="899"/>
      <c r="C199" s="904" t="s">
        <v>1381</v>
      </c>
      <c r="D199" s="904"/>
      <c r="E199" s="904"/>
      <c r="F199" s="904"/>
      <c r="G199" s="904"/>
      <c r="H199" s="904"/>
      <c r="I199" s="904"/>
      <c r="J199" s="904"/>
      <c r="K199" s="904"/>
      <c r="L199" s="905"/>
      <c r="M199" s="196"/>
      <c r="N199" s="906"/>
      <c r="O199" s="907"/>
      <c r="P199" s="908" t="s">
        <v>1305</v>
      </c>
      <c r="Q199" s="909"/>
      <c r="R199" s="909"/>
      <c r="S199" s="909"/>
      <c r="T199" s="909"/>
      <c r="U199" s="909"/>
      <c r="V199" s="909"/>
      <c r="W199" s="909"/>
      <c r="X199" s="909"/>
      <c r="Y199" s="909"/>
      <c r="Z199" s="909"/>
      <c r="AA199" s="909"/>
      <c r="AB199" s="909"/>
      <c r="AC199" s="909"/>
      <c r="AD199" s="909"/>
      <c r="AE199" s="910"/>
      <c r="AF199" s="126"/>
      <c r="AG199" s="342"/>
    </row>
    <row r="200" spans="1:33" s="57" customFormat="1" ht="13.5" x14ac:dyDescent="0.15">
      <c r="A200" s="900"/>
      <c r="B200" s="901"/>
      <c r="C200" s="911" t="s">
        <v>1382</v>
      </c>
      <c r="D200" s="911"/>
      <c r="E200" s="911"/>
      <c r="F200" s="911"/>
      <c r="G200" s="911"/>
      <c r="H200" s="911"/>
      <c r="I200" s="911"/>
      <c r="J200" s="911"/>
      <c r="K200" s="911"/>
      <c r="L200" s="912"/>
      <c r="M200" s="196"/>
      <c r="N200" s="849"/>
      <c r="O200" s="850"/>
      <c r="P200" s="908" t="s">
        <v>1306</v>
      </c>
      <c r="Q200" s="909"/>
      <c r="R200" s="909"/>
      <c r="S200" s="909"/>
      <c r="T200" s="909"/>
      <c r="U200" s="909"/>
      <c r="V200" s="909"/>
      <c r="W200" s="909"/>
      <c r="X200" s="909"/>
      <c r="Y200" s="909"/>
      <c r="Z200" s="909"/>
      <c r="AA200" s="909"/>
      <c r="AB200" s="909"/>
      <c r="AC200" s="909"/>
      <c r="AD200" s="909"/>
      <c r="AE200" s="910"/>
      <c r="AF200" s="126"/>
      <c r="AG200" s="342"/>
    </row>
    <row r="201" spans="1:33" s="57" customFormat="1" ht="13.5" x14ac:dyDescent="0.15">
      <c r="A201" s="900"/>
      <c r="B201" s="901"/>
      <c r="C201" s="911" t="s">
        <v>1383</v>
      </c>
      <c r="D201" s="911"/>
      <c r="E201" s="911"/>
      <c r="F201" s="911"/>
      <c r="G201" s="911"/>
      <c r="H201" s="911"/>
      <c r="I201" s="911"/>
      <c r="J201" s="911"/>
      <c r="K201" s="911"/>
      <c r="L201" s="912"/>
      <c r="M201" s="196"/>
      <c r="N201" s="849"/>
      <c r="O201" s="850"/>
      <c r="P201" s="908" t="s">
        <v>1400</v>
      </c>
      <c r="Q201" s="909"/>
      <c r="R201" s="909"/>
      <c r="S201" s="909"/>
      <c r="T201" s="909"/>
      <c r="U201" s="909"/>
      <c r="V201" s="909"/>
      <c r="W201" s="909"/>
      <c r="X201" s="909"/>
      <c r="Y201" s="909"/>
      <c r="Z201" s="909"/>
      <c r="AA201" s="909"/>
      <c r="AB201" s="909"/>
      <c r="AC201" s="909"/>
      <c r="AD201" s="909"/>
      <c r="AE201" s="910"/>
      <c r="AF201" s="126"/>
      <c r="AG201" s="341"/>
    </row>
    <row r="202" spans="1:33" s="57" customFormat="1" ht="14.25" thickBot="1" x14ac:dyDescent="0.2">
      <c r="A202" s="902"/>
      <c r="B202" s="903"/>
      <c r="C202" s="871" t="s">
        <v>1384</v>
      </c>
      <c r="D202" s="871"/>
      <c r="E202" s="871"/>
      <c r="F202" s="871"/>
      <c r="G202" s="871"/>
      <c r="H202" s="871"/>
      <c r="I202" s="871"/>
      <c r="J202" s="871"/>
      <c r="K202" s="871"/>
      <c r="L202" s="872"/>
      <c r="M202" s="196"/>
      <c r="N202" s="873"/>
      <c r="O202" s="874"/>
      <c r="P202" s="875" t="s">
        <v>1307</v>
      </c>
      <c r="Q202" s="876"/>
      <c r="R202" s="876"/>
      <c r="S202" s="876"/>
      <c r="T202" s="876"/>
      <c r="U202" s="876"/>
      <c r="V202" s="876"/>
      <c r="W202" s="876"/>
      <c r="X202" s="876"/>
      <c r="Y202" s="876"/>
      <c r="Z202" s="876"/>
      <c r="AA202" s="876"/>
      <c r="AB202" s="876"/>
      <c r="AC202" s="876"/>
      <c r="AD202" s="876"/>
      <c r="AE202" s="877"/>
      <c r="AF202" s="126"/>
      <c r="AG202" s="341"/>
    </row>
    <row r="203" spans="1:33" s="57" customFormat="1" ht="18.75" customHeight="1" thickBot="1" x14ac:dyDescent="0.2">
      <c r="A203" s="199" t="s">
        <v>2115</v>
      </c>
      <c r="B203" s="196"/>
      <c r="C203" s="196"/>
      <c r="D203" s="196"/>
      <c r="E203" s="196"/>
      <c r="F203" s="196"/>
      <c r="G203" s="196"/>
      <c r="H203" s="196"/>
      <c r="I203" s="196"/>
      <c r="J203" s="196"/>
      <c r="K203" s="196"/>
      <c r="L203" s="196"/>
      <c r="M203" s="196"/>
      <c r="N203" s="847"/>
      <c r="O203" s="848"/>
      <c r="P203" s="878"/>
      <c r="Q203" s="879"/>
      <c r="R203" s="879"/>
      <c r="S203" s="879"/>
      <c r="T203" s="879"/>
      <c r="U203" s="879"/>
      <c r="V203" s="879"/>
      <c r="W203" s="879"/>
      <c r="X203" s="879"/>
      <c r="Y203" s="879"/>
      <c r="Z203" s="879"/>
      <c r="AA203" s="879"/>
      <c r="AB203" s="879"/>
      <c r="AC203" s="879"/>
      <c r="AD203" s="879"/>
      <c r="AE203" s="880"/>
      <c r="AF203" s="126"/>
      <c r="AG203" s="87"/>
    </row>
    <row r="204" spans="1:33" s="57" customFormat="1" ht="21.75" customHeight="1" x14ac:dyDescent="0.15">
      <c r="A204" s="881" t="s">
        <v>4781</v>
      </c>
      <c r="B204" s="881"/>
      <c r="C204" s="881"/>
      <c r="D204" s="881"/>
      <c r="E204" s="881"/>
      <c r="F204" s="881"/>
      <c r="G204" s="881"/>
      <c r="H204" s="881"/>
      <c r="I204" s="881"/>
      <c r="J204" s="881"/>
      <c r="K204" s="881"/>
      <c r="L204" s="881"/>
      <c r="M204" s="881"/>
      <c r="N204" s="881"/>
      <c r="O204" s="881"/>
      <c r="P204" s="881"/>
      <c r="Q204" s="360" t="s">
        <v>2141</v>
      </c>
      <c r="R204" s="161"/>
      <c r="S204" s="161"/>
      <c r="T204" s="161"/>
      <c r="U204" s="161"/>
      <c r="V204" s="161"/>
      <c r="W204" s="161"/>
      <c r="X204" s="161"/>
      <c r="Y204" s="161"/>
      <c r="Z204" s="161"/>
      <c r="AA204" s="161"/>
      <c r="AB204" s="161"/>
      <c r="AC204" s="161"/>
      <c r="AD204" s="161"/>
      <c r="AE204" s="161"/>
      <c r="AF204" s="87"/>
      <c r="AG204" s="87"/>
    </row>
    <row r="205" spans="1:33" s="104" customFormat="1" ht="15" customHeight="1" x14ac:dyDescent="0.15">
      <c r="A205" s="882" t="s">
        <v>1405</v>
      </c>
      <c r="B205" s="882"/>
      <c r="C205" s="882"/>
      <c r="D205" s="882"/>
      <c r="E205" s="882"/>
      <c r="F205" s="882"/>
      <c r="G205" s="882"/>
      <c r="H205" s="882"/>
      <c r="I205" s="882"/>
      <c r="J205" s="882"/>
      <c r="K205" s="882"/>
      <c r="L205" s="882"/>
      <c r="M205" s="882"/>
      <c r="N205" s="882"/>
      <c r="O205" s="161"/>
      <c r="P205" s="161"/>
      <c r="Q205" s="883" t="s">
        <v>4779</v>
      </c>
      <c r="R205" s="883"/>
      <c r="S205" s="883"/>
      <c r="T205" s="883"/>
      <c r="U205" s="883"/>
      <c r="V205" s="883"/>
      <c r="W205" s="883"/>
      <c r="X205" s="883"/>
      <c r="Y205" s="883"/>
      <c r="Z205" s="883"/>
      <c r="AA205" s="883"/>
      <c r="AB205" s="883"/>
      <c r="AC205" s="883"/>
      <c r="AD205" s="883"/>
      <c r="AE205" s="883"/>
      <c r="AF205" s="87"/>
      <c r="AG205" s="87"/>
    </row>
    <row r="206" spans="1:33" s="104" customFormat="1" ht="36" customHeight="1" thickBot="1" x14ac:dyDescent="0.2">
      <c r="A206" s="884" t="s">
        <v>2157</v>
      </c>
      <c r="B206" s="885"/>
      <c r="C206" s="886"/>
      <c r="D206" s="890" t="s">
        <v>2137</v>
      </c>
      <c r="E206" s="890"/>
      <c r="F206" s="890"/>
      <c r="G206" s="891"/>
      <c r="H206" s="894" t="s">
        <v>2139</v>
      </c>
      <c r="I206" s="890"/>
      <c r="J206" s="890"/>
      <c r="K206" s="895"/>
      <c r="L206" s="913" t="s">
        <v>2140</v>
      </c>
      <c r="M206" s="914"/>
      <c r="N206" s="914"/>
      <c r="O206" s="915"/>
      <c r="P206" s="251"/>
      <c r="Q206" s="883"/>
      <c r="R206" s="883"/>
      <c r="S206" s="883"/>
      <c r="T206" s="883"/>
      <c r="U206" s="883"/>
      <c r="V206" s="883"/>
      <c r="W206" s="883"/>
      <c r="X206" s="883"/>
      <c r="Y206" s="883"/>
      <c r="Z206" s="883"/>
      <c r="AA206" s="883"/>
      <c r="AB206" s="883"/>
      <c r="AC206" s="883"/>
      <c r="AD206" s="883"/>
      <c r="AE206" s="883"/>
      <c r="AG206" s="87"/>
    </row>
    <row r="207" spans="1:33" s="108" customFormat="1" ht="13.5" customHeight="1" thickBot="1" x14ac:dyDescent="0.2">
      <c r="A207" s="887"/>
      <c r="B207" s="888"/>
      <c r="C207" s="889"/>
      <c r="D207" s="892"/>
      <c r="E207" s="892"/>
      <c r="F207" s="892"/>
      <c r="G207" s="893"/>
      <c r="H207" s="896"/>
      <c r="I207" s="892"/>
      <c r="J207" s="892"/>
      <c r="K207" s="897"/>
      <c r="L207" s="916"/>
      <c r="M207" s="917"/>
      <c r="N207" s="917"/>
      <c r="O207" s="918"/>
      <c r="P207" s="251"/>
      <c r="Q207" s="906" t="s">
        <v>3300</v>
      </c>
      <c r="R207" s="907"/>
      <c r="S207" s="791" t="s">
        <v>1422</v>
      </c>
      <c r="T207" s="792"/>
      <c r="U207" s="792"/>
      <c r="V207" s="792"/>
      <c r="W207" s="792"/>
      <c r="X207" s="792"/>
      <c r="Y207" s="792"/>
      <c r="Z207" s="792"/>
      <c r="AA207" s="792"/>
      <c r="AB207" s="792"/>
      <c r="AC207" s="792"/>
      <c r="AD207" s="792"/>
      <c r="AE207" s="793"/>
      <c r="AG207" s="107"/>
    </row>
    <row r="208" spans="1:33" s="57" customFormat="1" ht="13.5" customHeight="1" x14ac:dyDescent="0.15">
      <c r="A208" s="770" t="s">
        <v>1296</v>
      </c>
      <c r="B208" s="770"/>
      <c r="C208" s="771"/>
      <c r="D208" s="776"/>
      <c r="E208" s="777"/>
      <c r="F208" s="777"/>
      <c r="G208" s="777"/>
      <c r="H208" s="777"/>
      <c r="I208" s="777"/>
      <c r="J208" s="777"/>
      <c r="K208" s="782"/>
      <c r="L208" s="785"/>
      <c r="M208" s="777"/>
      <c r="N208" s="777"/>
      <c r="O208" s="786"/>
      <c r="Q208" s="849"/>
      <c r="R208" s="850"/>
      <c r="S208" s="791" t="s">
        <v>1421</v>
      </c>
      <c r="T208" s="792"/>
      <c r="U208" s="792"/>
      <c r="V208" s="792"/>
      <c r="W208" s="792"/>
      <c r="X208" s="792"/>
      <c r="Y208" s="792"/>
      <c r="Z208" s="792"/>
      <c r="AA208" s="792"/>
      <c r="AB208" s="792"/>
      <c r="AC208" s="792"/>
      <c r="AD208" s="792"/>
      <c r="AE208" s="793"/>
      <c r="AF208" s="119"/>
      <c r="AG208" s="87"/>
    </row>
    <row r="209" spans="1:36" s="57" customFormat="1" ht="13.5" customHeight="1" x14ac:dyDescent="0.15">
      <c r="A209" s="772"/>
      <c r="B209" s="772"/>
      <c r="C209" s="773"/>
      <c r="D209" s="778"/>
      <c r="E209" s="779"/>
      <c r="F209" s="779"/>
      <c r="G209" s="779"/>
      <c r="H209" s="779"/>
      <c r="I209" s="779"/>
      <c r="J209" s="779"/>
      <c r="K209" s="783"/>
      <c r="L209" s="787"/>
      <c r="M209" s="779"/>
      <c r="N209" s="779"/>
      <c r="O209" s="788"/>
      <c r="Q209" s="849"/>
      <c r="R209" s="850"/>
      <c r="S209" s="791" t="s">
        <v>1423</v>
      </c>
      <c r="T209" s="792"/>
      <c r="U209" s="792"/>
      <c r="V209" s="792"/>
      <c r="W209" s="792"/>
      <c r="X209" s="792"/>
      <c r="Y209" s="792"/>
      <c r="Z209" s="792"/>
      <c r="AA209" s="792"/>
      <c r="AB209" s="792"/>
      <c r="AC209" s="792"/>
      <c r="AD209" s="792"/>
      <c r="AE209" s="793"/>
      <c r="AF209" s="733" t="str">
        <f>IF(D208="","←普通教室の「総数」が未記入です。",IF(H208="","←「冷房整備済教室数」が未記入です。（０の場合は「０」を記入してください。）",IF(D208&lt;H208,"←「総数」が「冷房整備済教室数」を下回っています。",IF(L208&gt;D208,"←「総数」が「無線LAN整備済教室数」を下回っています。",IF(L208="","←「無線ＬＡＮ整備済教室数」が未記入です。（０の場合は「０」を記入してください。）",IF(AND(L208&gt;=1,Q207&lt;&gt;"○",Q208&lt;&gt;"○",Q209&lt;&gt;"○",Q210&lt;&gt;"○",Q211&lt;&gt;"○"),"←(2)無線LAN環境についての課題としてあてはまるものを選択してください。",IF(AND(Q211="○",OR(Q207="○",Q208="○",Q209="○",Q210="○")),"（2）利用中の無線LAN環境についての課題で、「5. 課題はない」を選択した場合は、他の課題を選択しないでください。",IF(AND(Q210="○",V210=""),"（2）利用中の無線LAN環境についての課題で「その他」の内容を記入ください。",""))))))))</f>
        <v>←普通教室の「総数」が未記入です。</v>
      </c>
      <c r="AG209" s="87"/>
    </row>
    <row r="210" spans="1:36" s="57" customFormat="1" ht="13.5" customHeight="1" thickBot="1" x14ac:dyDescent="0.2">
      <c r="A210" s="774"/>
      <c r="B210" s="774"/>
      <c r="C210" s="775"/>
      <c r="D210" s="780"/>
      <c r="E210" s="781"/>
      <c r="F210" s="781"/>
      <c r="G210" s="781"/>
      <c r="H210" s="781"/>
      <c r="I210" s="781"/>
      <c r="J210" s="781"/>
      <c r="K210" s="784"/>
      <c r="L210" s="789"/>
      <c r="M210" s="781"/>
      <c r="N210" s="781"/>
      <c r="O210" s="790"/>
      <c r="Q210" s="849"/>
      <c r="R210" s="850"/>
      <c r="S210" s="791" t="s">
        <v>1425</v>
      </c>
      <c r="T210" s="792"/>
      <c r="U210" s="792"/>
      <c r="V210" s="870"/>
      <c r="W210" s="792"/>
      <c r="X210" s="792"/>
      <c r="Y210" s="792"/>
      <c r="Z210" s="792"/>
      <c r="AA210" s="792"/>
      <c r="AB210" s="792"/>
      <c r="AC210" s="792"/>
      <c r="AD210" s="792"/>
      <c r="AE210" s="793"/>
      <c r="AF210" s="733"/>
      <c r="AG210" s="87"/>
    </row>
    <row r="211" spans="1:36" s="57" customFormat="1" ht="14.25" customHeight="1" thickBot="1" x14ac:dyDescent="0.2">
      <c r="A211" s="252"/>
      <c r="B211" s="232"/>
      <c r="C211" s="232"/>
      <c r="D211" s="232"/>
      <c r="E211" s="232"/>
      <c r="F211" s="232"/>
      <c r="G211" s="232"/>
      <c r="H211" s="232"/>
      <c r="I211" s="232"/>
      <c r="J211" s="232"/>
      <c r="K211" s="232"/>
      <c r="L211" s="232"/>
      <c r="M211" s="232"/>
      <c r="N211" s="232"/>
      <c r="O211" s="232"/>
      <c r="P211" s="232"/>
      <c r="Q211" s="847"/>
      <c r="R211" s="848"/>
      <c r="S211" s="791" t="s">
        <v>4776</v>
      </c>
      <c r="T211" s="792"/>
      <c r="U211" s="792"/>
      <c r="V211" s="792"/>
      <c r="W211" s="792"/>
      <c r="X211" s="792"/>
      <c r="Y211" s="792"/>
      <c r="Z211" s="792"/>
      <c r="AA211" s="792"/>
      <c r="AB211" s="792"/>
      <c r="AC211" s="792"/>
      <c r="AD211" s="792"/>
      <c r="AE211" s="793"/>
      <c r="AF211" s="87"/>
      <c r="AG211" s="87"/>
      <c r="AH211" s="87"/>
      <c r="AI211" s="119"/>
      <c r="AJ211" s="119"/>
    </row>
    <row r="212" spans="1:36" s="57" customFormat="1" ht="24" customHeight="1" x14ac:dyDescent="0.15">
      <c r="A212" s="252" t="s">
        <v>1385</v>
      </c>
      <c r="B212" s="843" t="s">
        <v>1408</v>
      </c>
      <c r="C212" s="843"/>
      <c r="D212" s="843"/>
      <c r="E212" s="843"/>
      <c r="F212" s="843"/>
      <c r="G212" s="843"/>
      <c r="H212" s="843"/>
      <c r="I212" s="843"/>
      <c r="J212" s="843"/>
      <c r="K212" s="843"/>
      <c r="L212" s="843"/>
      <c r="M212" s="843"/>
      <c r="N212" s="843"/>
      <c r="O212" s="843"/>
      <c r="P212" s="843"/>
      <c r="Q212" s="843"/>
      <c r="R212" s="843"/>
      <c r="S212" s="843"/>
      <c r="T212" s="843"/>
      <c r="U212" s="843"/>
      <c r="V212" s="843"/>
      <c r="W212" s="843"/>
      <c r="X212" s="843"/>
      <c r="Y212" s="843"/>
      <c r="Z212" s="843"/>
      <c r="AA212" s="843"/>
      <c r="AB212" s="843"/>
      <c r="AC212" s="843"/>
      <c r="AD212" s="843"/>
      <c r="AE212" s="843"/>
      <c r="AF212" s="87"/>
      <c r="AG212" s="87"/>
    </row>
    <row r="213" spans="1:36" s="57" customFormat="1" ht="6" customHeight="1" x14ac:dyDescent="0.15">
      <c r="A213" s="252"/>
      <c r="B213" s="232"/>
      <c r="C213" s="232"/>
      <c r="D213" s="232"/>
      <c r="E213" s="232"/>
      <c r="F213" s="232"/>
      <c r="G213" s="232"/>
      <c r="H213" s="232"/>
      <c r="I213" s="232"/>
      <c r="J213" s="232"/>
      <c r="K213" s="232"/>
      <c r="L213" s="232"/>
      <c r="M213" s="232"/>
      <c r="N213" s="232"/>
      <c r="O213" s="232"/>
      <c r="P213" s="232"/>
      <c r="Q213" s="232"/>
      <c r="R213" s="232"/>
      <c r="S213" s="232"/>
      <c r="T213" s="232"/>
      <c r="U213" s="232"/>
      <c r="V213" s="232"/>
      <c r="W213" s="232"/>
      <c r="X213" s="232"/>
      <c r="Y213" s="232"/>
      <c r="Z213" s="232"/>
      <c r="AA213" s="232"/>
      <c r="AB213" s="232"/>
      <c r="AC213" s="232"/>
      <c r="AD213" s="232"/>
      <c r="AE213" s="232"/>
      <c r="AF213" s="87"/>
      <c r="AG213" s="87"/>
    </row>
    <row r="214" spans="1:36" s="57" customFormat="1" ht="15" customHeight="1" x14ac:dyDescent="0.15">
      <c r="A214" s="844" t="s">
        <v>1420</v>
      </c>
      <c r="B214" s="844"/>
      <c r="C214" s="845"/>
      <c r="D214" s="845"/>
      <c r="E214" s="845"/>
      <c r="F214" s="845"/>
      <c r="G214" s="845"/>
      <c r="H214" s="845"/>
      <c r="I214" s="845"/>
      <c r="J214" s="845"/>
      <c r="K214" s="845"/>
      <c r="L214" s="844"/>
      <c r="M214" s="844"/>
      <c r="N214" s="844"/>
      <c r="O214" s="846" t="s">
        <v>2158</v>
      </c>
      <c r="P214" s="846"/>
      <c r="Q214" s="846"/>
      <c r="R214" s="846"/>
      <c r="S214" s="846"/>
      <c r="T214" s="846"/>
      <c r="U214" s="846"/>
      <c r="V214" s="846"/>
      <c r="W214" s="846"/>
      <c r="X214" s="846"/>
      <c r="Y214" s="846"/>
      <c r="Z214" s="846"/>
      <c r="AA214" s="846"/>
      <c r="AB214" s="846"/>
      <c r="AC214" s="846"/>
      <c r="AD214" s="846"/>
      <c r="AE214" s="846"/>
      <c r="AF214" s="87"/>
      <c r="AG214" s="87"/>
    </row>
    <row r="215" spans="1:36" s="57" customFormat="1" ht="25.5" customHeight="1" thickBot="1" x14ac:dyDescent="0.2">
      <c r="A215" s="763" t="s">
        <v>2177</v>
      </c>
      <c r="B215" s="764"/>
      <c r="C215" s="764"/>
      <c r="D215" s="764"/>
      <c r="E215" s="764"/>
      <c r="F215" s="764"/>
      <c r="G215" s="765"/>
      <c r="H215" s="766" t="s">
        <v>2134</v>
      </c>
      <c r="I215" s="758"/>
      <c r="J215" s="758"/>
      <c r="K215" s="758"/>
      <c r="L215" s="759"/>
      <c r="M215" s="767" t="s">
        <v>2149</v>
      </c>
      <c r="N215" s="768"/>
      <c r="O215" s="768"/>
      <c r="P215" s="768"/>
      <c r="Q215" s="769"/>
      <c r="R215" s="762" t="s">
        <v>4806</v>
      </c>
      <c r="S215" s="762"/>
      <c r="T215" s="762"/>
      <c r="U215" s="762"/>
      <c r="V215" s="762"/>
      <c r="W215" s="762"/>
      <c r="X215" s="762"/>
      <c r="Y215" s="762"/>
      <c r="Z215" s="762"/>
      <c r="AA215" s="762"/>
      <c r="AB215" s="762"/>
      <c r="AC215" s="762"/>
      <c r="AD215" s="762"/>
      <c r="AE215" s="762"/>
      <c r="AG215" s="87"/>
    </row>
    <row r="216" spans="1:36" s="57" customFormat="1" ht="15" customHeight="1" x14ac:dyDescent="0.15">
      <c r="A216" s="749" t="s">
        <v>1040</v>
      </c>
      <c r="B216" s="750"/>
      <c r="C216" s="750"/>
      <c r="D216" s="750"/>
      <c r="E216" s="750"/>
      <c r="F216" s="750"/>
      <c r="G216" s="751"/>
      <c r="H216" s="837"/>
      <c r="I216" s="838"/>
      <c r="J216" s="838"/>
      <c r="K216" s="838"/>
      <c r="L216" s="839"/>
      <c r="M216" s="840"/>
      <c r="N216" s="838"/>
      <c r="O216" s="838"/>
      <c r="P216" s="838"/>
      <c r="Q216" s="841"/>
      <c r="R216" s="762"/>
      <c r="S216" s="762"/>
      <c r="T216" s="762"/>
      <c r="U216" s="762"/>
      <c r="V216" s="762"/>
      <c r="W216" s="762"/>
      <c r="X216" s="762"/>
      <c r="Y216" s="762"/>
      <c r="Z216" s="762"/>
      <c r="AA216" s="762"/>
      <c r="AB216" s="762"/>
      <c r="AC216" s="762"/>
      <c r="AD216" s="762"/>
      <c r="AE216" s="762"/>
      <c r="AF216" s="748" t="str">
        <f>IF(AND(AD188="",H216="",H217="",H218=""),"←体育館・講堂・ホールの「総数」が未記入です。（０の場合は「０」を記入してください。）",IF(OR(AND(H216&lt;&gt;0,M216=""),AND(H217&lt;&gt;0,M217=""),AND(H218&lt;&gt;0,M218="")),"←「冷房整備済空間数」が未記入です。（０の場合は「０」を記入してください。）",IF(H216&lt;M216,"←【体育館（スポーツ専用）】冷房整備済空間数が「総数」を上回っているので修正してください。",IF(H217&lt;M217,"←【講堂・ホールを兼ねる体育館】冷房整備済空間数が「総数」を上回っているので修正してください。",IF(H218&lt;M218,"←【講堂・ホール】冷房整備済空間数が「総数」を上回っているので修正してください。","")))))</f>
        <v>←体育館・講堂・ホールの「総数」が未記入です。（０の場合は「０」を記入してください。）</v>
      </c>
      <c r="AG216" s="87"/>
    </row>
    <row r="217" spans="1:36" s="57" customFormat="1" ht="17.25" customHeight="1" x14ac:dyDescent="0.15">
      <c r="A217" s="749" t="s">
        <v>1041</v>
      </c>
      <c r="B217" s="750"/>
      <c r="C217" s="750"/>
      <c r="D217" s="750"/>
      <c r="E217" s="750"/>
      <c r="F217" s="750"/>
      <c r="G217" s="751"/>
      <c r="H217" s="752"/>
      <c r="I217" s="753"/>
      <c r="J217" s="753"/>
      <c r="K217" s="753"/>
      <c r="L217" s="754"/>
      <c r="M217" s="755"/>
      <c r="N217" s="753"/>
      <c r="O217" s="753"/>
      <c r="P217" s="753"/>
      <c r="Q217" s="756"/>
      <c r="R217" s="762"/>
      <c r="S217" s="762"/>
      <c r="T217" s="762"/>
      <c r="U217" s="762"/>
      <c r="V217" s="762"/>
      <c r="W217" s="762"/>
      <c r="X217" s="762"/>
      <c r="Y217" s="762"/>
      <c r="Z217" s="762"/>
      <c r="AA217" s="762"/>
      <c r="AB217" s="762"/>
      <c r="AC217" s="762"/>
      <c r="AD217" s="762"/>
      <c r="AE217" s="762"/>
      <c r="AF217" s="748"/>
      <c r="AG217" s="87"/>
    </row>
    <row r="218" spans="1:36" s="57" customFormat="1" ht="15.75" customHeight="1" thickBot="1" x14ac:dyDescent="0.2">
      <c r="A218" s="749" t="s">
        <v>991</v>
      </c>
      <c r="B218" s="750"/>
      <c r="C218" s="750"/>
      <c r="D218" s="750"/>
      <c r="E218" s="750"/>
      <c r="F218" s="750"/>
      <c r="G218" s="751"/>
      <c r="H218" s="757"/>
      <c r="I218" s="758"/>
      <c r="J218" s="758"/>
      <c r="K218" s="758"/>
      <c r="L218" s="759"/>
      <c r="M218" s="760"/>
      <c r="N218" s="758"/>
      <c r="O218" s="758"/>
      <c r="P218" s="758"/>
      <c r="Q218" s="761"/>
      <c r="R218" s="255" t="s">
        <v>4807</v>
      </c>
      <c r="S218" s="619"/>
      <c r="T218" s="620"/>
      <c r="U218" s="620"/>
      <c r="V218" s="620"/>
      <c r="W218" s="620"/>
      <c r="X218" s="620"/>
      <c r="Y218" s="620"/>
      <c r="Z218" s="620"/>
      <c r="AA218" s="620"/>
      <c r="AB218" s="620"/>
      <c r="AC218" s="620"/>
      <c r="AD218" s="620"/>
      <c r="AE218" s="620"/>
      <c r="AF218" s="748"/>
      <c r="AG218" s="87"/>
    </row>
    <row r="219" spans="1:36" s="57" customFormat="1" ht="8.25" customHeight="1" thickBot="1" x14ac:dyDescent="0.2">
      <c r="A219" s="834"/>
      <c r="B219" s="834"/>
      <c r="C219" s="253"/>
      <c r="D219" s="253"/>
      <c r="E219" s="253"/>
      <c r="F219" s="253"/>
      <c r="G219" s="253"/>
      <c r="H219" s="834"/>
      <c r="I219" s="834"/>
      <c r="J219" s="834"/>
      <c r="K219" s="834"/>
      <c r="L219" s="400"/>
      <c r="M219" s="400"/>
      <c r="N219" s="400"/>
      <c r="O219" s="400"/>
      <c r="P219" s="400"/>
      <c r="Q219" s="400"/>
      <c r="R219" s="400"/>
      <c r="S219" s="400"/>
      <c r="T219" s="400"/>
      <c r="U219" s="400"/>
      <c r="V219" s="400"/>
      <c r="W219" s="400"/>
      <c r="X219" s="400"/>
      <c r="Y219" s="400"/>
      <c r="Z219" s="400"/>
      <c r="AA219" s="400"/>
      <c r="AB219" s="400"/>
      <c r="AC219" s="400"/>
      <c r="AD219" s="400"/>
      <c r="AE219" s="400"/>
      <c r="AF219" s="87"/>
      <c r="AG219" s="87"/>
    </row>
    <row r="220" spans="1:36" s="106" customFormat="1" ht="33" customHeight="1" thickBot="1" x14ac:dyDescent="0.2">
      <c r="A220" s="835" t="s">
        <v>2142</v>
      </c>
      <c r="B220" s="835"/>
      <c r="C220" s="835"/>
      <c r="D220" s="835"/>
      <c r="E220" s="835"/>
      <c r="F220" s="835"/>
      <c r="G220" s="835"/>
      <c r="H220" s="835"/>
      <c r="I220" s="835"/>
      <c r="J220" s="835"/>
      <c r="K220" s="835"/>
      <c r="L220" s="835"/>
      <c r="M220" s="835"/>
      <c r="N220" s="835"/>
      <c r="O220" s="835"/>
      <c r="P220" s="835"/>
      <c r="Q220" s="835"/>
      <c r="R220" s="835"/>
      <c r="S220" s="835"/>
      <c r="T220" s="835"/>
      <c r="U220" s="835"/>
      <c r="V220" s="835"/>
      <c r="W220" s="836"/>
      <c r="X220" s="743"/>
      <c r="Y220" s="744"/>
      <c r="Z220" s="745" t="s">
        <v>1424</v>
      </c>
      <c r="AA220" s="746"/>
      <c r="AB220" s="746"/>
      <c r="AC220" s="746"/>
      <c r="AD220" s="746"/>
      <c r="AE220" s="747"/>
      <c r="AF220" s="83" t="str">
        <f>IF(AND(AD188="",X220=""),"←(4)が未記入です。指定・登録がない場合は、「2.いいえ」をご回答ください。","")</f>
        <v>←(4)が未記入です。指定・登録がない場合は、「2.いいえ」をご回答ください。</v>
      </c>
      <c r="AG220" s="105"/>
    </row>
    <row r="221" spans="1:36" s="57" customFormat="1" ht="19.5" customHeight="1" thickBot="1" x14ac:dyDescent="0.2">
      <c r="A221" s="827" t="s">
        <v>2143</v>
      </c>
      <c r="B221" s="827"/>
      <c r="C221" s="827"/>
      <c r="D221" s="827"/>
      <c r="E221" s="827"/>
      <c r="F221" s="827"/>
      <c r="G221" s="827"/>
      <c r="H221" s="827"/>
      <c r="I221" s="827"/>
      <c r="J221" s="827"/>
      <c r="K221" s="827"/>
      <c r="L221" s="827"/>
      <c r="M221" s="827"/>
      <c r="N221" s="827"/>
      <c r="O221" s="827"/>
      <c r="P221" s="827"/>
      <c r="Q221" s="827"/>
      <c r="R221" s="827"/>
      <c r="S221" s="827"/>
      <c r="T221" s="827"/>
      <c r="U221" s="827"/>
      <c r="V221" s="827"/>
      <c r="W221" s="828"/>
      <c r="X221" s="829"/>
      <c r="Y221" s="830"/>
      <c r="Z221" s="831" t="s">
        <v>1418</v>
      </c>
      <c r="AA221" s="832"/>
      <c r="AB221" s="832"/>
      <c r="AC221" s="832"/>
      <c r="AD221" s="832"/>
      <c r="AE221" s="833"/>
      <c r="AF221" s="87" t="str">
        <f>IF(AND(X220=1,X221=""),"←(5)に回答をお願いします。",IF(AND(X220=2,X221&lt;&gt;""),"←(5)は回答不要です。",""))</f>
        <v/>
      </c>
      <c r="AG221" s="87"/>
    </row>
    <row r="222" spans="1:36" s="57" customFormat="1" ht="19.5" customHeight="1" x14ac:dyDescent="0.15">
      <c r="A222" s="588"/>
      <c r="B222" s="588"/>
      <c r="C222" s="588"/>
      <c r="D222" s="588"/>
      <c r="E222" s="588"/>
      <c r="F222" s="588"/>
      <c r="G222" s="588"/>
      <c r="H222" s="588"/>
      <c r="I222" s="588"/>
      <c r="J222" s="588"/>
      <c r="K222" s="588"/>
      <c r="L222" s="588"/>
      <c r="M222" s="588"/>
      <c r="N222" s="588"/>
      <c r="O222" s="588"/>
      <c r="P222" s="588"/>
      <c r="Q222" s="588"/>
      <c r="R222" s="588"/>
      <c r="S222" s="588"/>
      <c r="T222" s="588"/>
      <c r="U222" s="588"/>
      <c r="V222" s="588"/>
      <c r="W222" s="588"/>
      <c r="X222" s="589"/>
      <c r="Y222" s="589"/>
      <c r="Z222" s="588"/>
      <c r="AA222" s="588"/>
      <c r="AB222" s="588"/>
      <c r="AC222" s="588"/>
      <c r="AD222" s="588"/>
      <c r="AE222" s="588"/>
      <c r="AF222" s="87"/>
      <c r="AG222" s="87"/>
    </row>
    <row r="223" spans="1:36" s="57" customFormat="1" ht="15" customHeight="1" x14ac:dyDescent="0.15">
      <c r="A223" s="109" t="s">
        <v>4782</v>
      </c>
      <c r="B223" s="109"/>
      <c r="C223" s="109"/>
      <c r="D223" s="109"/>
      <c r="E223" s="109"/>
      <c r="F223" s="109"/>
      <c r="G223" s="109"/>
      <c r="H223" s="109"/>
      <c r="I223" s="109"/>
      <c r="J223" s="109"/>
      <c r="K223" s="109"/>
      <c r="L223" s="109"/>
      <c r="M223" s="109"/>
      <c r="N223" s="109"/>
      <c r="O223" s="109"/>
      <c r="P223" s="109"/>
      <c r="Q223" s="109"/>
      <c r="R223" s="592" t="str">
        <f>IF(AK1="学校法人項目回答不要","以下の項目は回答不要です。","")</f>
        <v/>
      </c>
      <c r="S223" s="109"/>
      <c r="T223" s="109"/>
      <c r="U223" s="109"/>
      <c r="V223" s="109"/>
      <c r="W223" s="109"/>
      <c r="X223" s="109"/>
      <c r="Y223" s="109"/>
      <c r="Z223" s="109"/>
      <c r="AA223" s="109"/>
      <c r="AB223" s="109"/>
      <c r="AC223" s="109"/>
      <c r="AD223" s="109"/>
      <c r="AE223" s="109"/>
      <c r="AF223" s="87"/>
      <c r="AG223" s="87"/>
    </row>
    <row r="224" spans="1:36" s="57" customFormat="1" ht="17.25" customHeight="1" x14ac:dyDescent="0.15">
      <c r="A224" s="797" t="s">
        <v>1288</v>
      </c>
      <c r="B224" s="797"/>
      <c r="C224" s="797"/>
      <c r="D224" s="797"/>
      <c r="E224" s="797"/>
      <c r="F224" s="797"/>
      <c r="G224" s="797"/>
      <c r="H224" s="797"/>
      <c r="I224" s="797"/>
      <c r="J224" s="797"/>
      <c r="K224" s="797"/>
      <c r="L224" s="797"/>
      <c r="M224" s="797"/>
      <c r="N224" s="797"/>
      <c r="O224" s="797"/>
      <c r="P224" s="797"/>
      <c r="Q224" s="797"/>
      <c r="R224" s="797"/>
      <c r="S224" s="797"/>
      <c r="T224" s="797"/>
      <c r="U224" s="797"/>
      <c r="V224" s="797"/>
      <c r="W224" s="797"/>
      <c r="X224" s="797"/>
      <c r="Y224" s="797"/>
      <c r="Z224" s="797"/>
      <c r="AA224" s="797"/>
      <c r="AB224" s="797"/>
      <c r="AC224" s="797"/>
      <c r="AD224" s="797"/>
      <c r="AE224" s="87"/>
      <c r="AF224" s="126"/>
      <c r="AG224" s="87"/>
    </row>
    <row r="225" spans="1:33" s="57" customFormat="1" ht="30" customHeight="1" x14ac:dyDescent="0.15">
      <c r="A225" s="798" t="s">
        <v>1355</v>
      </c>
      <c r="B225" s="798"/>
      <c r="C225" s="798"/>
      <c r="D225" s="798"/>
      <c r="E225" s="798"/>
      <c r="F225" s="798"/>
      <c r="G225" s="798"/>
      <c r="H225" s="798"/>
      <c r="I225" s="798"/>
      <c r="J225" s="798"/>
      <c r="K225" s="798"/>
      <c r="L225" s="798"/>
      <c r="M225" s="798"/>
      <c r="N225" s="798"/>
      <c r="O225" s="798"/>
      <c r="P225" s="798"/>
      <c r="Q225" s="798"/>
      <c r="R225" s="798"/>
      <c r="S225" s="798"/>
      <c r="T225" s="798"/>
      <c r="U225" s="798"/>
      <c r="V225" s="798"/>
      <c r="W225" s="798"/>
      <c r="X225" s="798"/>
      <c r="Y225" s="798"/>
      <c r="Z225" s="798"/>
      <c r="AA225" s="798"/>
      <c r="AB225" s="798"/>
      <c r="AC225" s="798"/>
      <c r="AD225" s="798"/>
      <c r="AE225" s="798"/>
      <c r="AF225" s="134"/>
      <c r="AG225" s="87"/>
    </row>
    <row r="226" spans="1:33" s="57" customFormat="1" ht="13.5" x14ac:dyDescent="0.15">
      <c r="A226" s="109" t="s">
        <v>1050</v>
      </c>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87"/>
      <c r="AF226" s="126"/>
      <c r="AG226" s="87"/>
    </row>
    <row r="227" spans="1:33" ht="15" customHeight="1" x14ac:dyDescent="0.15">
      <c r="A227" s="110"/>
      <c r="B227" s="111"/>
      <c r="C227" s="111"/>
      <c r="D227" s="111"/>
      <c r="E227" s="111"/>
      <c r="F227" s="111"/>
      <c r="G227" s="111"/>
      <c r="H227" s="111"/>
      <c r="I227" s="111"/>
      <c r="J227" s="111"/>
      <c r="K227" s="111"/>
      <c r="L227" s="111"/>
      <c r="M227" s="111"/>
      <c r="N227" s="111"/>
      <c r="O227" s="111"/>
      <c r="P227" s="111"/>
      <c r="Q227" s="111"/>
      <c r="R227" s="111"/>
      <c r="S227" s="111"/>
      <c r="T227" s="111"/>
      <c r="U227" s="111"/>
      <c r="V227" s="112"/>
      <c r="W227" s="112"/>
      <c r="X227" s="112"/>
      <c r="Y227" s="735" t="s">
        <v>1037</v>
      </c>
      <c r="Z227" s="735"/>
      <c r="AA227" s="735"/>
      <c r="AB227" s="735"/>
      <c r="AC227" s="735"/>
      <c r="AD227" s="736"/>
      <c r="AE227" s="401"/>
      <c r="AF227" s="87"/>
      <c r="AG227" s="126"/>
    </row>
    <row r="228" spans="1:33" ht="15" customHeight="1" thickBot="1" x14ac:dyDescent="0.2">
      <c r="A228" s="740" t="s">
        <v>1038</v>
      </c>
      <c r="B228" s="741"/>
      <c r="C228" s="741"/>
      <c r="D228" s="741"/>
      <c r="E228" s="741"/>
      <c r="F228" s="741"/>
      <c r="G228" s="741"/>
      <c r="H228" s="741"/>
      <c r="I228" s="740" t="s">
        <v>1039</v>
      </c>
      <c r="J228" s="741"/>
      <c r="K228" s="741"/>
      <c r="L228" s="741"/>
      <c r="M228" s="741"/>
      <c r="N228" s="741"/>
      <c r="O228" s="741"/>
      <c r="P228" s="742"/>
      <c r="Q228" s="741" t="s">
        <v>2135</v>
      </c>
      <c r="R228" s="741"/>
      <c r="S228" s="741"/>
      <c r="T228" s="741"/>
      <c r="U228" s="741"/>
      <c r="V228" s="741"/>
      <c r="W228" s="741"/>
      <c r="X228" s="742"/>
      <c r="Y228" s="738"/>
      <c r="Z228" s="738"/>
      <c r="AA228" s="738"/>
      <c r="AB228" s="738"/>
      <c r="AC228" s="738"/>
      <c r="AD228" s="739"/>
      <c r="AE228" s="401"/>
      <c r="AF228" s="87"/>
      <c r="AG228" s="126"/>
    </row>
    <row r="229" spans="1:33" ht="22.5" customHeight="1" thickBot="1" x14ac:dyDescent="0.2">
      <c r="A229" s="799"/>
      <c r="B229" s="800"/>
      <c r="C229" s="800"/>
      <c r="D229" s="800"/>
      <c r="E229" s="800"/>
      <c r="F229" s="800"/>
      <c r="G229" s="800"/>
      <c r="H229" s="800"/>
      <c r="I229" s="799"/>
      <c r="J229" s="800"/>
      <c r="K229" s="800"/>
      <c r="L229" s="800"/>
      <c r="M229" s="800"/>
      <c r="N229" s="800"/>
      <c r="O229" s="800"/>
      <c r="P229" s="800"/>
      <c r="Q229" s="799"/>
      <c r="R229" s="800"/>
      <c r="S229" s="800"/>
      <c r="T229" s="800"/>
      <c r="U229" s="800"/>
      <c r="V229" s="800"/>
      <c r="W229" s="800"/>
      <c r="X229" s="800"/>
      <c r="Y229" s="794">
        <f>SUM(A229:X229)</f>
        <v>0</v>
      </c>
      <c r="Z229" s="795"/>
      <c r="AA229" s="795"/>
      <c r="AB229" s="795"/>
      <c r="AC229" s="795"/>
      <c r="AD229" s="796"/>
      <c r="AE229" s="363"/>
      <c r="AF229" s="87" t="str">
        <f>IF(AK1="学校法人項目回答不要","",IF(Y229=0,"←理事総数が０人です。理事の人数をご回答ください。",IF(A229="","←【１号理事（校長）】が未記入です。（０人の場合は「０」と記入してください。）",IF(I229="","←【２号理事（評議員）】が未記入です。（０人の場合は「０」と記入してください。）",IF(Q229="","←【３号理事（寄付行為の規定）】が未記入です。（０人の場合は「０」と記入してください。）","")))))</f>
        <v>←理事総数が０人です。理事の人数をご回答ください。</v>
      </c>
      <c r="AG229" s="126"/>
    </row>
    <row r="230" spans="1:33" ht="47.25" customHeight="1" x14ac:dyDescent="0.15">
      <c r="A230" s="851" t="s">
        <v>4815</v>
      </c>
      <c r="B230" s="851"/>
      <c r="C230" s="851"/>
      <c r="D230" s="851"/>
      <c r="E230" s="851"/>
      <c r="F230" s="851"/>
      <c r="G230" s="851"/>
      <c r="H230" s="851"/>
      <c r="I230" s="851"/>
      <c r="J230" s="851"/>
      <c r="K230" s="851"/>
      <c r="L230" s="851"/>
      <c r="M230" s="851"/>
      <c r="N230" s="851"/>
      <c r="O230" s="851"/>
      <c r="P230" s="851"/>
      <c r="Q230" s="851"/>
      <c r="R230" s="851"/>
      <c r="S230" s="851"/>
      <c r="T230" s="851"/>
      <c r="U230" s="851"/>
      <c r="V230" s="851"/>
      <c r="W230" s="851"/>
      <c r="X230" s="851"/>
      <c r="Y230" s="851"/>
      <c r="Z230" s="851"/>
      <c r="AA230" s="851"/>
      <c r="AB230" s="851"/>
      <c r="AC230" s="851"/>
      <c r="AD230" s="851"/>
      <c r="AE230" s="402"/>
      <c r="AF230" s="87"/>
      <c r="AG230" s="126"/>
    </row>
    <row r="231" spans="1:33" ht="10.5" customHeight="1" x14ac:dyDescent="0.15">
      <c r="A231" s="117"/>
      <c r="B231" s="118"/>
      <c r="C231" s="118"/>
      <c r="D231" s="118"/>
      <c r="E231" s="118"/>
      <c r="F231" s="118"/>
      <c r="G231" s="118"/>
      <c r="H231" s="118"/>
      <c r="I231" s="118"/>
      <c r="J231" s="118"/>
      <c r="K231" s="118"/>
      <c r="L231" s="118"/>
      <c r="M231" s="118"/>
      <c r="N231" s="118"/>
      <c r="O231" s="118"/>
      <c r="P231" s="118"/>
      <c r="Q231" s="118"/>
      <c r="R231" s="118"/>
      <c r="S231" s="118"/>
      <c r="T231" s="118"/>
      <c r="U231" s="118"/>
      <c r="V231" s="118"/>
      <c r="W231" s="118"/>
      <c r="X231" s="118"/>
      <c r="Y231" s="118"/>
      <c r="Z231" s="118"/>
      <c r="AA231" s="118"/>
      <c r="AB231" s="118"/>
      <c r="AC231" s="118"/>
      <c r="AD231" s="118"/>
      <c r="AE231" s="118"/>
      <c r="AF231" s="87"/>
      <c r="AG231" s="126"/>
    </row>
    <row r="232" spans="1:33" ht="15" customHeight="1" x14ac:dyDescent="0.15">
      <c r="A232" s="109" t="s">
        <v>1030</v>
      </c>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87"/>
      <c r="AG232" s="126"/>
    </row>
    <row r="233" spans="1:33" ht="15" customHeight="1" x14ac:dyDescent="0.15">
      <c r="A233" s="113"/>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801" t="s">
        <v>1036</v>
      </c>
      <c r="Z233" s="801"/>
      <c r="AA233" s="801"/>
      <c r="AB233" s="801"/>
      <c r="AC233" s="801"/>
      <c r="AD233" s="802"/>
      <c r="AE233" s="363"/>
      <c r="AF233" s="87"/>
      <c r="AG233" s="126"/>
    </row>
    <row r="234" spans="1:33" ht="15" customHeight="1" x14ac:dyDescent="0.15">
      <c r="A234" s="842" t="s">
        <v>1032</v>
      </c>
      <c r="B234" s="801"/>
      <c r="C234" s="801"/>
      <c r="D234" s="801"/>
      <c r="E234" s="801"/>
      <c r="F234" s="801"/>
      <c r="G234" s="801"/>
      <c r="H234" s="801"/>
      <c r="I234" s="801"/>
      <c r="J234" s="801"/>
      <c r="K234" s="801"/>
      <c r="L234" s="802"/>
      <c r="M234" s="734" t="s">
        <v>1035</v>
      </c>
      <c r="N234" s="735"/>
      <c r="O234" s="735"/>
      <c r="P234" s="735"/>
      <c r="Q234" s="735"/>
      <c r="R234" s="736"/>
      <c r="S234" s="734" t="s">
        <v>2136</v>
      </c>
      <c r="T234" s="735"/>
      <c r="U234" s="735"/>
      <c r="V234" s="735"/>
      <c r="W234" s="735"/>
      <c r="X234" s="736"/>
      <c r="Y234" s="803"/>
      <c r="Z234" s="803"/>
      <c r="AA234" s="803"/>
      <c r="AB234" s="803"/>
      <c r="AC234" s="803"/>
      <c r="AD234" s="804"/>
      <c r="AE234" s="363"/>
      <c r="AF234" s="87"/>
      <c r="AG234" s="126"/>
    </row>
    <row r="235" spans="1:33" ht="15" customHeight="1" thickBot="1" x14ac:dyDescent="0.2">
      <c r="A235" s="740" t="s">
        <v>1033</v>
      </c>
      <c r="B235" s="741"/>
      <c r="C235" s="741"/>
      <c r="D235" s="741"/>
      <c r="E235" s="741"/>
      <c r="F235" s="741"/>
      <c r="G235" s="740" t="s">
        <v>1034</v>
      </c>
      <c r="H235" s="741"/>
      <c r="I235" s="741"/>
      <c r="J235" s="741"/>
      <c r="K235" s="741"/>
      <c r="L235" s="742"/>
      <c r="M235" s="737"/>
      <c r="N235" s="738"/>
      <c r="O235" s="738"/>
      <c r="P235" s="738"/>
      <c r="Q235" s="738"/>
      <c r="R235" s="739"/>
      <c r="S235" s="737"/>
      <c r="T235" s="738"/>
      <c r="U235" s="738"/>
      <c r="V235" s="738"/>
      <c r="W235" s="738"/>
      <c r="X235" s="739"/>
      <c r="Y235" s="805"/>
      <c r="Z235" s="805"/>
      <c r="AA235" s="805"/>
      <c r="AB235" s="805"/>
      <c r="AC235" s="805"/>
      <c r="AD235" s="806"/>
      <c r="AE235" s="363"/>
      <c r="AF235" s="87"/>
      <c r="AG235" s="126"/>
    </row>
    <row r="236" spans="1:33" ht="22.5" customHeight="1" thickBot="1" x14ac:dyDescent="0.2">
      <c r="A236" s="867"/>
      <c r="B236" s="868"/>
      <c r="C236" s="868"/>
      <c r="D236" s="868"/>
      <c r="E236" s="868"/>
      <c r="F236" s="869"/>
      <c r="G236" s="867"/>
      <c r="H236" s="868"/>
      <c r="I236" s="868"/>
      <c r="J236" s="868"/>
      <c r="K236" s="868"/>
      <c r="L236" s="869"/>
      <c r="M236" s="867"/>
      <c r="N236" s="868"/>
      <c r="O236" s="868"/>
      <c r="P236" s="868"/>
      <c r="Q236" s="868"/>
      <c r="R236" s="869"/>
      <c r="S236" s="867"/>
      <c r="T236" s="868"/>
      <c r="U236" s="868"/>
      <c r="V236" s="868"/>
      <c r="W236" s="868"/>
      <c r="X236" s="869"/>
      <c r="Y236" s="794">
        <f>SUM(A236:X236)</f>
        <v>0</v>
      </c>
      <c r="Z236" s="795"/>
      <c r="AA236" s="795"/>
      <c r="AB236" s="795"/>
      <c r="AC236" s="795"/>
      <c r="AD236" s="796"/>
      <c r="AE236" s="363"/>
      <c r="AF236" s="87" t="str">
        <f>IF(AK1="学校法人項目回答不要","",IF(Y236=0,"←評議員総数が０人です。評議員の人数をご回答ください。",IF(A236="","←【１号評議員（役員数）】が未記入です。（０人の場合は「０」と記入してください。）",IF(G236="","←【１号評議員（役員以外）】が未記入です。（０人の場合は「０」と記入してください。）",IF(M236="","←【２号評議員（卒業生）】が未記入です。（０人の場合は「０」と記入してください。）",IF(S236="","←【３号評議員（寄付行為の規定）】が未記入です。（０人の場合は「０」と記入してください。）",""))))))</f>
        <v>←評議員総数が０人です。評議員の人数をご回答ください。</v>
      </c>
      <c r="AG236" s="126"/>
    </row>
    <row r="237" spans="1:33" ht="18" customHeight="1" x14ac:dyDescent="0.15">
      <c r="A237" s="807" t="s">
        <v>4814</v>
      </c>
      <c r="B237" s="807"/>
      <c r="C237" s="807"/>
      <c r="D237" s="807"/>
      <c r="E237" s="807"/>
      <c r="F237" s="807"/>
      <c r="G237" s="807"/>
      <c r="H237" s="807"/>
      <c r="I237" s="807"/>
      <c r="J237" s="807"/>
      <c r="K237" s="807"/>
      <c r="L237" s="807"/>
      <c r="M237" s="807"/>
      <c r="N237" s="807"/>
      <c r="O237" s="807"/>
      <c r="P237" s="807"/>
      <c r="Q237" s="1"/>
      <c r="R237" s="1"/>
      <c r="S237" s="1"/>
      <c r="T237" s="1"/>
      <c r="U237" s="1"/>
      <c r="V237" s="1"/>
      <c r="W237" s="1"/>
      <c r="X237" s="1"/>
      <c r="Y237" s="1"/>
      <c r="Z237" s="1"/>
      <c r="AA237" s="1"/>
      <c r="AB237" s="1"/>
      <c r="AC237" s="1"/>
      <c r="AD237" s="1"/>
      <c r="AE237" s="1"/>
      <c r="AF237" s="105"/>
      <c r="AG237" s="135"/>
    </row>
    <row r="238" spans="1:33" ht="15" customHeight="1" x14ac:dyDescent="0.15">
      <c r="A238" s="808"/>
      <c r="B238" s="808"/>
      <c r="C238" s="808"/>
      <c r="D238" s="808"/>
      <c r="E238" s="808"/>
      <c r="F238" s="808"/>
      <c r="G238" s="808"/>
      <c r="H238" s="808"/>
      <c r="I238" s="808"/>
      <c r="J238" s="808"/>
      <c r="K238" s="808"/>
      <c r="L238" s="808"/>
      <c r="M238" s="808"/>
      <c r="N238" s="808"/>
      <c r="O238" s="808"/>
      <c r="P238" s="808"/>
      <c r="Q238" s="853" t="s">
        <v>1045</v>
      </c>
      <c r="R238" s="854"/>
      <c r="S238" s="854"/>
      <c r="T238" s="854"/>
      <c r="U238" s="854"/>
      <c r="V238" s="854"/>
      <c r="W238" s="854"/>
      <c r="X238" s="854"/>
      <c r="Y238" s="854"/>
      <c r="Z238" s="854"/>
      <c r="AA238" s="854"/>
      <c r="AB238" s="854"/>
      <c r="AC238" s="854"/>
      <c r="AD238" s="855"/>
      <c r="AE238" s="115"/>
      <c r="AF238" s="87"/>
      <c r="AG238" s="126"/>
    </row>
    <row r="239" spans="1:33" ht="30" customHeight="1" thickBot="1" x14ac:dyDescent="0.2">
      <c r="A239" s="808"/>
      <c r="B239" s="808"/>
      <c r="C239" s="808"/>
      <c r="D239" s="808"/>
      <c r="E239" s="808"/>
      <c r="F239" s="808"/>
      <c r="G239" s="808"/>
      <c r="H239" s="808"/>
      <c r="I239" s="808"/>
      <c r="J239" s="808"/>
      <c r="K239" s="808"/>
      <c r="L239" s="808"/>
      <c r="M239" s="808"/>
      <c r="N239" s="808"/>
      <c r="O239" s="808"/>
      <c r="P239" s="808"/>
      <c r="Q239" s="856" t="s">
        <v>1043</v>
      </c>
      <c r="R239" s="857"/>
      <c r="S239" s="857"/>
      <c r="T239" s="857"/>
      <c r="U239" s="857"/>
      <c r="V239" s="857"/>
      <c r="W239" s="858"/>
      <c r="X239" s="857" t="s">
        <v>1044</v>
      </c>
      <c r="Y239" s="857"/>
      <c r="Z239" s="857"/>
      <c r="AA239" s="857"/>
      <c r="AB239" s="857"/>
      <c r="AC239" s="857"/>
      <c r="AD239" s="858"/>
      <c r="AE239" s="403"/>
      <c r="AF239" s="87"/>
      <c r="AG239" s="126"/>
    </row>
    <row r="240" spans="1:33" ht="22.5" customHeight="1" thickBot="1" x14ac:dyDescent="0.2">
      <c r="A240" s="808"/>
      <c r="B240" s="808"/>
      <c r="C240" s="808"/>
      <c r="D240" s="808"/>
      <c r="E240" s="808"/>
      <c r="F240" s="808"/>
      <c r="G240" s="808"/>
      <c r="H240" s="808"/>
      <c r="I240" s="808"/>
      <c r="J240" s="808"/>
      <c r="K240" s="808"/>
      <c r="L240" s="808"/>
      <c r="M240" s="808"/>
      <c r="N240" s="808"/>
      <c r="O240" s="808"/>
      <c r="P240" s="808"/>
      <c r="Q240" s="799"/>
      <c r="R240" s="800"/>
      <c r="S240" s="800"/>
      <c r="T240" s="800"/>
      <c r="U240" s="800"/>
      <c r="V240" s="800"/>
      <c r="W240" s="852"/>
      <c r="X240" s="799"/>
      <c r="Y240" s="800"/>
      <c r="Z240" s="800"/>
      <c r="AA240" s="800"/>
      <c r="AB240" s="800"/>
      <c r="AC240" s="800"/>
      <c r="AD240" s="852"/>
      <c r="AE240" s="115"/>
      <c r="AF240" s="87" t="str">
        <f>IF(AK1="学校法人項目回答不要","",IF(Q240="","←【非常勤の評議員（報酬あり）】が未記入です。（０人の場合は「０」と記入してください。）",IF(X240="","←【非常勤の評議員（報酬なし）】が未記入です。（０人の場合は「０」と記入してください。）",IF(SUM(Q240:AD240)&gt;Y236,"←非常勤の人数が↑の「評議員総数」を上回っているので修正願います。",""))))</f>
        <v>←【非常勤の評議員（報酬あり）】が未記入です。（０人の場合は「０」と記入してください。）</v>
      </c>
      <c r="AG240" s="126"/>
    </row>
    <row r="241" spans="1:41" ht="14.25" customHeight="1" x14ac:dyDescent="0.15">
      <c r="A241" s="808"/>
      <c r="B241" s="808"/>
      <c r="C241" s="808"/>
      <c r="D241" s="808"/>
      <c r="E241" s="808"/>
      <c r="F241" s="808"/>
      <c r="G241" s="808"/>
      <c r="H241" s="808"/>
      <c r="I241" s="808"/>
      <c r="J241" s="808"/>
      <c r="K241" s="808"/>
      <c r="L241" s="808"/>
      <c r="M241" s="808"/>
      <c r="N241" s="808"/>
      <c r="O241" s="808"/>
      <c r="P241" s="808"/>
      <c r="Q241" s="115"/>
      <c r="R241" s="115"/>
      <c r="S241" s="115"/>
      <c r="T241" s="115"/>
      <c r="U241" s="115"/>
      <c r="V241" s="115"/>
      <c r="W241" s="115"/>
      <c r="X241" s="115"/>
      <c r="Y241" s="115"/>
      <c r="Z241" s="115"/>
      <c r="AA241" s="115"/>
      <c r="AB241" s="115"/>
      <c r="AC241" s="115"/>
      <c r="AD241" s="115"/>
      <c r="AE241" s="115"/>
      <c r="AF241" s="87"/>
      <c r="AG241" s="126"/>
    </row>
    <row r="242" spans="1:41" ht="15" customHeight="1" x14ac:dyDescent="0.15">
      <c r="A242" s="109" t="s">
        <v>1031</v>
      </c>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87"/>
      <c r="AG242" s="126"/>
    </row>
    <row r="243" spans="1:41" ht="15" customHeight="1" x14ac:dyDescent="0.15">
      <c r="A243" s="859" t="s">
        <v>1042</v>
      </c>
      <c r="B243" s="859"/>
      <c r="C243" s="859"/>
      <c r="D243" s="859"/>
      <c r="E243" s="859"/>
      <c r="F243" s="859"/>
      <c r="G243" s="856" t="s">
        <v>1048</v>
      </c>
      <c r="H243" s="857"/>
      <c r="I243" s="857"/>
      <c r="J243" s="857"/>
      <c r="K243" s="857"/>
      <c r="L243" s="857"/>
      <c r="M243" s="857"/>
      <c r="N243" s="857"/>
      <c r="O243" s="857"/>
      <c r="P243" s="857"/>
      <c r="Q243" s="857"/>
      <c r="R243" s="858"/>
      <c r="S243" s="861" t="s">
        <v>1049</v>
      </c>
      <c r="T243" s="862"/>
      <c r="U243" s="862"/>
      <c r="V243" s="862"/>
      <c r="W243" s="862"/>
      <c r="X243" s="862"/>
      <c r="Y243" s="865"/>
      <c r="Z243" s="866"/>
      <c r="AA243" s="866"/>
      <c r="AB243" s="866"/>
      <c r="AC243" s="866"/>
      <c r="AD243" s="866"/>
      <c r="AE243" s="403"/>
      <c r="AF243" s="87"/>
      <c r="AG243" s="126"/>
    </row>
    <row r="244" spans="1:41" ht="45" customHeight="1" thickBot="1" x14ac:dyDescent="0.2">
      <c r="A244" s="860"/>
      <c r="B244" s="860"/>
      <c r="C244" s="860"/>
      <c r="D244" s="860"/>
      <c r="E244" s="860"/>
      <c r="F244" s="860"/>
      <c r="G244" s="823" t="s">
        <v>1046</v>
      </c>
      <c r="H244" s="860"/>
      <c r="I244" s="860"/>
      <c r="J244" s="860"/>
      <c r="K244" s="860"/>
      <c r="L244" s="860"/>
      <c r="M244" s="821" t="s">
        <v>1047</v>
      </c>
      <c r="N244" s="822"/>
      <c r="O244" s="822"/>
      <c r="P244" s="822"/>
      <c r="Q244" s="822"/>
      <c r="R244" s="823"/>
      <c r="S244" s="863"/>
      <c r="T244" s="864"/>
      <c r="U244" s="864"/>
      <c r="V244" s="864"/>
      <c r="W244" s="864"/>
      <c r="X244" s="864"/>
      <c r="Y244" s="824" t="s">
        <v>2185</v>
      </c>
      <c r="Z244" s="825"/>
      <c r="AA244" s="825"/>
      <c r="AB244" s="825"/>
      <c r="AC244" s="825"/>
      <c r="AD244" s="826"/>
      <c r="AE244" s="115"/>
      <c r="AF244" s="87"/>
      <c r="AG244" s="126"/>
    </row>
    <row r="245" spans="1:41" ht="21.75" customHeight="1" thickBot="1" x14ac:dyDescent="0.2">
      <c r="A245" s="867"/>
      <c r="B245" s="868"/>
      <c r="C245" s="868"/>
      <c r="D245" s="868"/>
      <c r="E245" s="868"/>
      <c r="F245" s="869"/>
      <c r="G245" s="867"/>
      <c r="H245" s="868"/>
      <c r="I245" s="868"/>
      <c r="J245" s="868"/>
      <c r="K245" s="868"/>
      <c r="L245" s="869"/>
      <c r="M245" s="867"/>
      <c r="N245" s="868"/>
      <c r="O245" s="868"/>
      <c r="P245" s="868"/>
      <c r="Q245" s="868"/>
      <c r="R245" s="869"/>
      <c r="S245" s="794">
        <f>SUM(A245:R245)</f>
        <v>0</v>
      </c>
      <c r="T245" s="795"/>
      <c r="U245" s="795"/>
      <c r="V245" s="795"/>
      <c r="W245" s="795"/>
      <c r="X245" s="796"/>
      <c r="Y245" s="867"/>
      <c r="Z245" s="868"/>
      <c r="AA245" s="868"/>
      <c r="AB245" s="868"/>
      <c r="AC245" s="868"/>
      <c r="AD245" s="869"/>
      <c r="AE245" s="363"/>
      <c r="AF245" s="87" t="str">
        <f>IF(AK1="学校法人項目回答不要","",IF(S245=0,"←監事総数が０人です。監事の人数をご回答ください。",IF(A245="","←【常勤の監事】が未記入です。（０人の場合は「０」と記入してください。）",IF(G245="","←【非常勤の監事（報酬あり）】が未記入です。（０人の場合は「０」と記入してください。）",IF(M245="","←【非常勤の監事（報酬なし）】が未記入です。（０人の場合は「０」と記入してください。）",IF(Y245="","←【監事のうち特別利害関係者の人数】が未記入です。（０人の場合は「０」と記入してください。）",IF(Y245&gt;S245,"←特別利害関係者の人数が「監事総数」を上回っているので修正願います。","")))))))</f>
        <v>←監事総数が０人です。監事の人数をご回答ください。</v>
      </c>
      <c r="AG245" s="126"/>
    </row>
    <row r="246" spans="1:41" ht="72" customHeight="1" x14ac:dyDescent="0.15">
      <c r="A246" s="807" t="s">
        <v>1363</v>
      </c>
      <c r="B246" s="807"/>
      <c r="C246" s="807"/>
      <c r="D246" s="807"/>
      <c r="E246" s="807"/>
      <c r="F246" s="807"/>
      <c r="G246" s="807"/>
      <c r="H246" s="807"/>
      <c r="I246" s="807"/>
      <c r="J246" s="807"/>
      <c r="K246" s="807"/>
      <c r="L246" s="807"/>
      <c r="M246" s="807"/>
      <c r="N246" s="807"/>
      <c r="O246" s="807"/>
      <c r="P246" s="807"/>
      <c r="Q246" s="807"/>
      <c r="R246" s="807"/>
      <c r="S246" s="807"/>
      <c r="T246" s="807"/>
      <c r="U246" s="807"/>
      <c r="V246" s="807"/>
      <c r="W246" s="807"/>
      <c r="X246" s="807"/>
      <c r="Y246" s="807"/>
      <c r="Z246" s="807"/>
      <c r="AA246" s="807"/>
      <c r="AB246" s="807"/>
      <c r="AC246" s="807"/>
      <c r="AD246" s="807"/>
      <c r="AE246" s="364"/>
      <c r="AF246" s="87"/>
      <c r="AG246" s="126"/>
    </row>
    <row r="247" spans="1:41" ht="4.5" customHeight="1" x14ac:dyDescent="0.15">
      <c r="AG247" s="55"/>
    </row>
    <row r="248" spans="1:41" ht="15" customHeight="1" x14ac:dyDescent="0.15">
      <c r="AG248" s="55"/>
    </row>
    <row r="249" spans="1:41" ht="15" customHeight="1" x14ac:dyDescent="0.15">
      <c r="AG249" s="55"/>
    </row>
    <row r="250" spans="1:41" ht="15" customHeight="1" x14ac:dyDescent="0.15">
      <c r="AG250" s="55"/>
    </row>
    <row r="251" spans="1:41" ht="15" customHeight="1" x14ac:dyDescent="0.15">
      <c r="AG251" s="55"/>
      <c r="AI251" s="659" t="s">
        <v>3301</v>
      </c>
      <c r="AJ251" s="660" t="s">
        <v>2192</v>
      </c>
      <c r="AK251" s="660" t="s">
        <v>2483</v>
      </c>
      <c r="AL251" s="660" t="s">
        <v>3302</v>
      </c>
      <c r="AM251" s="661" t="s">
        <v>3402</v>
      </c>
      <c r="AN251" s="661" t="s">
        <v>3403</v>
      </c>
      <c r="AO251" s="662" t="s">
        <v>3299</v>
      </c>
    </row>
    <row r="252" spans="1:41" ht="15" customHeight="1" x14ac:dyDescent="0.15">
      <c r="AG252" s="55"/>
      <c r="AI252" s="663" t="s">
        <v>106</v>
      </c>
      <c r="AJ252" s="663" t="s">
        <v>1495</v>
      </c>
      <c r="AK252" s="663" t="s">
        <v>2489</v>
      </c>
      <c r="AL252" s="663">
        <v>3100018</v>
      </c>
      <c r="AM252" s="664" t="s">
        <v>1051</v>
      </c>
      <c r="AN252" s="664">
        <v>1</v>
      </c>
      <c r="AO252" s="665" t="s">
        <v>3315</v>
      </c>
    </row>
    <row r="253" spans="1:41" ht="15" customHeight="1" x14ac:dyDescent="0.15">
      <c r="AG253" s="55"/>
      <c r="AI253" s="663" t="s">
        <v>106</v>
      </c>
      <c r="AJ253" s="666" t="s">
        <v>3325</v>
      </c>
      <c r="AK253" s="663" t="s">
        <v>3347</v>
      </c>
      <c r="AL253" s="663">
        <v>3100031</v>
      </c>
      <c r="AM253" s="664" t="s">
        <v>1051</v>
      </c>
      <c r="AN253" s="664">
        <v>1</v>
      </c>
      <c r="AO253" s="665" t="s">
        <v>3315</v>
      </c>
    </row>
    <row r="254" spans="1:41" ht="15" customHeight="1" x14ac:dyDescent="0.15">
      <c r="AG254" s="55"/>
      <c r="AI254" s="663" t="s">
        <v>106</v>
      </c>
      <c r="AJ254" s="666" t="s">
        <v>1490</v>
      </c>
      <c r="AK254" s="663" t="s">
        <v>2484</v>
      </c>
      <c r="AL254" s="663">
        <v>3100001</v>
      </c>
      <c r="AM254" s="664">
        <v>1</v>
      </c>
      <c r="AN254" s="664" t="s">
        <v>1051</v>
      </c>
      <c r="AO254" s="665" t="s">
        <v>3315</v>
      </c>
    </row>
    <row r="255" spans="1:41" ht="15" customHeight="1" x14ac:dyDescent="0.15">
      <c r="AG255" s="55"/>
      <c r="AI255" s="663" t="s">
        <v>106</v>
      </c>
      <c r="AJ255" s="666" t="s">
        <v>1492</v>
      </c>
      <c r="AK255" s="663" t="s">
        <v>2486</v>
      </c>
      <c r="AL255" s="663">
        <v>3100003</v>
      </c>
      <c r="AM255" s="664" t="s">
        <v>1051</v>
      </c>
      <c r="AN255" s="664">
        <v>1</v>
      </c>
      <c r="AO255" s="665" t="s">
        <v>3315</v>
      </c>
    </row>
    <row r="256" spans="1:41" ht="15" customHeight="1" x14ac:dyDescent="0.15">
      <c r="AG256" s="55"/>
      <c r="AI256" s="663" t="s">
        <v>106</v>
      </c>
      <c r="AJ256" s="666" t="s">
        <v>3320</v>
      </c>
      <c r="AK256" s="663" t="s">
        <v>3348</v>
      </c>
      <c r="AL256" s="663">
        <v>3100045</v>
      </c>
      <c r="AM256" s="664">
        <v>1</v>
      </c>
      <c r="AN256" s="664" t="s">
        <v>1051</v>
      </c>
      <c r="AO256" s="665" t="s">
        <v>3315</v>
      </c>
    </row>
    <row r="257" spans="33:41" ht="15" customHeight="1" x14ac:dyDescent="0.15">
      <c r="AG257" s="55"/>
      <c r="AI257" s="663" t="s">
        <v>106</v>
      </c>
      <c r="AJ257" s="666" t="s">
        <v>1498</v>
      </c>
      <c r="AK257" s="663" t="s">
        <v>2492</v>
      </c>
      <c r="AL257" s="663">
        <v>3100053</v>
      </c>
      <c r="AM257" s="664" t="s">
        <v>1051</v>
      </c>
      <c r="AN257" s="664">
        <v>1</v>
      </c>
      <c r="AO257" s="665" t="s">
        <v>3315</v>
      </c>
    </row>
    <row r="258" spans="33:41" ht="15" customHeight="1" x14ac:dyDescent="0.15">
      <c r="AG258" s="55"/>
      <c r="AI258" s="663" t="s">
        <v>106</v>
      </c>
      <c r="AJ258" s="666" t="s">
        <v>2203</v>
      </c>
      <c r="AK258" s="663" t="s">
        <v>2494</v>
      </c>
      <c r="AL258" s="663">
        <v>3100058</v>
      </c>
      <c r="AM258" s="664">
        <v>1</v>
      </c>
      <c r="AN258" s="664" t="s">
        <v>1051</v>
      </c>
      <c r="AO258" s="665" t="s">
        <v>3316</v>
      </c>
    </row>
    <row r="259" spans="33:41" ht="15" customHeight="1" x14ac:dyDescent="0.15">
      <c r="AG259" s="55"/>
      <c r="AI259" s="663" t="s">
        <v>106</v>
      </c>
      <c r="AJ259" s="666" t="s">
        <v>1496</v>
      </c>
      <c r="AK259" s="663" t="s">
        <v>2490</v>
      </c>
      <c r="AL259" s="663">
        <v>3100022</v>
      </c>
      <c r="AM259" s="664">
        <v>1</v>
      </c>
      <c r="AN259" s="664" t="s">
        <v>1051</v>
      </c>
      <c r="AO259" s="665" t="s">
        <v>3315</v>
      </c>
    </row>
    <row r="260" spans="33:41" ht="15" customHeight="1" x14ac:dyDescent="0.15">
      <c r="AG260" s="55"/>
      <c r="AI260" s="663" t="s">
        <v>106</v>
      </c>
      <c r="AJ260" s="666" t="s">
        <v>1497</v>
      </c>
      <c r="AK260" s="663" t="s">
        <v>2491</v>
      </c>
      <c r="AL260" s="663">
        <v>3100025</v>
      </c>
      <c r="AM260" s="664" t="s">
        <v>1051</v>
      </c>
      <c r="AN260" s="664">
        <v>1</v>
      </c>
      <c r="AO260" s="665" t="s">
        <v>3315</v>
      </c>
    </row>
    <row r="261" spans="33:41" ht="15" customHeight="1" x14ac:dyDescent="0.15">
      <c r="AG261" s="55"/>
      <c r="AI261" s="663" t="s">
        <v>106</v>
      </c>
      <c r="AJ261" s="666" t="s">
        <v>1493</v>
      </c>
      <c r="AK261" s="663" t="s">
        <v>2487</v>
      </c>
      <c r="AL261" s="663">
        <v>3100009</v>
      </c>
      <c r="AM261" s="664">
        <v>1</v>
      </c>
      <c r="AN261" s="664" t="s">
        <v>1051</v>
      </c>
      <c r="AO261" s="665" t="s">
        <v>3315</v>
      </c>
    </row>
    <row r="262" spans="33:41" ht="15" customHeight="1" x14ac:dyDescent="0.15">
      <c r="AG262" s="55"/>
      <c r="AI262" s="663" t="s">
        <v>106</v>
      </c>
      <c r="AJ262" s="666" t="s">
        <v>3321</v>
      </c>
      <c r="AK262" s="663" t="s">
        <v>3349</v>
      </c>
      <c r="AL262" s="663">
        <v>3100049</v>
      </c>
      <c r="AM262" s="664">
        <v>1</v>
      </c>
      <c r="AN262" s="664" t="s">
        <v>1051</v>
      </c>
      <c r="AO262" s="665" t="s">
        <v>3315</v>
      </c>
    </row>
    <row r="263" spans="33:41" ht="15" customHeight="1" x14ac:dyDescent="0.15">
      <c r="AG263" s="55"/>
      <c r="AI263" s="663" t="s">
        <v>106</v>
      </c>
      <c r="AJ263" s="666" t="s">
        <v>3326</v>
      </c>
      <c r="AK263" s="663" t="s">
        <v>3350</v>
      </c>
      <c r="AL263" s="663">
        <v>3100016</v>
      </c>
      <c r="AM263" s="664" t="s">
        <v>1051</v>
      </c>
      <c r="AN263" s="664">
        <v>1</v>
      </c>
      <c r="AO263" s="665" t="s">
        <v>3315</v>
      </c>
    </row>
    <row r="264" spans="33:41" ht="15" customHeight="1" x14ac:dyDescent="0.15">
      <c r="AG264" s="55"/>
      <c r="AI264" s="663" t="s">
        <v>106</v>
      </c>
      <c r="AJ264" s="666" t="s">
        <v>1494</v>
      </c>
      <c r="AK264" s="663" t="s">
        <v>2488</v>
      </c>
      <c r="AL264" s="663">
        <v>3100012</v>
      </c>
      <c r="AM264" s="664">
        <v>1</v>
      </c>
      <c r="AN264" s="664" t="s">
        <v>1051</v>
      </c>
      <c r="AO264" s="665" t="s">
        <v>3315</v>
      </c>
    </row>
    <row r="265" spans="33:41" ht="15" customHeight="1" x14ac:dyDescent="0.15">
      <c r="AG265" s="55"/>
      <c r="AI265" s="663" t="s">
        <v>106</v>
      </c>
      <c r="AJ265" s="666" t="s">
        <v>1499</v>
      </c>
      <c r="AK265" s="663" t="s">
        <v>2493</v>
      </c>
      <c r="AL265" s="663">
        <v>3100054</v>
      </c>
      <c r="AM265" s="664" t="s">
        <v>1051</v>
      </c>
      <c r="AN265" s="664">
        <v>1</v>
      </c>
      <c r="AO265" s="665" t="s">
        <v>3315</v>
      </c>
    </row>
    <row r="266" spans="33:41" ht="15" customHeight="1" x14ac:dyDescent="0.15">
      <c r="AG266" s="55"/>
      <c r="AI266" s="663" t="s">
        <v>106</v>
      </c>
      <c r="AJ266" s="666" t="s">
        <v>1500</v>
      </c>
      <c r="AK266" s="663" t="s">
        <v>2495</v>
      </c>
      <c r="AL266" s="663">
        <v>3100993</v>
      </c>
      <c r="AM266" s="664" t="s">
        <v>1051</v>
      </c>
      <c r="AN266" s="664">
        <v>1</v>
      </c>
      <c r="AO266" s="665" t="s">
        <v>3316</v>
      </c>
    </row>
    <row r="267" spans="33:41" ht="15" customHeight="1" x14ac:dyDescent="0.15">
      <c r="AG267" s="55"/>
      <c r="AI267" s="663" t="s">
        <v>106</v>
      </c>
      <c r="AJ267" s="666" t="s">
        <v>1491</v>
      </c>
      <c r="AK267" s="663" t="s">
        <v>2485</v>
      </c>
      <c r="AL267" s="663">
        <v>3100002</v>
      </c>
      <c r="AM267" s="664">
        <v>1</v>
      </c>
      <c r="AN267" s="664" t="s">
        <v>1051</v>
      </c>
      <c r="AO267" s="665" t="s">
        <v>3315</v>
      </c>
    </row>
    <row r="268" spans="33:41" ht="15" customHeight="1" x14ac:dyDescent="0.15">
      <c r="AG268" s="55"/>
      <c r="AI268" s="663" t="s">
        <v>2496</v>
      </c>
      <c r="AJ268" s="666" t="s">
        <v>1502</v>
      </c>
      <c r="AK268" s="663" t="s">
        <v>2541</v>
      </c>
      <c r="AL268" s="663">
        <v>3201003</v>
      </c>
      <c r="AM268" s="664">
        <v>1</v>
      </c>
      <c r="AN268" s="664" t="s">
        <v>1051</v>
      </c>
      <c r="AO268" s="665" t="s">
        <v>3315</v>
      </c>
    </row>
    <row r="269" spans="33:41" ht="15" customHeight="1" x14ac:dyDescent="0.15">
      <c r="AG269" s="55"/>
      <c r="AI269" s="663" t="s">
        <v>2496</v>
      </c>
      <c r="AJ269" s="666" t="s">
        <v>1501</v>
      </c>
      <c r="AK269" s="663" t="s">
        <v>2540</v>
      </c>
      <c r="AL269" s="663">
        <v>3201002</v>
      </c>
      <c r="AM269" s="664">
        <v>1</v>
      </c>
      <c r="AN269" s="664" t="s">
        <v>1051</v>
      </c>
      <c r="AO269" s="665" t="s">
        <v>3315</v>
      </c>
    </row>
    <row r="270" spans="33:41" ht="15" customHeight="1" x14ac:dyDescent="0.15">
      <c r="AG270" s="55"/>
      <c r="AI270" s="663" t="s">
        <v>2496</v>
      </c>
      <c r="AJ270" s="666" t="s">
        <v>2204</v>
      </c>
      <c r="AK270" s="663" t="s">
        <v>2542</v>
      </c>
      <c r="AL270" s="663">
        <v>3201004</v>
      </c>
      <c r="AM270" s="664" t="s">
        <v>1051</v>
      </c>
      <c r="AN270" s="664">
        <v>1</v>
      </c>
      <c r="AO270" s="665" t="s">
        <v>3315</v>
      </c>
    </row>
    <row r="271" spans="33:41" ht="15" customHeight="1" x14ac:dyDescent="0.15">
      <c r="AG271" s="55"/>
      <c r="AI271" s="663" t="s">
        <v>2496</v>
      </c>
      <c r="AJ271" s="666" t="s">
        <v>2207</v>
      </c>
      <c r="AK271" s="663" t="s">
        <v>2545</v>
      </c>
      <c r="AL271" s="663">
        <v>3201011</v>
      </c>
      <c r="AM271" s="664">
        <v>1</v>
      </c>
      <c r="AN271" s="664" t="s">
        <v>1051</v>
      </c>
      <c r="AO271" s="665" t="s">
        <v>3315</v>
      </c>
    </row>
    <row r="272" spans="33:41" ht="15" customHeight="1" x14ac:dyDescent="0.15">
      <c r="AG272" s="55"/>
      <c r="AI272" s="663" t="s">
        <v>2496</v>
      </c>
      <c r="AJ272" s="666" t="s">
        <v>1504</v>
      </c>
      <c r="AK272" s="663" t="s">
        <v>2544</v>
      </c>
      <c r="AL272" s="663">
        <v>3201008</v>
      </c>
      <c r="AM272" s="664" t="s">
        <v>1051</v>
      </c>
      <c r="AN272" s="664">
        <v>1</v>
      </c>
      <c r="AO272" s="665" t="s">
        <v>3315</v>
      </c>
    </row>
    <row r="273" spans="33:41" ht="15" customHeight="1" x14ac:dyDescent="0.15">
      <c r="AG273" s="55"/>
      <c r="AI273" s="663" t="s">
        <v>2496</v>
      </c>
      <c r="AJ273" s="666" t="s">
        <v>1503</v>
      </c>
      <c r="AK273" s="663" t="s">
        <v>2543</v>
      </c>
      <c r="AL273" s="663">
        <v>3201005</v>
      </c>
      <c r="AM273" s="664">
        <v>1</v>
      </c>
      <c r="AN273" s="664" t="s">
        <v>1051</v>
      </c>
      <c r="AO273" s="665" t="s">
        <v>3315</v>
      </c>
    </row>
    <row r="274" spans="33:41" ht="15" customHeight="1" x14ac:dyDescent="0.15">
      <c r="AG274" s="55"/>
      <c r="AI274" s="663" t="s">
        <v>2497</v>
      </c>
      <c r="AJ274" s="666" t="s">
        <v>1505</v>
      </c>
      <c r="AK274" s="663" t="s">
        <v>2546</v>
      </c>
      <c r="AL274" s="663">
        <v>3202001</v>
      </c>
      <c r="AM274" s="664" t="s">
        <v>1051</v>
      </c>
      <c r="AN274" s="664">
        <v>1</v>
      </c>
      <c r="AO274" s="665" t="s">
        <v>3315</v>
      </c>
    </row>
    <row r="275" spans="33:41" ht="15" customHeight="1" x14ac:dyDescent="0.15">
      <c r="AG275" s="55"/>
      <c r="AI275" s="663" t="s">
        <v>2497</v>
      </c>
      <c r="AJ275" s="666" t="s">
        <v>1506</v>
      </c>
      <c r="AK275" s="663" t="s">
        <v>2547</v>
      </c>
      <c r="AL275" s="663">
        <v>3202007</v>
      </c>
      <c r="AM275" s="664">
        <v>1</v>
      </c>
      <c r="AN275" s="664" t="s">
        <v>1051</v>
      </c>
      <c r="AO275" s="665" t="s">
        <v>3315</v>
      </c>
    </row>
    <row r="276" spans="33:41" ht="15" customHeight="1" x14ac:dyDescent="0.15">
      <c r="AG276" s="55"/>
      <c r="AI276" s="663" t="s">
        <v>2497</v>
      </c>
      <c r="AJ276" s="666" t="s">
        <v>2209</v>
      </c>
      <c r="AK276" s="663" t="s">
        <v>2548</v>
      </c>
      <c r="AL276" s="663">
        <v>3202014</v>
      </c>
      <c r="AM276" s="664" t="s">
        <v>1051</v>
      </c>
      <c r="AN276" s="664">
        <v>1</v>
      </c>
      <c r="AO276" s="665" t="s">
        <v>3315</v>
      </c>
    </row>
    <row r="277" spans="33:41" ht="15" customHeight="1" x14ac:dyDescent="0.15">
      <c r="AG277" s="55"/>
      <c r="AI277" s="663" t="s">
        <v>2498</v>
      </c>
      <c r="AJ277" s="666" t="s">
        <v>2213</v>
      </c>
      <c r="AK277" s="663" t="s">
        <v>2554</v>
      </c>
      <c r="AL277" s="663">
        <v>3203011</v>
      </c>
      <c r="AM277" s="664" t="s">
        <v>1051</v>
      </c>
      <c r="AN277" s="664">
        <v>1</v>
      </c>
      <c r="AO277" s="665" t="s">
        <v>3315</v>
      </c>
    </row>
    <row r="278" spans="33:41" ht="15" customHeight="1" x14ac:dyDescent="0.15">
      <c r="AG278" s="55"/>
      <c r="AI278" s="663" t="s">
        <v>2498</v>
      </c>
      <c r="AJ278" s="666" t="s">
        <v>1507</v>
      </c>
      <c r="AK278" s="663" t="s">
        <v>2549</v>
      </c>
      <c r="AL278" s="663">
        <v>3203001</v>
      </c>
      <c r="AM278" s="664">
        <v>1</v>
      </c>
      <c r="AN278" s="664" t="s">
        <v>1051</v>
      </c>
      <c r="AO278" s="665" t="s">
        <v>3315</v>
      </c>
    </row>
    <row r="279" spans="33:41" ht="15" customHeight="1" x14ac:dyDescent="0.15">
      <c r="AG279" s="55"/>
      <c r="AI279" s="663" t="s">
        <v>2498</v>
      </c>
      <c r="AJ279" s="666" t="s">
        <v>2211</v>
      </c>
      <c r="AK279" s="663" t="s">
        <v>2550</v>
      </c>
      <c r="AL279" s="663">
        <v>3203003</v>
      </c>
      <c r="AM279" s="664" t="s">
        <v>1051</v>
      </c>
      <c r="AN279" s="664">
        <v>1</v>
      </c>
      <c r="AO279" s="665" t="s">
        <v>3315</v>
      </c>
    </row>
    <row r="280" spans="33:41" ht="15" customHeight="1" x14ac:dyDescent="0.15">
      <c r="AG280" s="55"/>
      <c r="AI280" s="663" t="s">
        <v>2498</v>
      </c>
      <c r="AJ280" s="666" t="s">
        <v>1511</v>
      </c>
      <c r="AK280" s="663" t="s">
        <v>2555</v>
      </c>
      <c r="AL280" s="663">
        <v>3203013</v>
      </c>
      <c r="AM280" s="664" t="s">
        <v>1051</v>
      </c>
      <c r="AN280" s="664">
        <v>1</v>
      </c>
      <c r="AO280" s="665" t="s">
        <v>3315</v>
      </c>
    </row>
    <row r="281" spans="33:41" ht="15" customHeight="1" x14ac:dyDescent="0.15">
      <c r="AG281" s="55"/>
      <c r="AI281" s="663" t="s">
        <v>2498</v>
      </c>
      <c r="AJ281" s="666" t="s">
        <v>1508</v>
      </c>
      <c r="AK281" s="663" t="s">
        <v>2551</v>
      </c>
      <c r="AL281" s="663">
        <v>3203004</v>
      </c>
      <c r="AM281" s="664">
        <v>1</v>
      </c>
      <c r="AN281" s="664" t="s">
        <v>1051</v>
      </c>
      <c r="AO281" s="665" t="s">
        <v>3315</v>
      </c>
    </row>
    <row r="282" spans="33:41" ht="13.5" x14ac:dyDescent="0.15">
      <c r="AG282" s="55"/>
      <c r="AI282" s="663" t="s">
        <v>2498</v>
      </c>
      <c r="AJ282" s="666" t="s">
        <v>1509</v>
      </c>
      <c r="AK282" s="663" t="s">
        <v>2552</v>
      </c>
      <c r="AL282" s="663">
        <v>3203005</v>
      </c>
      <c r="AM282" s="664">
        <v>1</v>
      </c>
      <c r="AN282" s="664" t="s">
        <v>1051</v>
      </c>
      <c r="AO282" s="665" t="s">
        <v>3315</v>
      </c>
    </row>
    <row r="283" spans="33:41" ht="14.25" customHeight="1" x14ac:dyDescent="0.15">
      <c r="AG283" s="55"/>
      <c r="AI283" s="663" t="s">
        <v>2498</v>
      </c>
      <c r="AJ283" s="666" t="s">
        <v>1512</v>
      </c>
      <c r="AK283" s="663" t="s">
        <v>2556</v>
      </c>
      <c r="AL283" s="663">
        <v>3203015</v>
      </c>
      <c r="AM283" s="664" t="s">
        <v>1051</v>
      </c>
      <c r="AN283" s="664">
        <v>1</v>
      </c>
      <c r="AO283" s="665" t="s">
        <v>3315</v>
      </c>
    </row>
    <row r="284" spans="33:41" ht="15" customHeight="1" x14ac:dyDescent="0.15">
      <c r="AG284" s="55"/>
      <c r="AI284" s="663" t="s">
        <v>2498</v>
      </c>
      <c r="AJ284" s="666" t="s">
        <v>1510</v>
      </c>
      <c r="AK284" s="663" t="s">
        <v>2553</v>
      </c>
      <c r="AL284" s="663">
        <v>3203010</v>
      </c>
      <c r="AM284" s="664">
        <v>1</v>
      </c>
      <c r="AN284" s="664" t="s">
        <v>1051</v>
      </c>
      <c r="AO284" s="665" t="s">
        <v>3315</v>
      </c>
    </row>
    <row r="285" spans="33:41" ht="15" customHeight="1" x14ac:dyDescent="0.15">
      <c r="AG285" s="55"/>
      <c r="AI285" s="663" t="s">
        <v>2499</v>
      </c>
      <c r="AJ285" s="667" t="s">
        <v>3327</v>
      </c>
      <c r="AK285" s="663" t="s">
        <v>3351</v>
      </c>
      <c r="AL285" s="663">
        <v>3204004</v>
      </c>
      <c r="AM285" s="664">
        <v>1</v>
      </c>
      <c r="AN285" s="664" t="s">
        <v>1051</v>
      </c>
      <c r="AO285" s="665" t="s">
        <v>3315</v>
      </c>
    </row>
    <row r="286" spans="33:41" ht="15" customHeight="1" x14ac:dyDescent="0.15">
      <c r="AG286" s="55"/>
      <c r="AI286" s="663" t="s">
        <v>2501</v>
      </c>
      <c r="AJ286" s="666" t="s">
        <v>1515</v>
      </c>
      <c r="AK286" s="663" t="s">
        <v>2559</v>
      </c>
      <c r="AL286" s="663">
        <v>3206006</v>
      </c>
      <c r="AM286" s="664" t="s">
        <v>1051</v>
      </c>
      <c r="AN286" s="664">
        <v>1</v>
      </c>
      <c r="AO286" s="665" t="s">
        <v>3315</v>
      </c>
    </row>
    <row r="287" spans="33:41" ht="15" customHeight="1" x14ac:dyDescent="0.15">
      <c r="AG287" s="55"/>
      <c r="AI287" s="663" t="s">
        <v>2501</v>
      </c>
      <c r="AJ287" s="666" t="s">
        <v>1517</v>
      </c>
      <c r="AK287" s="663" t="s">
        <v>2561</v>
      </c>
      <c r="AL287" s="663">
        <v>3206012</v>
      </c>
      <c r="AM287" s="664" t="s">
        <v>1051</v>
      </c>
      <c r="AN287" s="664">
        <v>1</v>
      </c>
      <c r="AO287" s="665" t="s">
        <v>3315</v>
      </c>
    </row>
    <row r="288" spans="33:41" ht="15" customHeight="1" x14ac:dyDescent="0.15">
      <c r="AG288" s="55"/>
      <c r="AI288" s="663" t="s">
        <v>2501</v>
      </c>
      <c r="AJ288" s="666" t="s">
        <v>2223</v>
      </c>
      <c r="AK288" s="663" t="s">
        <v>2564</v>
      </c>
      <c r="AL288" s="663">
        <v>3206020</v>
      </c>
      <c r="AM288" s="664" t="s">
        <v>1051</v>
      </c>
      <c r="AN288" s="664">
        <v>1</v>
      </c>
      <c r="AO288" s="665" t="s">
        <v>3315</v>
      </c>
    </row>
    <row r="289" spans="33:41" ht="15" customHeight="1" x14ac:dyDescent="0.15">
      <c r="AG289" s="55"/>
      <c r="AI289" s="663" t="s">
        <v>2501</v>
      </c>
      <c r="AJ289" s="666" t="s">
        <v>1516</v>
      </c>
      <c r="AK289" s="663" t="s">
        <v>2560</v>
      </c>
      <c r="AL289" s="663">
        <v>3206010</v>
      </c>
      <c r="AM289" s="664" t="s">
        <v>1051</v>
      </c>
      <c r="AN289" s="664">
        <v>1</v>
      </c>
      <c r="AO289" s="665" t="s">
        <v>3315</v>
      </c>
    </row>
    <row r="290" spans="33:41" ht="15" customHeight="1" x14ac:dyDescent="0.15">
      <c r="AG290" s="55"/>
      <c r="AI290" s="663" t="s">
        <v>2501</v>
      </c>
      <c r="AJ290" s="666" t="s">
        <v>1518</v>
      </c>
      <c r="AK290" s="663" t="s">
        <v>2562</v>
      </c>
      <c r="AL290" s="663">
        <v>3206018</v>
      </c>
      <c r="AM290" s="664" t="s">
        <v>1051</v>
      </c>
      <c r="AN290" s="664">
        <v>1</v>
      </c>
      <c r="AO290" s="665" t="s">
        <v>3315</v>
      </c>
    </row>
    <row r="291" spans="33:41" ht="15" customHeight="1" x14ac:dyDescent="0.15">
      <c r="AG291" s="55"/>
      <c r="AI291" s="663" t="s">
        <v>2501</v>
      </c>
      <c r="AJ291" s="666" t="s">
        <v>1513</v>
      </c>
      <c r="AK291" s="663" t="s">
        <v>2557</v>
      </c>
      <c r="AL291" s="663">
        <v>3206001</v>
      </c>
      <c r="AM291" s="664">
        <v>1</v>
      </c>
      <c r="AN291" s="664" t="s">
        <v>1051</v>
      </c>
      <c r="AO291" s="665" t="s">
        <v>3315</v>
      </c>
    </row>
    <row r="292" spans="33:41" ht="15" customHeight="1" x14ac:dyDescent="0.15">
      <c r="AG292" s="55"/>
      <c r="AI292" s="663" t="s">
        <v>2501</v>
      </c>
      <c r="AJ292" s="666" t="s">
        <v>1519</v>
      </c>
      <c r="AK292" s="663" t="s">
        <v>2563</v>
      </c>
      <c r="AL292" s="663">
        <v>3206019</v>
      </c>
      <c r="AM292" s="664">
        <v>1</v>
      </c>
      <c r="AN292" s="664" t="s">
        <v>1051</v>
      </c>
      <c r="AO292" s="665" t="s">
        <v>3315</v>
      </c>
    </row>
    <row r="293" spans="33:41" ht="15" customHeight="1" x14ac:dyDescent="0.15">
      <c r="AG293" s="55"/>
      <c r="AI293" s="663" t="s">
        <v>2501</v>
      </c>
      <c r="AJ293" s="666" t="s">
        <v>1514</v>
      </c>
      <c r="AK293" s="663" t="s">
        <v>2558</v>
      </c>
      <c r="AL293" s="663">
        <v>3206004</v>
      </c>
      <c r="AM293" s="664" t="s">
        <v>1051</v>
      </c>
      <c r="AN293" s="664">
        <v>1</v>
      </c>
      <c r="AO293" s="665" t="s">
        <v>3315</v>
      </c>
    </row>
    <row r="294" spans="33:41" ht="15" customHeight="1" x14ac:dyDescent="0.15">
      <c r="AG294" s="55"/>
      <c r="AI294" s="663" t="s">
        <v>2502</v>
      </c>
      <c r="AJ294" s="666" t="s">
        <v>1521</v>
      </c>
      <c r="AK294" s="663" t="s">
        <v>3352</v>
      </c>
      <c r="AL294" s="663">
        <v>3207008</v>
      </c>
      <c r="AM294" s="664" t="s">
        <v>1051</v>
      </c>
      <c r="AN294" s="664">
        <v>1</v>
      </c>
      <c r="AO294" s="665" t="s">
        <v>3315</v>
      </c>
    </row>
    <row r="295" spans="33:41" ht="15" customHeight="1" x14ac:dyDescent="0.15">
      <c r="AG295" s="55"/>
      <c r="AI295" s="663" t="s">
        <v>2502</v>
      </c>
      <c r="AJ295" s="666" t="s">
        <v>1522</v>
      </c>
      <c r="AK295" s="663" t="s">
        <v>2566</v>
      </c>
      <c r="AL295" s="663">
        <v>3207011</v>
      </c>
      <c r="AM295" s="664" t="s">
        <v>1051</v>
      </c>
      <c r="AN295" s="664">
        <v>1</v>
      </c>
      <c r="AO295" s="665" t="s">
        <v>3315</v>
      </c>
    </row>
    <row r="296" spans="33:41" ht="15" customHeight="1" x14ac:dyDescent="0.15">
      <c r="AG296" s="55"/>
      <c r="AI296" s="663" t="s">
        <v>2502</v>
      </c>
      <c r="AJ296" s="666" t="s">
        <v>1523</v>
      </c>
      <c r="AK296" s="663" t="s">
        <v>2567</v>
      </c>
      <c r="AL296" s="663">
        <v>3207013</v>
      </c>
      <c r="AM296" s="664" t="s">
        <v>1051</v>
      </c>
      <c r="AN296" s="664">
        <v>1</v>
      </c>
      <c r="AO296" s="665" t="s">
        <v>3315</v>
      </c>
    </row>
    <row r="297" spans="33:41" ht="15" customHeight="1" x14ac:dyDescent="0.15">
      <c r="AG297" s="55"/>
      <c r="AI297" s="663" t="s">
        <v>2502</v>
      </c>
      <c r="AJ297" s="666" t="s">
        <v>1520</v>
      </c>
      <c r="AK297" s="663" t="s">
        <v>2565</v>
      </c>
      <c r="AL297" s="663">
        <v>3207002</v>
      </c>
      <c r="AM297" s="664" t="s">
        <v>1051</v>
      </c>
      <c r="AN297" s="664">
        <v>1</v>
      </c>
      <c r="AO297" s="665" t="s">
        <v>3315</v>
      </c>
    </row>
    <row r="298" spans="33:41" ht="15" customHeight="1" x14ac:dyDescent="0.15">
      <c r="AG298" s="55"/>
      <c r="AI298" s="663" t="s">
        <v>2503</v>
      </c>
      <c r="AJ298" s="668" t="s">
        <v>3328</v>
      </c>
      <c r="AK298" s="663" t="s">
        <v>3353</v>
      </c>
      <c r="AL298" s="663">
        <v>3301034</v>
      </c>
      <c r="AM298" s="664" t="s">
        <v>1051</v>
      </c>
      <c r="AN298" s="664">
        <v>1</v>
      </c>
      <c r="AO298" s="665" t="s">
        <v>3316</v>
      </c>
    </row>
    <row r="299" spans="33:41" ht="15" customHeight="1" x14ac:dyDescent="0.15">
      <c r="AG299" s="55"/>
      <c r="AI299" s="663" t="s">
        <v>2503</v>
      </c>
      <c r="AJ299" s="666" t="s">
        <v>1524</v>
      </c>
      <c r="AK299" s="663" t="s">
        <v>2568</v>
      </c>
      <c r="AL299" s="663">
        <v>3301001</v>
      </c>
      <c r="AM299" s="664" t="s">
        <v>1051</v>
      </c>
      <c r="AN299" s="664">
        <v>1</v>
      </c>
      <c r="AO299" s="665" t="s">
        <v>3315</v>
      </c>
    </row>
    <row r="300" spans="33:41" ht="15" customHeight="1" x14ac:dyDescent="0.15">
      <c r="AG300" s="55"/>
      <c r="AI300" s="663" t="s">
        <v>2503</v>
      </c>
      <c r="AJ300" s="666" t="s">
        <v>1525</v>
      </c>
      <c r="AK300" s="663" t="s">
        <v>2569</v>
      </c>
      <c r="AL300" s="663">
        <v>3301009</v>
      </c>
      <c r="AM300" s="664">
        <v>1</v>
      </c>
      <c r="AN300" s="664" t="s">
        <v>1051</v>
      </c>
      <c r="AO300" s="665" t="s">
        <v>3315</v>
      </c>
    </row>
    <row r="301" spans="33:41" ht="15" customHeight="1" x14ac:dyDescent="0.15">
      <c r="AG301" s="55"/>
      <c r="AI301" s="663" t="s">
        <v>2503</v>
      </c>
      <c r="AJ301" s="666" t="s">
        <v>1527</v>
      </c>
      <c r="AK301" s="663" t="s">
        <v>2572</v>
      </c>
      <c r="AL301" s="663">
        <v>3301015</v>
      </c>
      <c r="AM301" s="664">
        <v>1</v>
      </c>
      <c r="AN301" s="664" t="s">
        <v>1051</v>
      </c>
      <c r="AO301" s="665" t="s">
        <v>3315</v>
      </c>
    </row>
    <row r="302" spans="33:41" ht="15" customHeight="1" x14ac:dyDescent="0.15">
      <c r="AG302" s="55"/>
      <c r="AI302" s="663" t="s">
        <v>2503</v>
      </c>
      <c r="AJ302" s="666" t="s">
        <v>3322</v>
      </c>
      <c r="AK302" s="663" t="s">
        <v>3354</v>
      </c>
      <c r="AL302" s="663">
        <v>3301007</v>
      </c>
      <c r="AM302" s="664" t="s">
        <v>1051</v>
      </c>
      <c r="AN302" s="664">
        <v>1</v>
      </c>
      <c r="AO302" s="665" t="s">
        <v>3315</v>
      </c>
    </row>
    <row r="303" spans="33:41" ht="15" customHeight="1" x14ac:dyDescent="0.15">
      <c r="AG303" s="55"/>
      <c r="AI303" s="663" t="s">
        <v>2503</v>
      </c>
      <c r="AJ303" s="666" t="s">
        <v>1529</v>
      </c>
      <c r="AK303" s="663" t="s">
        <v>2574</v>
      </c>
      <c r="AL303" s="663">
        <v>3301017</v>
      </c>
      <c r="AM303" s="664" t="s">
        <v>1051</v>
      </c>
      <c r="AN303" s="664">
        <v>1</v>
      </c>
      <c r="AO303" s="665" t="s">
        <v>3315</v>
      </c>
    </row>
    <row r="304" spans="33:41" ht="15" customHeight="1" x14ac:dyDescent="0.15">
      <c r="AG304" s="55"/>
      <c r="AI304" s="663" t="s">
        <v>2503</v>
      </c>
      <c r="AJ304" s="666" t="s">
        <v>2231</v>
      </c>
      <c r="AK304" s="663" t="s">
        <v>2576</v>
      </c>
      <c r="AL304" s="663">
        <v>3301033</v>
      </c>
      <c r="AM304" s="664" t="s">
        <v>1051</v>
      </c>
      <c r="AN304" s="664">
        <v>1</v>
      </c>
      <c r="AO304" s="665" t="s">
        <v>3315</v>
      </c>
    </row>
    <row r="305" spans="33:41" ht="15" customHeight="1" x14ac:dyDescent="0.15">
      <c r="AG305" s="55"/>
      <c r="AI305" s="663" t="s">
        <v>2503</v>
      </c>
      <c r="AJ305" s="666" t="s">
        <v>1526</v>
      </c>
      <c r="AK305" s="663" t="s">
        <v>2571</v>
      </c>
      <c r="AL305" s="663">
        <v>3301014</v>
      </c>
      <c r="AM305" s="664" t="s">
        <v>1051</v>
      </c>
      <c r="AN305" s="664">
        <v>1</v>
      </c>
      <c r="AO305" s="665" t="s">
        <v>3315</v>
      </c>
    </row>
    <row r="306" spans="33:41" ht="15" customHeight="1" x14ac:dyDescent="0.15">
      <c r="AG306" s="55"/>
      <c r="AI306" s="663" t="s">
        <v>2503</v>
      </c>
      <c r="AJ306" s="668" t="s">
        <v>3329</v>
      </c>
      <c r="AK306" s="663" t="s">
        <v>3355</v>
      </c>
      <c r="AL306" s="663">
        <v>3301018</v>
      </c>
      <c r="AM306" s="664">
        <v>1</v>
      </c>
      <c r="AN306" s="664" t="s">
        <v>1051</v>
      </c>
      <c r="AO306" s="665" t="s">
        <v>3315</v>
      </c>
    </row>
    <row r="307" spans="33:41" ht="15" customHeight="1" x14ac:dyDescent="0.15">
      <c r="AG307" s="55"/>
      <c r="AI307" s="663" t="s">
        <v>2503</v>
      </c>
      <c r="AJ307" s="666" t="s">
        <v>2227</v>
      </c>
      <c r="AK307" s="663" t="s">
        <v>2570</v>
      </c>
      <c r="AL307" s="663">
        <v>3301012</v>
      </c>
      <c r="AM307" s="664">
        <v>1</v>
      </c>
      <c r="AN307" s="664" t="s">
        <v>1051</v>
      </c>
      <c r="AO307" s="665" t="s">
        <v>3315</v>
      </c>
    </row>
    <row r="308" spans="33:41" ht="15" customHeight="1" x14ac:dyDescent="0.15">
      <c r="AG308" s="55"/>
      <c r="AI308" s="663" t="s">
        <v>2503</v>
      </c>
      <c r="AJ308" s="666" t="s">
        <v>1471</v>
      </c>
      <c r="AK308" s="663" t="s">
        <v>2575</v>
      </c>
      <c r="AL308" s="663">
        <v>3301025</v>
      </c>
      <c r="AM308" s="664" t="s">
        <v>1051</v>
      </c>
      <c r="AN308" s="664">
        <v>1</v>
      </c>
      <c r="AO308" s="665" t="s">
        <v>3316</v>
      </c>
    </row>
    <row r="309" spans="33:41" ht="15" customHeight="1" x14ac:dyDescent="0.15">
      <c r="AG309" s="55"/>
      <c r="AI309" s="663" t="s">
        <v>2503</v>
      </c>
      <c r="AJ309" s="666" t="s">
        <v>1528</v>
      </c>
      <c r="AK309" s="663" t="s">
        <v>2573</v>
      </c>
      <c r="AL309" s="663">
        <v>3301016</v>
      </c>
      <c r="AM309" s="664" t="s">
        <v>1051</v>
      </c>
      <c r="AN309" s="664">
        <v>1</v>
      </c>
      <c r="AO309" s="665" t="s">
        <v>3315</v>
      </c>
    </row>
    <row r="310" spans="33:41" ht="15" customHeight="1" x14ac:dyDescent="0.15">
      <c r="AG310" s="55"/>
      <c r="AI310" s="663" t="s">
        <v>2504</v>
      </c>
      <c r="AJ310" s="666" t="s">
        <v>1532</v>
      </c>
      <c r="AK310" s="663" t="s">
        <v>2579</v>
      </c>
      <c r="AL310" s="663">
        <v>3302005</v>
      </c>
      <c r="AM310" s="664">
        <v>1</v>
      </c>
      <c r="AN310" s="664" t="s">
        <v>1051</v>
      </c>
      <c r="AO310" s="665" t="s">
        <v>3315</v>
      </c>
    </row>
    <row r="311" spans="33:41" ht="15" customHeight="1" x14ac:dyDescent="0.15">
      <c r="AG311" s="55"/>
      <c r="AI311" s="663" t="s">
        <v>2504</v>
      </c>
      <c r="AJ311" s="666" t="s">
        <v>1535</v>
      </c>
      <c r="AK311" s="663" t="s">
        <v>2582</v>
      </c>
      <c r="AL311" s="663">
        <v>3302017</v>
      </c>
      <c r="AM311" s="664" t="s">
        <v>1051</v>
      </c>
      <c r="AN311" s="664">
        <v>1</v>
      </c>
      <c r="AO311" s="665" t="s">
        <v>3315</v>
      </c>
    </row>
    <row r="312" spans="33:41" ht="15" customHeight="1" x14ac:dyDescent="0.15">
      <c r="AG312" s="55"/>
      <c r="AI312" s="663" t="s">
        <v>2504</v>
      </c>
      <c r="AJ312" s="666" t="s">
        <v>1533</v>
      </c>
      <c r="AK312" s="663" t="s">
        <v>2580</v>
      </c>
      <c r="AL312" s="663">
        <v>3302008</v>
      </c>
      <c r="AM312" s="664">
        <v>1</v>
      </c>
      <c r="AN312" s="664" t="s">
        <v>1051</v>
      </c>
      <c r="AO312" s="665" t="s">
        <v>3315</v>
      </c>
    </row>
    <row r="313" spans="33:41" ht="15" customHeight="1" x14ac:dyDescent="0.15">
      <c r="AG313" s="55"/>
      <c r="AI313" s="663" t="s">
        <v>2504</v>
      </c>
      <c r="AJ313" s="666" t="s">
        <v>1534</v>
      </c>
      <c r="AK313" s="663" t="s">
        <v>2581</v>
      </c>
      <c r="AL313" s="663">
        <v>3302009</v>
      </c>
      <c r="AM313" s="664" t="s">
        <v>1051</v>
      </c>
      <c r="AN313" s="664">
        <v>1</v>
      </c>
      <c r="AO313" s="665" t="s">
        <v>3315</v>
      </c>
    </row>
    <row r="314" spans="33:41" ht="15" customHeight="1" x14ac:dyDescent="0.15">
      <c r="AG314" s="55"/>
      <c r="AI314" s="663" t="s">
        <v>2504</v>
      </c>
      <c r="AJ314" s="666" t="s">
        <v>1530</v>
      </c>
      <c r="AK314" s="663" t="s">
        <v>2577</v>
      </c>
      <c r="AL314" s="663">
        <v>3302001</v>
      </c>
      <c r="AM314" s="664">
        <v>1</v>
      </c>
      <c r="AN314" s="664" t="s">
        <v>1051</v>
      </c>
      <c r="AO314" s="665" t="s">
        <v>3315</v>
      </c>
    </row>
    <row r="315" spans="33:41" ht="15" customHeight="1" x14ac:dyDescent="0.15">
      <c r="AG315" s="55"/>
      <c r="AI315" s="663" t="s">
        <v>2504</v>
      </c>
      <c r="AJ315" s="666" t="s">
        <v>1531</v>
      </c>
      <c r="AK315" s="663" t="s">
        <v>2578</v>
      </c>
      <c r="AL315" s="663">
        <v>3302003</v>
      </c>
      <c r="AM315" s="664">
        <v>1</v>
      </c>
      <c r="AN315" s="664" t="s">
        <v>1051</v>
      </c>
      <c r="AO315" s="665" t="s">
        <v>3315</v>
      </c>
    </row>
    <row r="316" spans="33:41" ht="15" customHeight="1" x14ac:dyDescent="0.15">
      <c r="AG316" s="55"/>
      <c r="AI316" s="663" t="s">
        <v>2504</v>
      </c>
      <c r="AJ316" s="666" t="s">
        <v>3340</v>
      </c>
      <c r="AK316" s="663" t="s">
        <v>3356</v>
      </c>
      <c r="AL316" s="663">
        <v>3302006</v>
      </c>
      <c r="AM316" s="664" t="s">
        <v>1051</v>
      </c>
      <c r="AN316" s="664">
        <v>1</v>
      </c>
      <c r="AO316" s="665" t="s">
        <v>3315</v>
      </c>
    </row>
    <row r="317" spans="33:41" ht="15" customHeight="1" x14ac:dyDescent="0.15">
      <c r="AG317" s="55"/>
      <c r="AI317" s="663" t="s">
        <v>2505</v>
      </c>
      <c r="AJ317" s="666" t="s">
        <v>1536</v>
      </c>
      <c r="AK317" s="663" t="s">
        <v>2583</v>
      </c>
      <c r="AL317" s="663">
        <v>3303001</v>
      </c>
      <c r="AM317" s="664">
        <v>1</v>
      </c>
      <c r="AN317" s="664" t="s">
        <v>1051</v>
      </c>
      <c r="AO317" s="665" t="s">
        <v>3315</v>
      </c>
    </row>
    <row r="318" spans="33:41" ht="15" customHeight="1" x14ac:dyDescent="0.15">
      <c r="AG318" s="55"/>
      <c r="AI318" s="663" t="s">
        <v>2505</v>
      </c>
      <c r="AJ318" s="666" t="s">
        <v>1537</v>
      </c>
      <c r="AK318" s="663" t="s">
        <v>2584</v>
      </c>
      <c r="AL318" s="663">
        <v>3303004</v>
      </c>
      <c r="AM318" s="664">
        <v>1</v>
      </c>
      <c r="AN318" s="664" t="s">
        <v>1051</v>
      </c>
      <c r="AO318" s="665" t="s">
        <v>3315</v>
      </c>
    </row>
    <row r="319" spans="33:41" ht="15" customHeight="1" x14ac:dyDescent="0.15">
      <c r="AG319" s="55"/>
      <c r="AI319" s="663" t="s">
        <v>2505</v>
      </c>
      <c r="AJ319" s="666" t="s">
        <v>1541</v>
      </c>
      <c r="AK319" s="663" t="s">
        <v>2588</v>
      </c>
      <c r="AL319" s="663">
        <v>3303992</v>
      </c>
      <c r="AM319" s="664" t="s">
        <v>1051</v>
      </c>
      <c r="AN319" s="664">
        <v>1</v>
      </c>
      <c r="AO319" s="665" t="s">
        <v>3315</v>
      </c>
    </row>
    <row r="320" spans="33:41" ht="15" customHeight="1" x14ac:dyDescent="0.15">
      <c r="AG320" s="55"/>
      <c r="AI320" s="663" t="s">
        <v>2505</v>
      </c>
      <c r="AJ320" s="666" t="s">
        <v>1538</v>
      </c>
      <c r="AK320" s="663" t="s">
        <v>2585</v>
      </c>
      <c r="AL320" s="663">
        <v>3303005</v>
      </c>
      <c r="AM320" s="664" t="s">
        <v>1051</v>
      </c>
      <c r="AN320" s="664">
        <v>1</v>
      </c>
      <c r="AO320" s="665" t="s">
        <v>3315</v>
      </c>
    </row>
    <row r="321" spans="33:41" ht="15" customHeight="1" x14ac:dyDescent="0.15">
      <c r="AG321" s="55"/>
      <c r="AI321" s="663" t="s">
        <v>2505</v>
      </c>
      <c r="AJ321" s="666" t="s">
        <v>1540</v>
      </c>
      <c r="AK321" s="663" t="s">
        <v>2587</v>
      </c>
      <c r="AL321" s="663">
        <v>3303012</v>
      </c>
      <c r="AM321" s="664" t="s">
        <v>1051</v>
      </c>
      <c r="AN321" s="664">
        <v>1</v>
      </c>
      <c r="AO321" s="665" t="s">
        <v>3315</v>
      </c>
    </row>
    <row r="322" spans="33:41" ht="15" customHeight="1" x14ac:dyDescent="0.15">
      <c r="AG322" s="55"/>
      <c r="AI322" s="663" t="s">
        <v>2505</v>
      </c>
      <c r="AJ322" s="666" t="s">
        <v>3303</v>
      </c>
      <c r="AK322" s="663" t="s">
        <v>3309</v>
      </c>
      <c r="AL322" s="663">
        <v>3303007</v>
      </c>
      <c r="AM322" s="664">
        <v>1</v>
      </c>
      <c r="AN322" s="664" t="s">
        <v>1051</v>
      </c>
      <c r="AO322" s="665" t="s">
        <v>3315</v>
      </c>
    </row>
    <row r="323" spans="33:41" ht="15" customHeight="1" x14ac:dyDescent="0.15">
      <c r="AG323" s="55"/>
      <c r="AI323" s="663" t="s">
        <v>2505</v>
      </c>
      <c r="AJ323" s="666" t="s">
        <v>1539</v>
      </c>
      <c r="AK323" s="663" t="s">
        <v>2586</v>
      </c>
      <c r="AL323" s="663">
        <v>3303010</v>
      </c>
      <c r="AM323" s="664">
        <v>1</v>
      </c>
      <c r="AN323" s="664" t="s">
        <v>1051</v>
      </c>
      <c r="AO323" s="665" t="s">
        <v>3315</v>
      </c>
    </row>
    <row r="324" spans="33:41" ht="15" customHeight="1" x14ac:dyDescent="0.15">
      <c r="AG324" s="55"/>
      <c r="AI324" s="663" t="s">
        <v>2506</v>
      </c>
      <c r="AJ324" s="666" t="s">
        <v>2239</v>
      </c>
      <c r="AK324" s="663" t="s">
        <v>2590</v>
      </c>
      <c r="AL324" s="663">
        <v>3304004</v>
      </c>
      <c r="AM324" s="664">
        <v>1</v>
      </c>
      <c r="AN324" s="664" t="s">
        <v>1051</v>
      </c>
      <c r="AO324" s="665" t="s">
        <v>3315</v>
      </c>
    </row>
    <row r="325" spans="33:41" ht="15" customHeight="1" x14ac:dyDescent="0.15">
      <c r="AG325" s="55"/>
      <c r="AI325" s="663" t="s">
        <v>2506</v>
      </c>
      <c r="AJ325" s="666" t="s">
        <v>1549</v>
      </c>
      <c r="AK325" s="663" t="s">
        <v>2602</v>
      </c>
      <c r="AL325" s="663">
        <v>3304023</v>
      </c>
      <c r="AM325" s="664">
        <v>1</v>
      </c>
      <c r="AN325" s="664" t="s">
        <v>1051</v>
      </c>
      <c r="AO325" s="665" t="s">
        <v>3315</v>
      </c>
    </row>
    <row r="326" spans="33:41" ht="15" customHeight="1" x14ac:dyDescent="0.15">
      <c r="AG326" s="55"/>
      <c r="AI326" s="663" t="s">
        <v>2506</v>
      </c>
      <c r="AJ326" s="666" t="s">
        <v>1542</v>
      </c>
      <c r="AK326" s="663" t="s">
        <v>2589</v>
      </c>
      <c r="AL326" s="663">
        <v>3304003</v>
      </c>
      <c r="AM326" s="664">
        <v>1</v>
      </c>
      <c r="AN326" s="664" t="s">
        <v>1051</v>
      </c>
      <c r="AO326" s="665" t="s">
        <v>3315</v>
      </c>
    </row>
    <row r="327" spans="33:41" ht="15" customHeight="1" x14ac:dyDescent="0.15">
      <c r="AG327" s="55"/>
      <c r="AI327" s="663" t="s">
        <v>2506</v>
      </c>
      <c r="AJ327" s="666" t="s">
        <v>1550</v>
      </c>
      <c r="AK327" s="663" t="s">
        <v>2603</v>
      </c>
      <c r="AL327" s="663">
        <v>3304024</v>
      </c>
      <c r="AM327" s="664">
        <v>1</v>
      </c>
      <c r="AN327" s="664" t="s">
        <v>1051</v>
      </c>
      <c r="AO327" s="665" t="s">
        <v>3315</v>
      </c>
    </row>
    <row r="328" spans="33:41" ht="15" customHeight="1" x14ac:dyDescent="0.15">
      <c r="AG328" s="55"/>
      <c r="AI328" s="663" t="s">
        <v>2506</v>
      </c>
      <c r="AJ328" s="666" t="s">
        <v>1543</v>
      </c>
      <c r="AK328" s="663" t="s">
        <v>2591</v>
      </c>
      <c r="AL328" s="663">
        <v>3304005</v>
      </c>
      <c r="AM328" s="664" t="s">
        <v>1051</v>
      </c>
      <c r="AN328" s="664">
        <v>1</v>
      </c>
      <c r="AO328" s="665" t="s">
        <v>3315</v>
      </c>
    </row>
    <row r="329" spans="33:41" ht="15" customHeight="1" x14ac:dyDescent="0.15">
      <c r="AG329" s="55"/>
      <c r="AI329" s="663" t="s">
        <v>2506</v>
      </c>
      <c r="AJ329" s="666" t="s">
        <v>1472</v>
      </c>
      <c r="AK329" s="663" t="s">
        <v>2614</v>
      </c>
      <c r="AL329" s="663">
        <v>3304041</v>
      </c>
      <c r="AM329" s="664">
        <v>1</v>
      </c>
      <c r="AN329" s="664" t="s">
        <v>1051</v>
      </c>
      <c r="AO329" s="665" t="s">
        <v>3315</v>
      </c>
    </row>
    <row r="330" spans="33:41" ht="15" customHeight="1" x14ac:dyDescent="0.15">
      <c r="AG330" s="55"/>
      <c r="AI330" s="663" t="s">
        <v>2506</v>
      </c>
      <c r="AJ330" s="666" t="s">
        <v>1563</v>
      </c>
      <c r="AK330" s="663" t="s">
        <v>2619</v>
      </c>
      <c r="AL330" s="663">
        <v>3304052</v>
      </c>
      <c r="AM330" s="664">
        <v>1</v>
      </c>
      <c r="AN330" s="664" t="s">
        <v>1051</v>
      </c>
      <c r="AO330" s="665" t="s">
        <v>3315</v>
      </c>
    </row>
    <row r="331" spans="33:41" ht="15" customHeight="1" x14ac:dyDescent="0.15">
      <c r="AG331" s="55"/>
      <c r="AI331" s="663" t="s">
        <v>2506</v>
      </c>
      <c r="AJ331" s="666" t="s">
        <v>1557</v>
      </c>
      <c r="AK331" s="663" t="s">
        <v>2610</v>
      </c>
      <c r="AL331" s="663">
        <v>3304033</v>
      </c>
      <c r="AM331" s="664">
        <v>1</v>
      </c>
      <c r="AN331" s="664" t="s">
        <v>1051</v>
      </c>
      <c r="AO331" s="665" t="s">
        <v>3315</v>
      </c>
    </row>
    <row r="332" spans="33:41" ht="15" customHeight="1" x14ac:dyDescent="0.15">
      <c r="AG332" s="55"/>
      <c r="AI332" s="663" t="s">
        <v>2506</v>
      </c>
      <c r="AJ332" s="667" t="s">
        <v>2248</v>
      </c>
      <c r="AK332" s="663" t="s">
        <v>2618</v>
      </c>
      <c r="AL332" s="663">
        <v>3304047</v>
      </c>
      <c r="AM332" s="664">
        <v>1</v>
      </c>
      <c r="AN332" s="664" t="s">
        <v>1051</v>
      </c>
      <c r="AO332" s="665" t="s">
        <v>3315</v>
      </c>
    </row>
    <row r="333" spans="33:41" ht="15" customHeight="1" x14ac:dyDescent="0.15">
      <c r="AG333" s="55"/>
      <c r="AI333" s="663" t="s">
        <v>2506</v>
      </c>
      <c r="AJ333" s="666" t="s">
        <v>1552</v>
      </c>
      <c r="AK333" s="663" t="s">
        <v>2605</v>
      </c>
      <c r="AL333" s="663">
        <v>3304026</v>
      </c>
      <c r="AM333" s="664">
        <v>1</v>
      </c>
      <c r="AN333" s="664" t="s">
        <v>1051</v>
      </c>
      <c r="AO333" s="665" t="s">
        <v>3315</v>
      </c>
    </row>
    <row r="334" spans="33:41" ht="15" customHeight="1" x14ac:dyDescent="0.15">
      <c r="AG334" s="55"/>
      <c r="AI334" s="663" t="s">
        <v>2506</v>
      </c>
      <c r="AJ334" s="666" t="s">
        <v>1560</v>
      </c>
      <c r="AK334" s="663" t="s">
        <v>2615</v>
      </c>
      <c r="AL334" s="663">
        <v>3304043</v>
      </c>
      <c r="AM334" s="664" t="s">
        <v>1051</v>
      </c>
      <c r="AN334" s="664">
        <v>1</v>
      </c>
      <c r="AO334" s="665" t="s">
        <v>3315</v>
      </c>
    </row>
    <row r="335" spans="33:41" ht="15" customHeight="1" x14ac:dyDescent="0.15">
      <c r="AG335" s="55"/>
      <c r="AI335" s="663" t="s">
        <v>2506</v>
      </c>
      <c r="AJ335" s="666" t="s">
        <v>1553</v>
      </c>
      <c r="AK335" s="663" t="s">
        <v>2606</v>
      </c>
      <c r="AL335" s="663">
        <v>3304029</v>
      </c>
      <c r="AM335" s="664">
        <v>1</v>
      </c>
      <c r="AN335" s="664" t="s">
        <v>1051</v>
      </c>
      <c r="AO335" s="665" t="s">
        <v>3315</v>
      </c>
    </row>
    <row r="336" spans="33:41" ht="15" customHeight="1" x14ac:dyDescent="0.15">
      <c r="AG336" s="55"/>
      <c r="AI336" s="663" t="s">
        <v>2506</v>
      </c>
      <c r="AJ336" s="666" t="s">
        <v>2244</v>
      </c>
      <c r="AK336" s="663" t="s">
        <v>2598</v>
      </c>
      <c r="AL336" s="663">
        <v>3304017</v>
      </c>
      <c r="AM336" s="664" t="s">
        <v>1051</v>
      </c>
      <c r="AN336" s="664">
        <v>1</v>
      </c>
      <c r="AO336" s="665" t="s">
        <v>3315</v>
      </c>
    </row>
    <row r="337" spans="33:41" ht="15" customHeight="1" x14ac:dyDescent="0.15">
      <c r="AG337" s="55"/>
      <c r="AI337" s="663" t="s">
        <v>2506</v>
      </c>
      <c r="AJ337" s="666" t="s">
        <v>1562</v>
      </c>
      <c r="AK337" s="663" t="s">
        <v>2617</v>
      </c>
      <c r="AL337" s="663">
        <v>3304046</v>
      </c>
      <c r="AM337" s="664" t="s">
        <v>1051</v>
      </c>
      <c r="AN337" s="664">
        <v>1</v>
      </c>
      <c r="AO337" s="665" t="s">
        <v>3315</v>
      </c>
    </row>
    <row r="338" spans="33:41" ht="15" customHeight="1" x14ac:dyDescent="0.15">
      <c r="AG338" s="55"/>
      <c r="AI338" s="663" t="s">
        <v>2506</v>
      </c>
      <c r="AJ338" s="666" t="s">
        <v>1554</v>
      </c>
      <c r="AK338" s="663" t="s">
        <v>2607</v>
      </c>
      <c r="AL338" s="663">
        <v>3304030</v>
      </c>
      <c r="AM338" s="664">
        <v>1</v>
      </c>
      <c r="AN338" s="664" t="s">
        <v>1051</v>
      </c>
      <c r="AO338" s="665" t="s">
        <v>3315</v>
      </c>
    </row>
    <row r="339" spans="33:41" ht="15" customHeight="1" x14ac:dyDescent="0.15">
      <c r="AG339" s="55"/>
      <c r="AI339" s="663" t="s">
        <v>2506</v>
      </c>
      <c r="AJ339" s="666" t="s">
        <v>1546</v>
      </c>
      <c r="AK339" s="663" t="s">
        <v>2597</v>
      </c>
      <c r="AL339" s="663">
        <v>3304014</v>
      </c>
      <c r="AM339" s="664">
        <v>1</v>
      </c>
      <c r="AN339" s="664" t="s">
        <v>1051</v>
      </c>
      <c r="AO339" s="665" t="s">
        <v>3315</v>
      </c>
    </row>
    <row r="340" spans="33:41" ht="15" customHeight="1" x14ac:dyDescent="0.15">
      <c r="AG340" s="55"/>
      <c r="AI340" s="663" t="s">
        <v>2506</v>
      </c>
      <c r="AJ340" s="666" t="s">
        <v>1551</v>
      </c>
      <c r="AK340" s="663" t="s">
        <v>2604</v>
      </c>
      <c r="AL340" s="663">
        <v>3304025</v>
      </c>
      <c r="AM340" s="664" t="s">
        <v>1051</v>
      </c>
      <c r="AN340" s="664">
        <v>1</v>
      </c>
      <c r="AO340" s="665" t="s">
        <v>3315</v>
      </c>
    </row>
    <row r="341" spans="33:41" ht="15" customHeight="1" x14ac:dyDescent="0.15">
      <c r="AG341" s="55"/>
      <c r="AI341" s="663" t="s">
        <v>2506</v>
      </c>
      <c r="AJ341" s="666" t="s">
        <v>1555</v>
      </c>
      <c r="AK341" s="663" t="s">
        <v>2608</v>
      </c>
      <c r="AL341" s="663">
        <v>3304031</v>
      </c>
      <c r="AM341" s="664" t="s">
        <v>1051</v>
      </c>
      <c r="AN341" s="664">
        <v>1</v>
      </c>
      <c r="AO341" s="665" t="s">
        <v>3315</v>
      </c>
    </row>
    <row r="342" spans="33:41" ht="15" customHeight="1" x14ac:dyDescent="0.15">
      <c r="AG342" s="55"/>
      <c r="AI342" s="663" t="s">
        <v>2506</v>
      </c>
      <c r="AJ342" s="666" t="s">
        <v>1558</v>
      </c>
      <c r="AK342" s="663" t="s">
        <v>2611</v>
      </c>
      <c r="AL342" s="663">
        <v>3304034</v>
      </c>
      <c r="AM342" s="664" t="s">
        <v>1051</v>
      </c>
      <c r="AN342" s="664">
        <v>1</v>
      </c>
      <c r="AO342" s="665" t="s">
        <v>3315</v>
      </c>
    </row>
    <row r="343" spans="33:41" ht="15" customHeight="1" x14ac:dyDescent="0.15">
      <c r="AG343" s="55"/>
      <c r="AI343" s="663" t="s">
        <v>2506</v>
      </c>
      <c r="AJ343" s="666" t="s">
        <v>1559</v>
      </c>
      <c r="AK343" s="663" t="s">
        <v>2613</v>
      </c>
      <c r="AL343" s="663">
        <v>3304037</v>
      </c>
      <c r="AM343" s="664">
        <v>1</v>
      </c>
      <c r="AN343" s="664" t="s">
        <v>1051</v>
      </c>
      <c r="AO343" s="665" t="s">
        <v>3315</v>
      </c>
    </row>
    <row r="344" spans="33:41" ht="15" customHeight="1" x14ac:dyDescent="0.15">
      <c r="AG344" s="55"/>
      <c r="AI344" s="663" t="s">
        <v>2506</v>
      </c>
      <c r="AJ344" s="666" t="s">
        <v>2247</v>
      </c>
      <c r="AK344" s="663" t="s">
        <v>2612</v>
      </c>
      <c r="AL344" s="663">
        <v>3304035</v>
      </c>
      <c r="AM344" s="664" t="s">
        <v>1051</v>
      </c>
      <c r="AN344" s="664">
        <v>1</v>
      </c>
      <c r="AO344" s="665" t="s">
        <v>3315</v>
      </c>
    </row>
    <row r="345" spans="33:41" ht="15" customHeight="1" x14ac:dyDescent="0.15">
      <c r="AG345" s="55"/>
      <c r="AI345" s="663" t="s">
        <v>2506</v>
      </c>
      <c r="AJ345" s="666" t="s">
        <v>1544</v>
      </c>
      <c r="AK345" s="663" t="s">
        <v>2594</v>
      </c>
      <c r="AL345" s="663">
        <v>3304011</v>
      </c>
      <c r="AM345" s="664" t="s">
        <v>1051</v>
      </c>
      <c r="AN345" s="664">
        <v>1</v>
      </c>
      <c r="AO345" s="665" t="s">
        <v>3315</v>
      </c>
    </row>
    <row r="346" spans="33:41" ht="15" customHeight="1" x14ac:dyDescent="0.15">
      <c r="AG346" s="55"/>
      <c r="AI346" s="663" t="s">
        <v>2506</v>
      </c>
      <c r="AJ346" s="666" t="s">
        <v>2240</v>
      </c>
      <c r="AK346" s="663" t="s">
        <v>2592</v>
      </c>
      <c r="AL346" s="663">
        <v>3304009</v>
      </c>
      <c r="AM346" s="664">
        <v>1</v>
      </c>
      <c r="AN346" s="664" t="s">
        <v>1051</v>
      </c>
      <c r="AO346" s="665" t="s">
        <v>3315</v>
      </c>
    </row>
    <row r="347" spans="33:41" ht="15" customHeight="1" x14ac:dyDescent="0.15">
      <c r="AG347" s="55"/>
      <c r="AI347" s="663" t="s">
        <v>2506</v>
      </c>
      <c r="AJ347" s="666" t="s">
        <v>1561</v>
      </c>
      <c r="AK347" s="663" t="s">
        <v>2616</v>
      </c>
      <c r="AL347" s="663">
        <v>3304045</v>
      </c>
      <c r="AM347" s="664">
        <v>1</v>
      </c>
      <c r="AN347" s="664" t="s">
        <v>1051</v>
      </c>
      <c r="AO347" s="665" t="s">
        <v>3315</v>
      </c>
    </row>
    <row r="348" spans="33:41" ht="15" customHeight="1" x14ac:dyDescent="0.15">
      <c r="AG348" s="55"/>
      <c r="AI348" s="663" t="s">
        <v>2506</v>
      </c>
      <c r="AJ348" s="666" t="s">
        <v>1556</v>
      </c>
      <c r="AK348" s="663" t="s">
        <v>2609</v>
      </c>
      <c r="AL348" s="663">
        <v>3304032</v>
      </c>
      <c r="AM348" s="664">
        <v>1</v>
      </c>
      <c r="AN348" s="664" t="s">
        <v>1051</v>
      </c>
      <c r="AO348" s="665" t="s">
        <v>3315</v>
      </c>
    </row>
    <row r="349" spans="33:41" ht="15" customHeight="1" x14ac:dyDescent="0.15">
      <c r="AG349" s="55"/>
      <c r="AI349" s="663" t="s">
        <v>2506</v>
      </c>
      <c r="AJ349" s="666" t="s">
        <v>1564</v>
      </c>
      <c r="AK349" s="663" t="s">
        <v>3357</v>
      </c>
      <c r="AL349" s="663">
        <v>3304995</v>
      </c>
      <c r="AM349" s="664" t="s">
        <v>1051</v>
      </c>
      <c r="AN349" s="664">
        <v>1</v>
      </c>
      <c r="AO349" s="665" t="s">
        <v>3315</v>
      </c>
    </row>
    <row r="350" spans="33:41" ht="15" customHeight="1" x14ac:dyDescent="0.15">
      <c r="AG350" s="55"/>
      <c r="AI350" s="663" t="s">
        <v>2506</v>
      </c>
      <c r="AJ350" s="666" t="s">
        <v>2241</v>
      </c>
      <c r="AK350" s="663" t="s">
        <v>2593</v>
      </c>
      <c r="AL350" s="663">
        <v>3304010</v>
      </c>
      <c r="AM350" s="664" t="s">
        <v>1051</v>
      </c>
      <c r="AN350" s="664">
        <v>1</v>
      </c>
      <c r="AO350" s="665" t="s">
        <v>3315</v>
      </c>
    </row>
    <row r="351" spans="33:41" ht="15" customHeight="1" x14ac:dyDescent="0.15">
      <c r="AG351" s="55"/>
      <c r="AI351" s="663" t="s">
        <v>2506</v>
      </c>
      <c r="AJ351" s="666" t="s">
        <v>1548</v>
      </c>
      <c r="AK351" s="663" t="s">
        <v>2601</v>
      </c>
      <c r="AL351" s="663">
        <v>3304022</v>
      </c>
      <c r="AM351" s="664" t="s">
        <v>1051</v>
      </c>
      <c r="AN351" s="664">
        <v>1</v>
      </c>
      <c r="AO351" s="665" t="s">
        <v>3315</v>
      </c>
    </row>
    <row r="352" spans="33:41" ht="15" customHeight="1" x14ac:dyDescent="0.15">
      <c r="AG352" s="55"/>
      <c r="AI352" s="663" t="s">
        <v>2506</v>
      </c>
      <c r="AJ352" s="666" t="s">
        <v>2246</v>
      </c>
      <c r="AK352" s="663" t="s">
        <v>2599</v>
      </c>
      <c r="AL352" s="663">
        <v>3304020</v>
      </c>
      <c r="AM352" s="664" t="s">
        <v>1051</v>
      </c>
      <c r="AN352" s="664">
        <v>1</v>
      </c>
      <c r="AO352" s="665" t="s">
        <v>3315</v>
      </c>
    </row>
    <row r="353" spans="33:41" ht="15" customHeight="1" x14ac:dyDescent="0.15">
      <c r="AG353" s="55"/>
      <c r="AI353" s="663" t="s">
        <v>2506</v>
      </c>
      <c r="AJ353" s="666" t="s">
        <v>2242</v>
      </c>
      <c r="AK353" s="663" t="s">
        <v>2595</v>
      </c>
      <c r="AL353" s="663">
        <v>3304012</v>
      </c>
      <c r="AM353" s="664" t="s">
        <v>1051</v>
      </c>
      <c r="AN353" s="664">
        <v>1</v>
      </c>
      <c r="AO353" s="665" t="s">
        <v>3315</v>
      </c>
    </row>
    <row r="354" spans="33:41" ht="15" customHeight="1" x14ac:dyDescent="0.15">
      <c r="AG354" s="55"/>
      <c r="AI354" s="663" t="s">
        <v>2506</v>
      </c>
      <c r="AJ354" s="666" t="s">
        <v>1545</v>
      </c>
      <c r="AK354" s="663" t="s">
        <v>2596</v>
      </c>
      <c r="AL354" s="663">
        <v>3304013</v>
      </c>
      <c r="AM354" s="664" t="s">
        <v>1051</v>
      </c>
      <c r="AN354" s="664">
        <v>1</v>
      </c>
      <c r="AO354" s="665" t="s">
        <v>3315</v>
      </c>
    </row>
    <row r="355" spans="33:41" ht="15" customHeight="1" x14ac:dyDescent="0.15">
      <c r="AG355" s="55"/>
      <c r="AI355" s="663" t="s">
        <v>2506</v>
      </c>
      <c r="AJ355" s="666" t="s">
        <v>1547</v>
      </c>
      <c r="AK355" s="663" t="s">
        <v>2600</v>
      </c>
      <c r="AL355" s="663">
        <v>3304021</v>
      </c>
      <c r="AM355" s="664">
        <v>1</v>
      </c>
      <c r="AN355" s="664" t="s">
        <v>1051</v>
      </c>
      <c r="AO355" s="665" t="s">
        <v>3315</v>
      </c>
    </row>
    <row r="356" spans="33:41" ht="15" customHeight="1" x14ac:dyDescent="0.15">
      <c r="AG356" s="55"/>
      <c r="AI356" s="663" t="s">
        <v>2507</v>
      </c>
      <c r="AJ356" s="666" t="s">
        <v>1566</v>
      </c>
      <c r="AK356" s="663" t="s">
        <v>2621</v>
      </c>
      <c r="AL356" s="663">
        <v>3305006</v>
      </c>
      <c r="AM356" s="664" t="s">
        <v>1051</v>
      </c>
      <c r="AN356" s="664">
        <v>1</v>
      </c>
      <c r="AO356" s="665" t="s">
        <v>3315</v>
      </c>
    </row>
    <row r="357" spans="33:41" ht="15" customHeight="1" x14ac:dyDescent="0.15">
      <c r="AG357" s="55"/>
      <c r="AI357" s="663" t="s">
        <v>2507</v>
      </c>
      <c r="AJ357" s="666" t="s">
        <v>1578</v>
      </c>
      <c r="AK357" s="663" t="s">
        <v>2634</v>
      </c>
      <c r="AL357" s="663">
        <v>3305040</v>
      </c>
      <c r="AM357" s="664" t="s">
        <v>1051</v>
      </c>
      <c r="AN357" s="664">
        <v>1</v>
      </c>
      <c r="AO357" s="665" t="s">
        <v>3315</v>
      </c>
    </row>
    <row r="358" spans="33:41" ht="15" customHeight="1" x14ac:dyDescent="0.15">
      <c r="AG358" s="55"/>
      <c r="AI358" s="663" t="s">
        <v>2507</v>
      </c>
      <c r="AJ358" s="666" t="s">
        <v>2257</v>
      </c>
      <c r="AK358" s="663" t="s">
        <v>2639</v>
      </c>
      <c r="AL358" s="663">
        <v>3305050</v>
      </c>
      <c r="AM358" s="664">
        <v>1</v>
      </c>
      <c r="AN358" s="664" t="s">
        <v>1051</v>
      </c>
      <c r="AO358" s="665" t="s">
        <v>3315</v>
      </c>
    </row>
    <row r="359" spans="33:41" ht="15" customHeight="1" x14ac:dyDescent="0.15">
      <c r="AG359" s="55"/>
      <c r="AI359" s="663" t="s">
        <v>2507</v>
      </c>
      <c r="AJ359" s="666" t="s">
        <v>1567</v>
      </c>
      <c r="AK359" s="663" t="s">
        <v>2622</v>
      </c>
      <c r="AL359" s="663">
        <v>3305007</v>
      </c>
      <c r="AM359" s="664" t="s">
        <v>1051</v>
      </c>
      <c r="AN359" s="664">
        <v>1</v>
      </c>
      <c r="AO359" s="665" t="s">
        <v>3315</v>
      </c>
    </row>
    <row r="360" spans="33:41" ht="15" customHeight="1" x14ac:dyDescent="0.15">
      <c r="AG360" s="55"/>
      <c r="AI360" s="663" t="s">
        <v>2507</v>
      </c>
      <c r="AJ360" s="666" t="s">
        <v>3343</v>
      </c>
      <c r="AK360" s="663" t="s">
        <v>3358</v>
      </c>
      <c r="AL360" s="663">
        <v>3305065</v>
      </c>
      <c r="AM360" s="664">
        <v>1</v>
      </c>
      <c r="AN360" s="664" t="s">
        <v>1051</v>
      </c>
      <c r="AO360" s="665" t="s">
        <v>3315</v>
      </c>
    </row>
    <row r="361" spans="33:41" ht="15" customHeight="1" x14ac:dyDescent="0.15">
      <c r="AG361" s="55"/>
      <c r="AI361" s="663" t="s">
        <v>2507</v>
      </c>
      <c r="AJ361" s="666" t="s">
        <v>1582</v>
      </c>
      <c r="AK361" s="663" t="s">
        <v>2640</v>
      </c>
      <c r="AL361" s="663">
        <v>3305052</v>
      </c>
      <c r="AM361" s="664" t="s">
        <v>1051</v>
      </c>
      <c r="AN361" s="664">
        <v>1</v>
      </c>
      <c r="AO361" s="665" t="s">
        <v>3315</v>
      </c>
    </row>
    <row r="362" spans="33:41" ht="15" customHeight="1" x14ac:dyDescent="0.15">
      <c r="AG362" s="55"/>
      <c r="AI362" s="663" t="s">
        <v>2507</v>
      </c>
      <c r="AJ362" s="666" t="s">
        <v>1579</v>
      </c>
      <c r="AK362" s="663" t="s">
        <v>2635</v>
      </c>
      <c r="AL362" s="663">
        <v>3305045</v>
      </c>
      <c r="AM362" s="664">
        <v>1</v>
      </c>
      <c r="AN362" s="664" t="s">
        <v>1051</v>
      </c>
      <c r="AO362" s="665" t="s">
        <v>3315</v>
      </c>
    </row>
    <row r="363" spans="33:41" ht="15" customHeight="1" x14ac:dyDescent="0.15">
      <c r="AG363" s="55"/>
      <c r="AI363" s="663" t="s">
        <v>2507</v>
      </c>
      <c r="AJ363" s="666" t="s">
        <v>1581</v>
      </c>
      <c r="AK363" s="663" t="s">
        <v>2638</v>
      </c>
      <c r="AL363" s="663">
        <v>3305049</v>
      </c>
      <c r="AM363" s="664" t="s">
        <v>1051</v>
      </c>
      <c r="AN363" s="664">
        <v>1</v>
      </c>
      <c r="AO363" s="665" t="s">
        <v>3315</v>
      </c>
    </row>
    <row r="364" spans="33:41" ht="15" customHeight="1" x14ac:dyDescent="0.15">
      <c r="AG364" s="55"/>
      <c r="AI364" s="663" t="s">
        <v>2507</v>
      </c>
      <c r="AJ364" s="666" t="s">
        <v>2255</v>
      </c>
      <c r="AK364" s="663" t="s">
        <v>2636</v>
      </c>
      <c r="AL364" s="663">
        <v>3305047</v>
      </c>
      <c r="AM364" s="664">
        <v>1</v>
      </c>
      <c r="AN364" s="664" t="s">
        <v>1051</v>
      </c>
      <c r="AO364" s="665" t="s">
        <v>3315</v>
      </c>
    </row>
    <row r="365" spans="33:41" ht="15" customHeight="1" x14ac:dyDescent="0.15">
      <c r="AG365" s="55"/>
      <c r="AI365" s="663" t="s">
        <v>2507</v>
      </c>
      <c r="AJ365" s="666" t="s">
        <v>1568</v>
      </c>
      <c r="AK365" s="663" t="s">
        <v>2623</v>
      </c>
      <c r="AL365" s="663">
        <v>3305008</v>
      </c>
      <c r="AM365" s="664">
        <v>1</v>
      </c>
      <c r="AN365" s="664" t="s">
        <v>1051</v>
      </c>
      <c r="AO365" s="665" t="s">
        <v>3315</v>
      </c>
    </row>
    <row r="366" spans="33:41" ht="15" customHeight="1" x14ac:dyDescent="0.15">
      <c r="AG366" s="55"/>
      <c r="AI366" s="663" t="s">
        <v>2507</v>
      </c>
      <c r="AJ366" s="666" t="s">
        <v>1580</v>
      </c>
      <c r="AK366" s="663" t="s">
        <v>2637</v>
      </c>
      <c r="AL366" s="663">
        <v>3305048</v>
      </c>
      <c r="AM366" s="664">
        <v>1</v>
      </c>
      <c r="AN366" s="664" t="s">
        <v>1051</v>
      </c>
      <c r="AO366" s="665" t="s">
        <v>3315</v>
      </c>
    </row>
    <row r="367" spans="33:41" ht="15" customHeight="1" x14ac:dyDescent="0.15">
      <c r="AG367" s="55"/>
      <c r="AI367" s="663" t="s">
        <v>2507</v>
      </c>
      <c r="AJ367" s="666" t="s">
        <v>2258</v>
      </c>
      <c r="AK367" s="663" t="s">
        <v>2641</v>
      </c>
      <c r="AL367" s="663">
        <v>3305055</v>
      </c>
      <c r="AM367" s="664" t="s">
        <v>1051</v>
      </c>
      <c r="AN367" s="664">
        <v>1</v>
      </c>
      <c r="AO367" s="665" t="s">
        <v>3315</v>
      </c>
    </row>
    <row r="368" spans="33:41" ht="15" customHeight="1" x14ac:dyDescent="0.15">
      <c r="AG368" s="55"/>
      <c r="AI368" s="663" t="s">
        <v>2507</v>
      </c>
      <c r="AJ368" s="666" t="s">
        <v>1572</v>
      </c>
      <c r="AK368" s="663" t="s">
        <v>2627</v>
      </c>
      <c r="AL368" s="663">
        <v>3305016</v>
      </c>
      <c r="AM368" s="664">
        <v>1</v>
      </c>
      <c r="AN368" s="664" t="s">
        <v>1051</v>
      </c>
      <c r="AO368" s="665" t="s">
        <v>3315</v>
      </c>
    </row>
    <row r="369" spans="33:41" ht="15" customHeight="1" x14ac:dyDescent="0.15">
      <c r="AG369" s="55"/>
      <c r="AI369" s="663" t="s">
        <v>2507</v>
      </c>
      <c r="AJ369" s="666" t="s">
        <v>2260</v>
      </c>
      <c r="AK369" s="663" t="s">
        <v>2642</v>
      </c>
      <c r="AL369" s="663">
        <v>3305056</v>
      </c>
      <c r="AM369" s="664" t="s">
        <v>1051</v>
      </c>
      <c r="AN369" s="664">
        <v>1</v>
      </c>
      <c r="AO369" s="665" t="s">
        <v>3315</v>
      </c>
    </row>
    <row r="370" spans="33:41" ht="15" customHeight="1" x14ac:dyDescent="0.15">
      <c r="AG370" s="55"/>
      <c r="AI370" s="663" t="s">
        <v>2507</v>
      </c>
      <c r="AJ370" s="666" t="s">
        <v>1575</v>
      </c>
      <c r="AK370" s="663" t="s">
        <v>2630</v>
      </c>
      <c r="AL370" s="663">
        <v>3305030</v>
      </c>
      <c r="AM370" s="664">
        <v>1</v>
      </c>
      <c r="AN370" s="664" t="s">
        <v>1051</v>
      </c>
      <c r="AO370" s="665" t="s">
        <v>3315</v>
      </c>
    </row>
    <row r="371" spans="33:41" ht="15" customHeight="1" x14ac:dyDescent="0.15">
      <c r="AG371" s="55"/>
      <c r="AI371" s="663" t="s">
        <v>2507</v>
      </c>
      <c r="AJ371" s="666" t="s">
        <v>1565</v>
      </c>
      <c r="AK371" s="663" t="s">
        <v>2620</v>
      </c>
      <c r="AL371" s="663">
        <v>3305005</v>
      </c>
      <c r="AM371" s="664">
        <v>1</v>
      </c>
      <c r="AN371" s="664" t="s">
        <v>1051</v>
      </c>
      <c r="AO371" s="665" t="s">
        <v>3315</v>
      </c>
    </row>
    <row r="372" spans="33:41" ht="15" customHeight="1" x14ac:dyDescent="0.15">
      <c r="AG372" s="55"/>
      <c r="AI372" s="663" t="s">
        <v>2507</v>
      </c>
      <c r="AJ372" s="666" t="s">
        <v>1577</v>
      </c>
      <c r="AK372" s="663" t="s">
        <v>2633</v>
      </c>
      <c r="AL372" s="663">
        <v>3305039</v>
      </c>
      <c r="AM372" s="664">
        <v>1</v>
      </c>
      <c r="AN372" s="664" t="s">
        <v>1051</v>
      </c>
      <c r="AO372" s="665" t="s">
        <v>3315</v>
      </c>
    </row>
    <row r="373" spans="33:41" ht="15" customHeight="1" x14ac:dyDescent="0.15">
      <c r="AG373" s="55"/>
      <c r="AI373" s="663" t="s">
        <v>2507</v>
      </c>
      <c r="AJ373" s="666" t="s">
        <v>1573</v>
      </c>
      <c r="AK373" s="663" t="s">
        <v>2628</v>
      </c>
      <c r="AL373" s="663">
        <v>3305017</v>
      </c>
      <c r="AM373" s="664">
        <v>1</v>
      </c>
      <c r="AN373" s="664" t="s">
        <v>1051</v>
      </c>
      <c r="AO373" s="665" t="s">
        <v>3315</v>
      </c>
    </row>
    <row r="374" spans="33:41" ht="15" customHeight="1" x14ac:dyDescent="0.15">
      <c r="AG374" s="55"/>
      <c r="AI374" s="663" t="s">
        <v>2507</v>
      </c>
      <c r="AJ374" s="666" t="s">
        <v>1574</v>
      </c>
      <c r="AK374" s="663" t="s">
        <v>2629</v>
      </c>
      <c r="AL374" s="663">
        <v>3305018</v>
      </c>
      <c r="AM374" s="664" t="s">
        <v>1051</v>
      </c>
      <c r="AN374" s="664">
        <v>1</v>
      </c>
      <c r="AO374" s="665" t="s">
        <v>3315</v>
      </c>
    </row>
    <row r="375" spans="33:41" ht="15" customHeight="1" x14ac:dyDescent="0.15">
      <c r="AG375" s="55"/>
      <c r="AI375" s="663" t="s">
        <v>2507</v>
      </c>
      <c r="AJ375" s="666" t="s">
        <v>2252</v>
      </c>
      <c r="AK375" s="663" t="s">
        <v>2631</v>
      </c>
      <c r="AL375" s="663">
        <v>3305031</v>
      </c>
      <c r="AM375" s="664">
        <v>1</v>
      </c>
      <c r="AN375" s="664" t="s">
        <v>1051</v>
      </c>
      <c r="AO375" s="665" t="s">
        <v>3315</v>
      </c>
    </row>
    <row r="376" spans="33:41" ht="15" customHeight="1" x14ac:dyDescent="0.15">
      <c r="AG376" s="55"/>
      <c r="AI376" s="663" t="s">
        <v>2507</v>
      </c>
      <c r="AJ376" s="666" t="s">
        <v>1569</v>
      </c>
      <c r="AK376" s="663" t="s">
        <v>2624</v>
      </c>
      <c r="AL376" s="663">
        <v>3305010</v>
      </c>
      <c r="AM376" s="664" t="s">
        <v>1051</v>
      </c>
      <c r="AN376" s="664">
        <v>1</v>
      </c>
      <c r="AO376" s="665" t="s">
        <v>3315</v>
      </c>
    </row>
    <row r="377" spans="33:41" ht="15" customHeight="1" x14ac:dyDescent="0.15">
      <c r="AG377" s="55"/>
      <c r="AI377" s="663" t="s">
        <v>2507</v>
      </c>
      <c r="AJ377" s="666" t="s">
        <v>1576</v>
      </c>
      <c r="AK377" s="663" t="s">
        <v>2632</v>
      </c>
      <c r="AL377" s="663">
        <v>3305037</v>
      </c>
      <c r="AM377" s="664" t="s">
        <v>1051</v>
      </c>
      <c r="AN377" s="664">
        <v>1</v>
      </c>
      <c r="AO377" s="665" t="s">
        <v>3315</v>
      </c>
    </row>
    <row r="378" spans="33:41" ht="15" customHeight="1" x14ac:dyDescent="0.15">
      <c r="AG378" s="55"/>
      <c r="AI378" s="663" t="s">
        <v>2507</v>
      </c>
      <c r="AJ378" s="666" t="s">
        <v>3304</v>
      </c>
      <c r="AK378" s="663" t="s">
        <v>3310</v>
      </c>
      <c r="AL378" s="663">
        <v>3305053</v>
      </c>
      <c r="AM378" s="664">
        <v>1</v>
      </c>
      <c r="AN378" s="664" t="s">
        <v>1051</v>
      </c>
      <c r="AO378" s="665" t="s">
        <v>3315</v>
      </c>
    </row>
    <row r="379" spans="33:41" ht="15" customHeight="1" x14ac:dyDescent="0.15">
      <c r="AG379" s="55"/>
      <c r="AI379" s="663" t="s">
        <v>2507</v>
      </c>
      <c r="AJ379" s="666" t="s">
        <v>1571</v>
      </c>
      <c r="AK379" s="663" t="s">
        <v>2626</v>
      </c>
      <c r="AL379" s="663">
        <v>3305015</v>
      </c>
      <c r="AM379" s="664">
        <v>1</v>
      </c>
      <c r="AN379" s="664" t="s">
        <v>1051</v>
      </c>
      <c r="AO379" s="665" t="s">
        <v>3315</v>
      </c>
    </row>
    <row r="380" spans="33:41" ht="15" customHeight="1" x14ac:dyDescent="0.15">
      <c r="AG380" s="55"/>
      <c r="AI380" s="663" t="s">
        <v>2507</v>
      </c>
      <c r="AJ380" s="666" t="s">
        <v>1570</v>
      </c>
      <c r="AK380" s="663" t="s">
        <v>2625</v>
      </c>
      <c r="AL380" s="663">
        <v>3305011</v>
      </c>
      <c r="AM380" s="664">
        <v>1</v>
      </c>
      <c r="AN380" s="664" t="s">
        <v>1051</v>
      </c>
      <c r="AO380" s="665" t="s">
        <v>3315</v>
      </c>
    </row>
    <row r="381" spans="33:41" ht="15" customHeight="1" x14ac:dyDescent="0.15">
      <c r="AG381" s="55"/>
      <c r="AI381" s="663" t="s">
        <v>2508</v>
      </c>
      <c r="AJ381" s="666" t="s">
        <v>2265</v>
      </c>
      <c r="AK381" s="663" t="s">
        <v>2650</v>
      </c>
      <c r="AL381" s="663">
        <v>3306008</v>
      </c>
      <c r="AM381" s="664" t="s">
        <v>1051</v>
      </c>
      <c r="AN381" s="664">
        <v>1</v>
      </c>
      <c r="AO381" s="665" t="s">
        <v>3315</v>
      </c>
    </row>
    <row r="382" spans="33:41" ht="15" customHeight="1" x14ac:dyDescent="0.15">
      <c r="AG382" s="55"/>
      <c r="AI382" s="663" t="s">
        <v>2508</v>
      </c>
      <c r="AJ382" s="666" t="s">
        <v>1589</v>
      </c>
      <c r="AK382" s="663" t="s">
        <v>2651</v>
      </c>
      <c r="AL382" s="663">
        <v>3306011</v>
      </c>
      <c r="AM382" s="664" t="s">
        <v>1051</v>
      </c>
      <c r="AN382" s="664">
        <v>1</v>
      </c>
      <c r="AO382" s="665" t="s">
        <v>3315</v>
      </c>
    </row>
    <row r="383" spans="33:41" ht="15" customHeight="1" x14ac:dyDescent="0.15">
      <c r="AG383" s="55"/>
      <c r="AI383" s="663" t="s">
        <v>2508</v>
      </c>
      <c r="AJ383" s="666" t="s">
        <v>1620</v>
      </c>
      <c r="AK383" s="663" t="s">
        <v>2684</v>
      </c>
      <c r="AL383" s="663">
        <v>3306062</v>
      </c>
      <c r="AM383" s="664" t="s">
        <v>1051</v>
      </c>
      <c r="AN383" s="664">
        <v>1</v>
      </c>
      <c r="AO383" s="665" t="s">
        <v>3315</v>
      </c>
    </row>
    <row r="384" spans="33:41" ht="15" customHeight="1" x14ac:dyDescent="0.15">
      <c r="AG384" s="55"/>
      <c r="AI384" s="663" t="s">
        <v>2508</v>
      </c>
      <c r="AJ384" s="666" t="s">
        <v>1608</v>
      </c>
      <c r="AK384" s="663" t="s">
        <v>2672</v>
      </c>
      <c r="AL384" s="663">
        <v>3306045</v>
      </c>
      <c r="AM384" s="664">
        <v>1</v>
      </c>
      <c r="AN384" s="664" t="s">
        <v>1051</v>
      </c>
      <c r="AO384" s="665" t="s">
        <v>3315</v>
      </c>
    </row>
    <row r="385" spans="33:41" ht="15" customHeight="1" x14ac:dyDescent="0.15">
      <c r="AG385" s="55"/>
      <c r="AI385" s="663" t="s">
        <v>2508</v>
      </c>
      <c r="AJ385" s="666" t="s">
        <v>1602</v>
      </c>
      <c r="AK385" s="663" t="s">
        <v>2666</v>
      </c>
      <c r="AL385" s="663">
        <v>3306038</v>
      </c>
      <c r="AM385" s="664" t="s">
        <v>1051</v>
      </c>
      <c r="AN385" s="664">
        <v>1</v>
      </c>
      <c r="AO385" s="665" t="s">
        <v>3315</v>
      </c>
    </row>
    <row r="386" spans="33:41" ht="15" customHeight="1" x14ac:dyDescent="0.15">
      <c r="AG386" s="55"/>
      <c r="AI386" s="663" t="s">
        <v>2508</v>
      </c>
      <c r="AJ386" s="666" t="s">
        <v>1590</v>
      </c>
      <c r="AK386" s="663" t="s">
        <v>2652</v>
      </c>
      <c r="AL386" s="663">
        <v>3306012</v>
      </c>
      <c r="AM386" s="664" t="s">
        <v>1051</v>
      </c>
      <c r="AN386" s="664">
        <v>1</v>
      </c>
      <c r="AO386" s="665" t="s">
        <v>3315</v>
      </c>
    </row>
    <row r="387" spans="33:41" ht="15" customHeight="1" x14ac:dyDescent="0.15">
      <c r="AG387" s="55"/>
      <c r="AI387" s="663" t="s">
        <v>2508</v>
      </c>
      <c r="AJ387" s="666" t="s">
        <v>1630</v>
      </c>
      <c r="AK387" s="663" t="s">
        <v>2694</v>
      </c>
      <c r="AL387" s="663">
        <v>3306075</v>
      </c>
      <c r="AM387" s="664">
        <v>1</v>
      </c>
      <c r="AN387" s="664" t="s">
        <v>1051</v>
      </c>
      <c r="AO387" s="665" t="s">
        <v>3315</v>
      </c>
    </row>
    <row r="388" spans="33:41" ht="15" customHeight="1" x14ac:dyDescent="0.15">
      <c r="AG388" s="55"/>
      <c r="AI388" s="663" t="s">
        <v>2508</v>
      </c>
      <c r="AJ388" s="666" t="s">
        <v>1609</v>
      </c>
      <c r="AK388" s="663" t="s">
        <v>2673</v>
      </c>
      <c r="AL388" s="663">
        <v>3306046</v>
      </c>
      <c r="AM388" s="664" t="s">
        <v>1051</v>
      </c>
      <c r="AN388" s="664">
        <v>1</v>
      </c>
      <c r="AO388" s="665" t="s">
        <v>3315</v>
      </c>
    </row>
    <row r="389" spans="33:41" ht="15" customHeight="1" x14ac:dyDescent="0.15">
      <c r="AG389" s="55"/>
      <c r="AI389" s="663" t="s">
        <v>2508</v>
      </c>
      <c r="AJ389" s="666" t="s">
        <v>1610</v>
      </c>
      <c r="AK389" s="663" t="s">
        <v>2674</v>
      </c>
      <c r="AL389" s="663">
        <v>3306047</v>
      </c>
      <c r="AM389" s="664" t="s">
        <v>1051</v>
      </c>
      <c r="AN389" s="664">
        <v>1</v>
      </c>
      <c r="AO389" s="665" t="s">
        <v>3315</v>
      </c>
    </row>
    <row r="390" spans="33:41" ht="15" customHeight="1" x14ac:dyDescent="0.15">
      <c r="AG390" s="55"/>
      <c r="AI390" s="663" t="s">
        <v>2508</v>
      </c>
      <c r="AJ390" s="666" t="s">
        <v>1612</v>
      </c>
      <c r="AK390" s="663" t="s">
        <v>2676</v>
      </c>
      <c r="AL390" s="663">
        <v>3306049</v>
      </c>
      <c r="AM390" s="664">
        <v>1</v>
      </c>
      <c r="AN390" s="664" t="s">
        <v>1051</v>
      </c>
      <c r="AO390" s="665" t="s">
        <v>3315</v>
      </c>
    </row>
    <row r="391" spans="33:41" ht="15" customHeight="1" x14ac:dyDescent="0.15">
      <c r="AG391" s="55"/>
      <c r="AI391" s="663" t="s">
        <v>2508</v>
      </c>
      <c r="AJ391" s="666" t="s">
        <v>1603</v>
      </c>
      <c r="AK391" s="663" t="s">
        <v>2667</v>
      </c>
      <c r="AL391" s="663">
        <v>3306039</v>
      </c>
      <c r="AM391" s="664" t="s">
        <v>1051</v>
      </c>
      <c r="AN391" s="664">
        <v>1</v>
      </c>
      <c r="AO391" s="665" t="s">
        <v>3315</v>
      </c>
    </row>
    <row r="392" spans="33:41" ht="15" customHeight="1" x14ac:dyDescent="0.15">
      <c r="AG392" s="55"/>
      <c r="AI392" s="663" t="s">
        <v>2508</v>
      </c>
      <c r="AJ392" s="666" t="s">
        <v>1588</v>
      </c>
      <c r="AK392" s="663" t="s">
        <v>2649</v>
      </c>
      <c r="AL392" s="663">
        <v>3306007</v>
      </c>
      <c r="AM392" s="664">
        <v>1</v>
      </c>
      <c r="AN392" s="664" t="s">
        <v>1051</v>
      </c>
      <c r="AO392" s="665" t="s">
        <v>3315</v>
      </c>
    </row>
    <row r="393" spans="33:41" ht="15" customHeight="1" x14ac:dyDescent="0.15">
      <c r="AG393" s="55"/>
      <c r="AI393" s="663" t="s">
        <v>2508</v>
      </c>
      <c r="AJ393" s="666" t="s">
        <v>1598</v>
      </c>
      <c r="AK393" s="663" t="s">
        <v>2661</v>
      </c>
      <c r="AL393" s="663">
        <v>3306030</v>
      </c>
      <c r="AM393" s="664">
        <v>1</v>
      </c>
      <c r="AN393" s="664" t="s">
        <v>1051</v>
      </c>
      <c r="AO393" s="665" t="s">
        <v>3315</v>
      </c>
    </row>
    <row r="394" spans="33:41" ht="15" customHeight="1" x14ac:dyDescent="0.15">
      <c r="AG394" s="55"/>
      <c r="AI394" s="663" t="s">
        <v>2508</v>
      </c>
      <c r="AJ394" s="666" t="s">
        <v>1626</v>
      </c>
      <c r="AK394" s="663" t="s">
        <v>2690</v>
      </c>
      <c r="AL394" s="663">
        <v>3306071</v>
      </c>
      <c r="AM394" s="664" t="s">
        <v>1051</v>
      </c>
      <c r="AN394" s="664">
        <v>1</v>
      </c>
      <c r="AO394" s="665" t="s">
        <v>3315</v>
      </c>
    </row>
    <row r="395" spans="33:41" ht="15" customHeight="1" x14ac:dyDescent="0.15">
      <c r="AG395" s="55"/>
      <c r="AI395" s="663" t="s">
        <v>2508</v>
      </c>
      <c r="AJ395" s="666" t="s">
        <v>1611</v>
      </c>
      <c r="AK395" s="663" t="s">
        <v>2675</v>
      </c>
      <c r="AL395" s="663">
        <v>3306048</v>
      </c>
      <c r="AM395" s="664" t="s">
        <v>1051</v>
      </c>
      <c r="AN395" s="664">
        <v>1</v>
      </c>
      <c r="AO395" s="665" t="s">
        <v>3315</v>
      </c>
    </row>
    <row r="396" spans="33:41" ht="15" customHeight="1" x14ac:dyDescent="0.15">
      <c r="AG396" s="55"/>
      <c r="AI396" s="663" t="s">
        <v>2508</v>
      </c>
      <c r="AJ396" s="666" t="s">
        <v>1633</v>
      </c>
      <c r="AK396" s="663" t="s">
        <v>2697</v>
      </c>
      <c r="AL396" s="663">
        <v>3306079</v>
      </c>
      <c r="AM396" s="664" t="s">
        <v>1051</v>
      </c>
      <c r="AN396" s="664">
        <v>1</v>
      </c>
      <c r="AO396" s="665" t="s">
        <v>3315</v>
      </c>
    </row>
    <row r="397" spans="33:41" ht="15" customHeight="1" x14ac:dyDescent="0.15">
      <c r="AG397" s="55"/>
      <c r="AI397" s="663" t="s">
        <v>2508</v>
      </c>
      <c r="AJ397" s="666" t="s">
        <v>1595</v>
      </c>
      <c r="AK397" s="663" t="s">
        <v>2658</v>
      </c>
      <c r="AL397" s="663">
        <v>3306024</v>
      </c>
      <c r="AM397" s="664">
        <v>1</v>
      </c>
      <c r="AN397" s="664" t="s">
        <v>1051</v>
      </c>
      <c r="AO397" s="665" t="s">
        <v>3315</v>
      </c>
    </row>
    <row r="398" spans="33:41" ht="15" customHeight="1" x14ac:dyDescent="0.15">
      <c r="AG398" s="55"/>
      <c r="AI398" s="663" t="s">
        <v>2508</v>
      </c>
      <c r="AJ398" s="666" t="s">
        <v>1632</v>
      </c>
      <c r="AK398" s="663" t="s">
        <v>2696</v>
      </c>
      <c r="AL398" s="663">
        <v>3306078</v>
      </c>
      <c r="AM398" s="664">
        <v>1</v>
      </c>
      <c r="AN398" s="664" t="s">
        <v>1051</v>
      </c>
      <c r="AO398" s="665" t="s">
        <v>3315</v>
      </c>
    </row>
    <row r="399" spans="33:41" ht="15" customHeight="1" x14ac:dyDescent="0.15">
      <c r="AG399" s="55"/>
      <c r="AI399" s="663" t="s">
        <v>2508</v>
      </c>
      <c r="AJ399" s="666" t="s">
        <v>1623</v>
      </c>
      <c r="AK399" s="663" t="s">
        <v>2687</v>
      </c>
      <c r="AL399" s="663">
        <v>3306066</v>
      </c>
      <c r="AM399" s="664">
        <v>1</v>
      </c>
      <c r="AN399" s="664" t="s">
        <v>1051</v>
      </c>
      <c r="AO399" s="665" t="s">
        <v>3315</v>
      </c>
    </row>
    <row r="400" spans="33:41" ht="15" customHeight="1" x14ac:dyDescent="0.15">
      <c r="AG400" s="55"/>
      <c r="AI400" s="663" t="s">
        <v>2508</v>
      </c>
      <c r="AJ400" s="666" t="s">
        <v>1605</v>
      </c>
      <c r="AK400" s="663" t="s">
        <v>2669</v>
      </c>
      <c r="AL400" s="663">
        <v>3306041</v>
      </c>
      <c r="AM400" s="664" t="s">
        <v>1051</v>
      </c>
      <c r="AN400" s="664">
        <v>1</v>
      </c>
      <c r="AO400" s="665" t="s">
        <v>3315</v>
      </c>
    </row>
    <row r="401" spans="33:41" ht="15" customHeight="1" x14ac:dyDescent="0.15">
      <c r="AG401" s="55"/>
      <c r="AI401" s="663" t="s">
        <v>2508</v>
      </c>
      <c r="AJ401" s="666" t="s">
        <v>1636</v>
      </c>
      <c r="AK401" s="663" t="s">
        <v>2701</v>
      </c>
      <c r="AL401" s="663">
        <v>3306992</v>
      </c>
      <c r="AM401" s="664" t="s">
        <v>1051</v>
      </c>
      <c r="AN401" s="664">
        <v>1</v>
      </c>
      <c r="AO401" s="665" t="s">
        <v>3315</v>
      </c>
    </row>
    <row r="402" spans="33:41" ht="15" customHeight="1" x14ac:dyDescent="0.15">
      <c r="AG402" s="55"/>
      <c r="AI402" s="663" t="s">
        <v>2508</v>
      </c>
      <c r="AJ402" s="666" t="s">
        <v>1614</v>
      </c>
      <c r="AK402" s="663" t="s">
        <v>2678</v>
      </c>
      <c r="AL402" s="663">
        <v>3306053</v>
      </c>
      <c r="AM402" s="664" t="s">
        <v>1051</v>
      </c>
      <c r="AN402" s="664">
        <v>1</v>
      </c>
      <c r="AO402" s="665" t="s">
        <v>3315</v>
      </c>
    </row>
    <row r="403" spans="33:41" ht="15" customHeight="1" x14ac:dyDescent="0.15">
      <c r="AG403" s="55"/>
      <c r="AI403" s="663" t="s">
        <v>2508</v>
      </c>
      <c r="AJ403" s="666" t="s">
        <v>1615</v>
      </c>
      <c r="AK403" s="663" t="s">
        <v>2679</v>
      </c>
      <c r="AL403" s="663">
        <v>3306054</v>
      </c>
      <c r="AM403" s="664" t="s">
        <v>1051</v>
      </c>
      <c r="AN403" s="664">
        <v>1</v>
      </c>
      <c r="AO403" s="665" t="s">
        <v>3315</v>
      </c>
    </row>
    <row r="404" spans="33:41" ht="15" customHeight="1" x14ac:dyDescent="0.15">
      <c r="AG404" s="55"/>
      <c r="AI404" s="663" t="s">
        <v>2508</v>
      </c>
      <c r="AJ404" s="666" t="s">
        <v>3330</v>
      </c>
      <c r="AK404" s="663" t="s">
        <v>3359</v>
      </c>
      <c r="AL404" s="663">
        <v>3306993</v>
      </c>
      <c r="AM404" s="664" t="s">
        <v>1051</v>
      </c>
      <c r="AN404" s="664">
        <v>1</v>
      </c>
      <c r="AO404" s="665" t="s">
        <v>3315</v>
      </c>
    </row>
    <row r="405" spans="33:41" ht="15" customHeight="1" x14ac:dyDescent="0.15">
      <c r="AG405" s="55"/>
      <c r="AI405" s="663" t="s">
        <v>2508</v>
      </c>
      <c r="AJ405" s="666" t="s">
        <v>1622</v>
      </c>
      <c r="AK405" s="663" t="s">
        <v>2686</v>
      </c>
      <c r="AL405" s="663">
        <v>3306064</v>
      </c>
      <c r="AM405" s="664" t="s">
        <v>1051</v>
      </c>
      <c r="AN405" s="664">
        <v>1</v>
      </c>
      <c r="AO405" s="665" t="s">
        <v>3315</v>
      </c>
    </row>
    <row r="406" spans="33:41" ht="15" customHeight="1" x14ac:dyDescent="0.15">
      <c r="AG406" s="55"/>
      <c r="AI406" s="663" t="s">
        <v>2508</v>
      </c>
      <c r="AJ406" s="666" t="s">
        <v>1587</v>
      </c>
      <c r="AK406" s="663" t="s">
        <v>2648</v>
      </c>
      <c r="AL406" s="663">
        <v>3306006</v>
      </c>
      <c r="AM406" s="664" t="s">
        <v>1051</v>
      </c>
      <c r="AN406" s="664">
        <v>1</v>
      </c>
      <c r="AO406" s="665" t="s">
        <v>3315</v>
      </c>
    </row>
    <row r="407" spans="33:41" ht="15" customHeight="1" x14ac:dyDescent="0.15">
      <c r="AG407" s="55"/>
      <c r="AI407" s="663" t="s">
        <v>2508</v>
      </c>
      <c r="AJ407" s="666" t="s">
        <v>1634</v>
      </c>
      <c r="AK407" s="663" t="s">
        <v>2699</v>
      </c>
      <c r="AL407" s="663">
        <v>3306085</v>
      </c>
      <c r="AM407" s="664" t="s">
        <v>1051</v>
      </c>
      <c r="AN407" s="664">
        <v>1</v>
      </c>
      <c r="AO407" s="665" t="s">
        <v>3315</v>
      </c>
    </row>
    <row r="408" spans="33:41" ht="15" customHeight="1" x14ac:dyDescent="0.15">
      <c r="AG408" s="55"/>
      <c r="AI408" s="663" t="s">
        <v>2508</v>
      </c>
      <c r="AJ408" s="666" t="s">
        <v>1473</v>
      </c>
      <c r="AK408" s="663" t="s">
        <v>2698</v>
      </c>
      <c r="AL408" s="663">
        <v>3306080</v>
      </c>
      <c r="AM408" s="664" t="s">
        <v>1051</v>
      </c>
      <c r="AN408" s="664">
        <v>1</v>
      </c>
      <c r="AO408" s="665" t="s">
        <v>3316</v>
      </c>
    </row>
    <row r="409" spans="33:41" ht="15" customHeight="1" x14ac:dyDescent="0.15">
      <c r="AG409" s="55"/>
      <c r="AI409" s="663" t="s">
        <v>2508</v>
      </c>
      <c r="AJ409" s="666" t="s">
        <v>1625</v>
      </c>
      <c r="AK409" s="663" t="s">
        <v>2689</v>
      </c>
      <c r="AL409" s="663">
        <v>3306069</v>
      </c>
      <c r="AM409" s="664">
        <v>1</v>
      </c>
      <c r="AN409" s="664" t="s">
        <v>1051</v>
      </c>
      <c r="AO409" s="665" t="s">
        <v>3315</v>
      </c>
    </row>
    <row r="410" spans="33:41" ht="15" customHeight="1" x14ac:dyDescent="0.15">
      <c r="AG410" s="55"/>
      <c r="AI410" s="663" t="s">
        <v>2508</v>
      </c>
      <c r="AJ410" s="666" t="s">
        <v>1613</v>
      </c>
      <c r="AK410" s="663" t="s">
        <v>2677</v>
      </c>
      <c r="AL410" s="663">
        <v>3306050</v>
      </c>
      <c r="AM410" s="664">
        <v>1</v>
      </c>
      <c r="AN410" s="664" t="s">
        <v>1051</v>
      </c>
      <c r="AO410" s="665" t="s">
        <v>3315</v>
      </c>
    </row>
    <row r="411" spans="33:41" ht="15" customHeight="1" x14ac:dyDescent="0.15">
      <c r="AG411" s="55"/>
      <c r="AI411" s="663" t="s">
        <v>2508</v>
      </c>
      <c r="AJ411" s="666" t="s">
        <v>1594</v>
      </c>
      <c r="AK411" s="663" t="s">
        <v>2657</v>
      </c>
      <c r="AL411" s="663">
        <v>3306018</v>
      </c>
      <c r="AM411" s="664" t="s">
        <v>1051</v>
      </c>
      <c r="AN411" s="664">
        <v>1</v>
      </c>
      <c r="AO411" s="665" t="s">
        <v>3315</v>
      </c>
    </row>
    <row r="412" spans="33:41" ht="15" customHeight="1" x14ac:dyDescent="0.15">
      <c r="AG412" s="55"/>
      <c r="AI412" s="663" t="s">
        <v>2508</v>
      </c>
      <c r="AJ412" s="666" t="s">
        <v>1621</v>
      </c>
      <c r="AK412" s="663" t="s">
        <v>2685</v>
      </c>
      <c r="AL412" s="663">
        <v>3306063</v>
      </c>
      <c r="AM412" s="664" t="s">
        <v>1051</v>
      </c>
      <c r="AN412" s="664">
        <v>1</v>
      </c>
      <c r="AO412" s="665" t="s">
        <v>3315</v>
      </c>
    </row>
    <row r="413" spans="33:41" ht="15" customHeight="1" x14ac:dyDescent="0.15">
      <c r="AG413" s="55"/>
      <c r="AI413" s="663" t="s">
        <v>2508</v>
      </c>
      <c r="AJ413" s="666" t="s">
        <v>1604</v>
      </c>
      <c r="AK413" s="663" t="s">
        <v>2668</v>
      </c>
      <c r="AL413" s="663">
        <v>3306040</v>
      </c>
      <c r="AM413" s="664">
        <v>1</v>
      </c>
      <c r="AN413" s="664" t="s">
        <v>1051</v>
      </c>
      <c r="AO413" s="665" t="s">
        <v>3315</v>
      </c>
    </row>
    <row r="414" spans="33:41" ht="15" customHeight="1" x14ac:dyDescent="0.15">
      <c r="AG414" s="55"/>
      <c r="AI414" s="663" t="s">
        <v>2508</v>
      </c>
      <c r="AJ414" s="666" t="s">
        <v>1592</v>
      </c>
      <c r="AK414" s="663" t="s">
        <v>2654</v>
      </c>
      <c r="AL414" s="663">
        <v>3306014</v>
      </c>
      <c r="AM414" s="664" t="s">
        <v>1051</v>
      </c>
      <c r="AN414" s="664">
        <v>1</v>
      </c>
      <c r="AO414" s="665" t="s">
        <v>3315</v>
      </c>
    </row>
    <row r="415" spans="33:41" ht="15" customHeight="1" x14ac:dyDescent="0.15">
      <c r="AG415" s="55"/>
      <c r="AI415" s="663" t="s">
        <v>2508</v>
      </c>
      <c r="AJ415" s="666" t="s">
        <v>1619</v>
      </c>
      <c r="AK415" s="663" t="s">
        <v>2683</v>
      </c>
      <c r="AL415" s="663">
        <v>3306060</v>
      </c>
      <c r="AM415" s="664" t="s">
        <v>1051</v>
      </c>
      <c r="AN415" s="664">
        <v>1</v>
      </c>
      <c r="AO415" s="665" t="s">
        <v>3315</v>
      </c>
    </row>
    <row r="416" spans="33:41" ht="15" customHeight="1" x14ac:dyDescent="0.15">
      <c r="AG416" s="55"/>
      <c r="AI416" s="663" t="s">
        <v>2508</v>
      </c>
      <c r="AJ416" s="667" t="s">
        <v>3331</v>
      </c>
      <c r="AK416" s="663" t="s">
        <v>2655</v>
      </c>
      <c r="AL416" s="663">
        <v>3306016</v>
      </c>
      <c r="AM416" s="664" t="s">
        <v>1051</v>
      </c>
      <c r="AN416" s="664">
        <v>1</v>
      </c>
      <c r="AO416" s="665" t="s">
        <v>3315</v>
      </c>
    </row>
    <row r="417" spans="33:41" ht="15" customHeight="1" x14ac:dyDescent="0.15">
      <c r="AG417" s="55"/>
      <c r="AI417" s="663" t="s">
        <v>2508</v>
      </c>
      <c r="AJ417" s="666" t="s">
        <v>2263</v>
      </c>
      <c r="AK417" s="663" t="s">
        <v>2647</v>
      </c>
      <c r="AL417" s="663">
        <v>3306005</v>
      </c>
      <c r="AM417" s="664">
        <v>1</v>
      </c>
      <c r="AN417" s="664" t="s">
        <v>1051</v>
      </c>
      <c r="AO417" s="665" t="s">
        <v>3315</v>
      </c>
    </row>
    <row r="418" spans="33:41" ht="15" customHeight="1" x14ac:dyDescent="0.15">
      <c r="AG418" s="55"/>
      <c r="AI418" s="663" t="s">
        <v>2508</v>
      </c>
      <c r="AJ418" s="666" t="s">
        <v>1593</v>
      </c>
      <c r="AK418" s="663" t="s">
        <v>2656</v>
      </c>
      <c r="AL418" s="663">
        <v>3306017</v>
      </c>
      <c r="AM418" s="664">
        <v>1</v>
      </c>
      <c r="AN418" s="664" t="s">
        <v>1051</v>
      </c>
      <c r="AO418" s="665" t="s">
        <v>3315</v>
      </c>
    </row>
    <row r="419" spans="33:41" ht="15" customHeight="1" x14ac:dyDescent="0.15">
      <c r="AG419" s="55"/>
      <c r="AI419" s="663" t="s">
        <v>2508</v>
      </c>
      <c r="AJ419" s="666" t="s">
        <v>1624</v>
      </c>
      <c r="AK419" s="663" t="s">
        <v>2688</v>
      </c>
      <c r="AL419" s="663">
        <v>3306068</v>
      </c>
      <c r="AM419" s="664">
        <v>1</v>
      </c>
      <c r="AN419" s="664" t="s">
        <v>1051</v>
      </c>
      <c r="AO419" s="665" t="s">
        <v>3315</v>
      </c>
    </row>
    <row r="420" spans="33:41" ht="15" customHeight="1" x14ac:dyDescent="0.15">
      <c r="AG420" s="55"/>
      <c r="AI420" s="663" t="s">
        <v>2508</v>
      </c>
      <c r="AJ420" s="666" t="s">
        <v>1629</v>
      </c>
      <c r="AK420" s="663" t="s">
        <v>2693</v>
      </c>
      <c r="AL420" s="663">
        <v>3306074</v>
      </c>
      <c r="AM420" s="664" t="s">
        <v>1051</v>
      </c>
      <c r="AN420" s="664">
        <v>1</v>
      </c>
      <c r="AO420" s="665" t="s">
        <v>3315</v>
      </c>
    </row>
    <row r="421" spans="33:41" ht="15" customHeight="1" x14ac:dyDescent="0.15">
      <c r="AG421" s="55"/>
      <c r="AI421" s="663" t="s">
        <v>2508</v>
      </c>
      <c r="AJ421" s="666" t="s">
        <v>1617</v>
      </c>
      <c r="AK421" s="663" t="s">
        <v>2681</v>
      </c>
      <c r="AL421" s="663">
        <v>3306056</v>
      </c>
      <c r="AM421" s="664" t="s">
        <v>1051</v>
      </c>
      <c r="AN421" s="664">
        <v>1</v>
      </c>
      <c r="AO421" s="665" t="s">
        <v>3315</v>
      </c>
    </row>
    <row r="422" spans="33:41" ht="15" customHeight="1" x14ac:dyDescent="0.15">
      <c r="AG422" s="55"/>
      <c r="AI422" s="663" t="s">
        <v>2508</v>
      </c>
      <c r="AJ422" s="666" t="s">
        <v>1607</v>
      </c>
      <c r="AK422" s="663" t="s">
        <v>2671</v>
      </c>
      <c r="AL422" s="663">
        <v>3306043</v>
      </c>
      <c r="AM422" s="664">
        <v>1</v>
      </c>
      <c r="AN422" s="664" t="s">
        <v>1051</v>
      </c>
      <c r="AO422" s="665" t="s">
        <v>3315</v>
      </c>
    </row>
    <row r="423" spans="33:41" ht="15" customHeight="1" x14ac:dyDescent="0.15">
      <c r="AG423" s="55"/>
      <c r="AI423" s="663" t="s">
        <v>2508</v>
      </c>
      <c r="AJ423" s="666" t="s">
        <v>1596</v>
      </c>
      <c r="AK423" s="663" t="s">
        <v>2659</v>
      </c>
      <c r="AL423" s="663">
        <v>3306027</v>
      </c>
      <c r="AM423" s="664">
        <v>1</v>
      </c>
      <c r="AN423" s="664" t="s">
        <v>1051</v>
      </c>
      <c r="AO423" s="665" t="s">
        <v>3315</v>
      </c>
    </row>
    <row r="424" spans="33:41" ht="15" customHeight="1" x14ac:dyDescent="0.15">
      <c r="AG424" s="55"/>
      <c r="AI424" s="663" t="s">
        <v>2508</v>
      </c>
      <c r="AJ424" s="666" t="s">
        <v>1616</v>
      </c>
      <c r="AK424" s="663" t="s">
        <v>2680</v>
      </c>
      <c r="AL424" s="663">
        <v>3306055</v>
      </c>
      <c r="AM424" s="664">
        <v>1</v>
      </c>
      <c r="AN424" s="664" t="s">
        <v>1051</v>
      </c>
      <c r="AO424" s="665" t="s">
        <v>3315</v>
      </c>
    </row>
    <row r="425" spans="33:41" ht="15" customHeight="1" x14ac:dyDescent="0.15">
      <c r="AG425" s="55"/>
      <c r="AI425" s="663" t="s">
        <v>2508</v>
      </c>
      <c r="AJ425" s="666" t="s">
        <v>3317</v>
      </c>
      <c r="AK425" s="663" t="s">
        <v>3360</v>
      </c>
      <c r="AL425" s="663">
        <v>3306991</v>
      </c>
      <c r="AM425" s="664" t="s">
        <v>1051</v>
      </c>
      <c r="AN425" s="664">
        <v>1</v>
      </c>
      <c r="AO425" s="665" t="s">
        <v>3315</v>
      </c>
    </row>
    <row r="426" spans="33:41" ht="15" customHeight="1" x14ac:dyDescent="0.15">
      <c r="AG426" s="55"/>
      <c r="AI426" s="663" t="s">
        <v>2508</v>
      </c>
      <c r="AJ426" s="666" t="s">
        <v>3332</v>
      </c>
      <c r="AK426" s="663" t="s">
        <v>3361</v>
      </c>
      <c r="AL426" s="663">
        <v>3306044</v>
      </c>
      <c r="AM426" s="664" t="s">
        <v>1051</v>
      </c>
      <c r="AN426" s="664">
        <v>1</v>
      </c>
      <c r="AO426" s="665" t="s">
        <v>3315</v>
      </c>
    </row>
    <row r="427" spans="33:41" ht="15" customHeight="1" x14ac:dyDescent="0.15">
      <c r="AG427" s="55"/>
      <c r="AI427" s="663" t="s">
        <v>2508</v>
      </c>
      <c r="AJ427" s="666" t="s">
        <v>1583</v>
      </c>
      <c r="AK427" s="663" t="s">
        <v>2643</v>
      </c>
      <c r="AL427" s="663">
        <v>3306001</v>
      </c>
      <c r="AM427" s="664">
        <v>1</v>
      </c>
      <c r="AN427" s="664" t="s">
        <v>1051</v>
      </c>
      <c r="AO427" s="665" t="s">
        <v>3315</v>
      </c>
    </row>
    <row r="428" spans="33:41" ht="15" customHeight="1" x14ac:dyDescent="0.15">
      <c r="AG428" s="55"/>
      <c r="AI428" s="663" t="s">
        <v>2508</v>
      </c>
      <c r="AJ428" s="666" t="s">
        <v>1597</v>
      </c>
      <c r="AK428" s="663" t="s">
        <v>2660</v>
      </c>
      <c r="AL428" s="663">
        <v>3306028</v>
      </c>
      <c r="AM428" s="664" t="s">
        <v>1051</v>
      </c>
      <c r="AN428" s="664">
        <v>1</v>
      </c>
      <c r="AO428" s="665" t="s">
        <v>3315</v>
      </c>
    </row>
    <row r="429" spans="33:41" ht="15" customHeight="1" x14ac:dyDescent="0.15">
      <c r="AG429" s="55"/>
      <c r="AI429" s="663" t="s">
        <v>2508</v>
      </c>
      <c r="AJ429" s="666" t="s">
        <v>1606</v>
      </c>
      <c r="AK429" s="663" t="s">
        <v>2670</v>
      </c>
      <c r="AL429" s="663">
        <v>3306042</v>
      </c>
      <c r="AM429" s="664">
        <v>1</v>
      </c>
      <c r="AN429" s="664" t="s">
        <v>1051</v>
      </c>
      <c r="AO429" s="665" t="s">
        <v>3315</v>
      </c>
    </row>
    <row r="430" spans="33:41" ht="15" customHeight="1" x14ac:dyDescent="0.15">
      <c r="AG430" s="55"/>
      <c r="AI430" s="663" t="s">
        <v>2508</v>
      </c>
      <c r="AJ430" s="666" t="s">
        <v>1618</v>
      </c>
      <c r="AK430" s="663" t="s">
        <v>2682</v>
      </c>
      <c r="AL430" s="663">
        <v>3306058</v>
      </c>
      <c r="AM430" s="664">
        <v>1</v>
      </c>
      <c r="AN430" s="664" t="s">
        <v>1051</v>
      </c>
      <c r="AO430" s="665" t="s">
        <v>3315</v>
      </c>
    </row>
    <row r="431" spans="33:41" ht="15" customHeight="1" x14ac:dyDescent="0.15">
      <c r="AG431" s="55"/>
      <c r="AI431" s="663" t="s">
        <v>2508</v>
      </c>
      <c r="AJ431" s="666" t="s">
        <v>1487</v>
      </c>
      <c r="AK431" s="663" t="s">
        <v>2664</v>
      </c>
      <c r="AL431" s="663">
        <v>3306036</v>
      </c>
      <c r="AM431" s="664" t="s">
        <v>1051</v>
      </c>
      <c r="AN431" s="664">
        <v>1</v>
      </c>
      <c r="AO431" s="665" t="s">
        <v>3315</v>
      </c>
    </row>
    <row r="432" spans="33:41" ht="15" customHeight="1" x14ac:dyDescent="0.15">
      <c r="AG432" s="55"/>
      <c r="AI432" s="663" t="s">
        <v>2508</v>
      </c>
      <c r="AJ432" s="666" t="s">
        <v>1628</v>
      </c>
      <c r="AK432" s="663" t="s">
        <v>2692</v>
      </c>
      <c r="AL432" s="663">
        <v>3306073</v>
      </c>
      <c r="AM432" s="664" t="s">
        <v>1051</v>
      </c>
      <c r="AN432" s="664">
        <v>1</v>
      </c>
      <c r="AO432" s="665" t="s">
        <v>3315</v>
      </c>
    </row>
    <row r="433" spans="33:41" ht="15" customHeight="1" x14ac:dyDescent="0.15">
      <c r="AG433" s="55"/>
      <c r="AI433" s="663" t="s">
        <v>2508</v>
      </c>
      <c r="AJ433" s="666" t="s">
        <v>1600</v>
      </c>
      <c r="AK433" s="663" t="s">
        <v>2663</v>
      </c>
      <c r="AL433" s="663">
        <v>3306033</v>
      </c>
      <c r="AM433" s="664" t="s">
        <v>1051</v>
      </c>
      <c r="AN433" s="664">
        <v>1</v>
      </c>
      <c r="AO433" s="665" t="s">
        <v>3315</v>
      </c>
    </row>
    <row r="434" spans="33:41" ht="15" customHeight="1" x14ac:dyDescent="0.15">
      <c r="AG434" s="55"/>
      <c r="AI434" s="663" t="s">
        <v>2508</v>
      </c>
      <c r="AJ434" s="666" t="s">
        <v>1601</v>
      </c>
      <c r="AK434" s="663" t="s">
        <v>2665</v>
      </c>
      <c r="AL434" s="663">
        <v>3306037</v>
      </c>
      <c r="AM434" s="664" t="s">
        <v>1051</v>
      </c>
      <c r="AN434" s="664">
        <v>1</v>
      </c>
      <c r="AO434" s="665" t="s">
        <v>3315</v>
      </c>
    </row>
    <row r="435" spans="33:41" ht="15" customHeight="1" x14ac:dyDescent="0.15">
      <c r="AG435" s="55"/>
      <c r="AI435" s="663" t="s">
        <v>2508</v>
      </c>
      <c r="AJ435" s="666" t="s">
        <v>1599</v>
      </c>
      <c r="AK435" s="663" t="s">
        <v>2662</v>
      </c>
      <c r="AL435" s="663">
        <v>3306032</v>
      </c>
      <c r="AM435" s="664" t="s">
        <v>1051</v>
      </c>
      <c r="AN435" s="664">
        <v>1</v>
      </c>
      <c r="AO435" s="665" t="s">
        <v>3315</v>
      </c>
    </row>
    <row r="436" spans="33:41" ht="15" customHeight="1" x14ac:dyDescent="0.15">
      <c r="AG436" s="55"/>
      <c r="AI436" s="663" t="s">
        <v>2508</v>
      </c>
      <c r="AJ436" s="666" t="s">
        <v>3333</v>
      </c>
      <c r="AK436" s="663" t="s">
        <v>3362</v>
      </c>
      <c r="AL436" s="663">
        <v>3306029</v>
      </c>
      <c r="AM436" s="664" t="s">
        <v>1051</v>
      </c>
      <c r="AN436" s="664">
        <v>1</v>
      </c>
      <c r="AO436" s="665" t="s">
        <v>3315</v>
      </c>
    </row>
    <row r="437" spans="33:41" ht="15" customHeight="1" x14ac:dyDescent="0.15">
      <c r="AG437" s="55"/>
      <c r="AI437" s="663" t="s">
        <v>2508</v>
      </c>
      <c r="AJ437" s="666" t="s">
        <v>1585</v>
      </c>
      <c r="AK437" s="663" t="s">
        <v>2645</v>
      </c>
      <c r="AL437" s="663">
        <v>3306003</v>
      </c>
      <c r="AM437" s="664" t="s">
        <v>1051</v>
      </c>
      <c r="AN437" s="664">
        <v>1</v>
      </c>
      <c r="AO437" s="665" t="s">
        <v>3315</v>
      </c>
    </row>
    <row r="438" spans="33:41" ht="15" customHeight="1" x14ac:dyDescent="0.15">
      <c r="AG438" s="55"/>
      <c r="AI438" s="663" t="s">
        <v>2508</v>
      </c>
      <c r="AJ438" s="666" t="s">
        <v>1635</v>
      </c>
      <c r="AK438" s="663" t="s">
        <v>3363</v>
      </c>
      <c r="AL438" s="663">
        <v>3306990</v>
      </c>
      <c r="AM438" s="664" t="s">
        <v>1051</v>
      </c>
      <c r="AN438" s="664">
        <v>1</v>
      </c>
      <c r="AO438" s="665" t="s">
        <v>3315</v>
      </c>
    </row>
    <row r="439" spans="33:41" ht="15" customHeight="1" x14ac:dyDescent="0.15">
      <c r="AG439" s="55"/>
      <c r="AI439" s="663" t="s">
        <v>2508</v>
      </c>
      <c r="AJ439" s="666" t="s">
        <v>1586</v>
      </c>
      <c r="AK439" s="663" t="s">
        <v>2646</v>
      </c>
      <c r="AL439" s="663">
        <v>3306004</v>
      </c>
      <c r="AM439" s="664" t="s">
        <v>1051</v>
      </c>
      <c r="AN439" s="664">
        <v>1</v>
      </c>
      <c r="AO439" s="665" t="s">
        <v>3315</v>
      </c>
    </row>
    <row r="440" spans="33:41" ht="15" customHeight="1" x14ac:dyDescent="0.15">
      <c r="AG440" s="55"/>
      <c r="AI440" s="663" t="s">
        <v>2508</v>
      </c>
      <c r="AJ440" s="666" t="s">
        <v>1631</v>
      </c>
      <c r="AK440" s="663" t="s">
        <v>2695</v>
      </c>
      <c r="AL440" s="663">
        <v>3306076</v>
      </c>
      <c r="AM440" s="664">
        <v>1</v>
      </c>
      <c r="AN440" s="664" t="s">
        <v>1051</v>
      </c>
      <c r="AO440" s="665" t="s">
        <v>3315</v>
      </c>
    </row>
    <row r="441" spans="33:41" ht="15" customHeight="1" x14ac:dyDescent="0.15">
      <c r="AG441" s="55"/>
      <c r="AI441" s="663" t="s">
        <v>2508</v>
      </c>
      <c r="AJ441" s="666" t="s">
        <v>3334</v>
      </c>
      <c r="AK441" s="663" t="s">
        <v>3364</v>
      </c>
      <c r="AL441" s="663">
        <v>3306010</v>
      </c>
      <c r="AM441" s="664" t="s">
        <v>1051</v>
      </c>
      <c r="AN441" s="664">
        <v>1</v>
      </c>
      <c r="AO441" s="665" t="s">
        <v>3315</v>
      </c>
    </row>
    <row r="442" spans="33:41" ht="15" customHeight="1" x14ac:dyDescent="0.15">
      <c r="AG442" s="55"/>
      <c r="AI442" s="663" t="s">
        <v>2508</v>
      </c>
      <c r="AJ442" s="666" t="s">
        <v>1591</v>
      </c>
      <c r="AK442" s="663" t="s">
        <v>2653</v>
      </c>
      <c r="AL442" s="663">
        <v>3306013</v>
      </c>
      <c r="AM442" s="664">
        <v>1</v>
      </c>
      <c r="AN442" s="664" t="s">
        <v>1051</v>
      </c>
      <c r="AO442" s="665" t="s">
        <v>3315</v>
      </c>
    </row>
    <row r="443" spans="33:41" ht="15" customHeight="1" x14ac:dyDescent="0.15">
      <c r="AG443" s="55"/>
      <c r="AI443" s="663" t="s">
        <v>2508</v>
      </c>
      <c r="AJ443" s="666" t="s">
        <v>1627</v>
      </c>
      <c r="AK443" s="663" t="s">
        <v>2691</v>
      </c>
      <c r="AL443" s="663">
        <v>3306072</v>
      </c>
      <c r="AM443" s="664" t="s">
        <v>1051</v>
      </c>
      <c r="AN443" s="664">
        <v>1</v>
      </c>
      <c r="AO443" s="665" t="s">
        <v>3315</v>
      </c>
    </row>
    <row r="444" spans="33:41" ht="15" customHeight="1" x14ac:dyDescent="0.15">
      <c r="AG444" s="55"/>
      <c r="AI444" s="663" t="s">
        <v>2508</v>
      </c>
      <c r="AJ444" s="666" t="s">
        <v>2272</v>
      </c>
      <c r="AK444" s="663" t="s">
        <v>2700</v>
      </c>
      <c r="AL444" s="663">
        <v>3306086</v>
      </c>
      <c r="AM444" s="664" t="s">
        <v>1051</v>
      </c>
      <c r="AN444" s="664">
        <v>1</v>
      </c>
      <c r="AO444" s="665" t="s">
        <v>3315</v>
      </c>
    </row>
    <row r="445" spans="33:41" ht="15" customHeight="1" x14ac:dyDescent="0.15">
      <c r="AG445" s="55"/>
      <c r="AI445" s="663" t="s">
        <v>2508</v>
      </c>
      <c r="AJ445" s="666" t="s">
        <v>1584</v>
      </c>
      <c r="AK445" s="663" t="s">
        <v>2644</v>
      </c>
      <c r="AL445" s="663">
        <v>3306002</v>
      </c>
      <c r="AM445" s="664" t="s">
        <v>1051</v>
      </c>
      <c r="AN445" s="664">
        <v>1</v>
      </c>
      <c r="AO445" s="665" t="s">
        <v>3315</v>
      </c>
    </row>
    <row r="446" spans="33:41" ht="15" customHeight="1" x14ac:dyDescent="0.15">
      <c r="AG446" s="55"/>
      <c r="AI446" s="663" t="s">
        <v>2186</v>
      </c>
      <c r="AJ446" s="666" t="s">
        <v>1700</v>
      </c>
      <c r="AK446" s="663" t="s">
        <v>2774</v>
      </c>
      <c r="AL446" s="663">
        <v>3406009</v>
      </c>
      <c r="AM446" s="664">
        <v>1</v>
      </c>
      <c r="AN446" s="664" t="s">
        <v>1051</v>
      </c>
      <c r="AO446" s="665" t="s">
        <v>3315</v>
      </c>
    </row>
    <row r="447" spans="33:41" ht="15" customHeight="1" x14ac:dyDescent="0.15">
      <c r="AG447" s="55"/>
      <c r="AI447" s="663" t="s">
        <v>2186</v>
      </c>
      <c r="AJ447" s="666" t="s">
        <v>1663</v>
      </c>
      <c r="AK447" s="663" t="s">
        <v>2733</v>
      </c>
      <c r="AL447" s="663">
        <v>3403009</v>
      </c>
      <c r="AM447" s="664">
        <v>1</v>
      </c>
      <c r="AN447" s="664" t="s">
        <v>1051</v>
      </c>
      <c r="AO447" s="665" t="s">
        <v>3315</v>
      </c>
    </row>
    <row r="448" spans="33:41" ht="15" customHeight="1" x14ac:dyDescent="0.15">
      <c r="AG448" s="55"/>
      <c r="AI448" s="663" t="s">
        <v>2186</v>
      </c>
      <c r="AJ448" s="666" t="s">
        <v>3344</v>
      </c>
      <c r="AK448" s="663" t="s">
        <v>3365</v>
      </c>
      <c r="AL448" s="663">
        <v>3410021</v>
      </c>
      <c r="AM448" s="664" t="s">
        <v>1051</v>
      </c>
      <c r="AN448" s="664">
        <v>1</v>
      </c>
      <c r="AO448" s="665" t="s">
        <v>3315</v>
      </c>
    </row>
    <row r="449" spans="33:41" ht="15" customHeight="1" x14ac:dyDescent="0.15">
      <c r="AG449" s="55"/>
      <c r="AI449" s="663" t="s">
        <v>2186</v>
      </c>
      <c r="AJ449" s="666" t="s">
        <v>1647</v>
      </c>
      <c r="AK449" s="663" t="s">
        <v>2715</v>
      </c>
      <c r="AL449" s="663">
        <v>3402001</v>
      </c>
      <c r="AM449" s="664" t="s">
        <v>1051</v>
      </c>
      <c r="AN449" s="664">
        <v>1</v>
      </c>
      <c r="AO449" s="665" t="s">
        <v>3315</v>
      </c>
    </row>
    <row r="450" spans="33:41" ht="15" customHeight="1" x14ac:dyDescent="0.15">
      <c r="AG450" s="55"/>
      <c r="AI450" s="663" t="s">
        <v>2186</v>
      </c>
      <c r="AJ450" s="666" t="s">
        <v>1697</v>
      </c>
      <c r="AK450" s="663" t="s">
        <v>2771</v>
      </c>
      <c r="AL450" s="663">
        <v>3406004</v>
      </c>
      <c r="AM450" s="664" t="s">
        <v>1051</v>
      </c>
      <c r="AN450" s="664">
        <v>1</v>
      </c>
      <c r="AO450" s="665" t="s">
        <v>3315</v>
      </c>
    </row>
    <row r="451" spans="33:41" ht="15" customHeight="1" x14ac:dyDescent="0.15">
      <c r="AG451" s="55"/>
      <c r="AI451" s="663" t="s">
        <v>2186</v>
      </c>
      <c r="AJ451" s="666" t="s">
        <v>1672</v>
      </c>
      <c r="AK451" s="663" t="s">
        <v>2742</v>
      </c>
      <c r="AL451" s="663">
        <v>3404001</v>
      </c>
      <c r="AM451" s="664">
        <v>1</v>
      </c>
      <c r="AN451" s="664" t="s">
        <v>1051</v>
      </c>
      <c r="AO451" s="665" t="s">
        <v>3315</v>
      </c>
    </row>
    <row r="452" spans="33:41" ht="15" customHeight="1" x14ac:dyDescent="0.15">
      <c r="AG452" s="55"/>
      <c r="AI452" s="663" t="s">
        <v>2186</v>
      </c>
      <c r="AJ452" s="666" t="s">
        <v>1673</v>
      </c>
      <c r="AK452" s="663" t="s">
        <v>2743</v>
      </c>
      <c r="AL452" s="663">
        <v>3404002</v>
      </c>
      <c r="AM452" s="664" t="s">
        <v>1051</v>
      </c>
      <c r="AN452" s="664">
        <v>1</v>
      </c>
      <c r="AO452" s="665" t="s">
        <v>3315</v>
      </c>
    </row>
    <row r="453" spans="33:41" ht="15" customHeight="1" x14ac:dyDescent="0.15">
      <c r="AG453" s="55"/>
      <c r="AI453" s="663" t="s">
        <v>2186</v>
      </c>
      <c r="AJ453" s="666" t="s">
        <v>1683</v>
      </c>
      <c r="AK453" s="663" t="s">
        <v>2755</v>
      </c>
      <c r="AL453" s="663">
        <v>3405002</v>
      </c>
      <c r="AM453" s="664">
        <v>1</v>
      </c>
      <c r="AN453" s="664" t="s">
        <v>1051</v>
      </c>
      <c r="AO453" s="665" t="s">
        <v>3315</v>
      </c>
    </row>
    <row r="454" spans="33:41" ht="15" customHeight="1" x14ac:dyDescent="0.15">
      <c r="AG454" s="55"/>
      <c r="AI454" s="663" t="s">
        <v>2186</v>
      </c>
      <c r="AJ454" s="666" t="s">
        <v>1781</v>
      </c>
      <c r="AK454" s="663" t="s">
        <v>2864</v>
      </c>
      <c r="AL454" s="663">
        <v>3411027</v>
      </c>
      <c r="AM454" s="664" t="s">
        <v>1051</v>
      </c>
      <c r="AN454" s="664">
        <v>1</v>
      </c>
      <c r="AO454" s="665" t="s">
        <v>3315</v>
      </c>
    </row>
    <row r="455" spans="33:41" ht="15" customHeight="1" x14ac:dyDescent="0.15">
      <c r="AG455" s="55"/>
      <c r="AI455" s="663" t="s">
        <v>2186</v>
      </c>
      <c r="AJ455" s="666" t="s">
        <v>1701</v>
      </c>
      <c r="AK455" s="663" t="s">
        <v>2775</v>
      </c>
      <c r="AL455" s="663">
        <v>3406010</v>
      </c>
      <c r="AM455" s="664">
        <v>1</v>
      </c>
      <c r="AN455" s="664" t="s">
        <v>1051</v>
      </c>
      <c r="AO455" s="665" t="s">
        <v>3315</v>
      </c>
    </row>
    <row r="456" spans="33:41" ht="15" customHeight="1" x14ac:dyDescent="0.15">
      <c r="AG456" s="55"/>
      <c r="AI456" s="663" t="s">
        <v>2186</v>
      </c>
      <c r="AJ456" s="666" t="s">
        <v>1674</v>
      </c>
      <c r="AK456" s="663" t="s">
        <v>2744</v>
      </c>
      <c r="AL456" s="663">
        <v>3404005</v>
      </c>
      <c r="AM456" s="664" t="s">
        <v>1051</v>
      </c>
      <c r="AN456" s="664">
        <v>1</v>
      </c>
      <c r="AO456" s="665" t="s">
        <v>3315</v>
      </c>
    </row>
    <row r="457" spans="33:41" ht="15" customHeight="1" x14ac:dyDescent="0.15">
      <c r="AG457" s="55"/>
      <c r="AI457" s="663" t="s">
        <v>2186</v>
      </c>
      <c r="AJ457" s="666" t="s">
        <v>1772</v>
      </c>
      <c r="AK457" s="663" t="s">
        <v>2853</v>
      </c>
      <c r="AL457" s="663">
        <v>3411012</v>
      </c>
      <c r="AM457" s="664">
        <v>1</v>
      </c>
      <c r="AN457" s="664" t="s">
        <v>1051</v>
      </c>
      <c r="AO457" s="665" t="s">
        <v>3315</v>
      </c>
    </row>
    <row r="458" spans="33:41" ht="15" customHeight="1" x14ac:dyDescent="0.15">
      <c r="AG458" s="55"/>
      <c r="AI458" s="663" t="s">
        <v>2186</v>
      </c>
      <c r="AJ458" s="666" t="s">
        <v>1713</v>
      </c>
      <c r="AK458" s="663" t="s">
        <v>2793</v>
      </c>
      <c r="AL458" s="663">
        <v>3408001</v>
      </c>
      <c r="AM458" s="664" t="s">
        <v>1051</v>
      </c>
      <c r="AN458" s="664">
        <v>1</v>
      </c>
      <c r="AO458" s="665" t="s">
        <v>3315</v>
      </c>
    </row>
    <row r="459" spans="33:41" ht="15" customHeight="1" x14ac:dyDescent="0.15">
      <c r="AG459" s="55"/>
      <c r="AI459" s="663" t="s">
        <v>2186</v>
      </c>
      <c r="AJ459" s="666" t="s">
        <v>1637</v>
      </c>
      <c r="AK459" s="663" t="s">
        <v>2702</v>
      </c>
      <c r="AL459" s="663">
        <v>3401001</v>
      </c>
      <c r="AM459" s="664">
        <v>1</v>
      </c>
      <c r="AN459" s="664" t="s">
        <v>1051</v>
      </c>
      <c r="AO459" s="665" t="s">
        <v>3315</v>
      </c>
    </row>
    <row r="460" spans="33:41" ht="15" customHeight="1" x14ac:dyDescent="0.15">
      <c r="AG460" s="55"/>
      <c r="AI460" s="663" t="s">
        <v>2186</v>
      </c>
      <c r="AJ460" s="666" t="s">
        <v>1782</v>
      </c>
      <c r="AK460" s="663" t="s">
        <v>2866</v>
      </c>
      <c r="AL460" s="663">
        <v>3411029</v>
      </c>
      <c r="AM460" s="664">
        <v>1</v>
      </c>
      <c r="AN460" s="664" t="s">
        <v>1051</v>
      </c>
      <c r="AO460" s="665" t="s">
        <v>3315</v>
      </c>
    </row>
    <row r="461" spans="33:41" ht="15" customHeight="1" x14ac:dyDescent="0.15">
      <c r="AG461" s="55"/>
      <c r="AI461" s="663" t="s">
        <v>2186</v>
      </c>
      <c r="AJ461" s="666" t="s">
        <v>1735</v>
      </c>
      <c r="AK461" s="663" t="s">
        <v>2817</v>
      </c>
      <c r="AL461" s="663">
        <v>3409004</v>
      </c>
      <c r="AM461" s="664">
        <v>1</v>
      </c>
      <c r="AN461" s="664" t="s">
        <v>1051</v>
      </c>
      <c r="AO461" s="665" t="s">
        <v>3315</v>
      </c>
    </row>
    <row r="462" spans="33:41" ht="15" customHeight="1" x14ac:dyDescent="0.15">
      <c r="AG462" s="55"/>
      <c r="AI462" s="663" t="s">
        <v>2186</v>
      </c>
      <c r="AJ462" s="666" t="s">
        <v>1657</v>
      </c>
      <c r="AK462" s="663" t="s">
        <v>2727</v>
      </c>
      <c r="AL462" s="663">
        <v>3403001</v>
      </c>
      <c r="AM462" s="664" t="s">
        <v>1051</v>
      </c>
      <c r="AN462" s="664">
        <v>1</v>
      </c>
      <c r="AO462" s="665" t="s">
        <v>3315</v>
      </c>
    </row>
    <row r="463" spans="33:41" ht="15" customHeight="1" x14ac:dyDescent="0.15">
      <c r="AG463" s="55"/>
      <c r="AI463" s="663" t="s">
        <v>2186</v>
      </c>
      <c r="AJ463" s="666" t="s">
        <v>1692</v>
      </c>
      <c r="AK463" s="663" t="s">
        <v>2766</v>
      </c>
      <c r="AL463" s="663">
        <v>3405014</v>
      </c>
      <c r="AM463" s="664" t="s">
        <v>1051</v>
      </c>
      <c r="AN463" s="664">
        <v>1</v>
      </c>
      <c r="AO463" s="665" t="s">
        <v>3315</v>
      </c>
    </row>
    <row r="464" spans="33:41" ht="15" customHeight="1" x14ac:dyDescent="0.15">
      <c r="AG464" s="55"/>
      <c r="AI464" s="663" t="s">
        <v>2186</v>
      </c>
      <c r="AJ464" s="666" t="s">
        <v>2280</v>
      </c>
      <c r="AK464" s="663" t="s">
        <v>2714</v>
      </c>
      <c r="AL464" s="663">
        <v>3401021</v>
      </c>
      <c r="AM464" s="664">
        <v>1</v>
      </c>
      <c r="AN464" s="664" t="s">
        <v>1051</v>
      </c>
      <c r="AO464" s="665" t="s">
        <v>3315</v>
      </c>
    </row>
    <row r="465" spans="33:41" ht="15" customHeight="1" x14ac:dyDescent="0.15">
      <c r="AG465" s="55"/>
      <c r="AI465" s="663" t="s">
        <v>2186</v>
      </c>
      <c r="AJ465" s="666" t="s">
        <v>1702</v>
      </c>
      <c r="AK465" s="663" t="s">
        <v>2776</v>
      </c>
      <c r="AL465" s="663">
        <v>3406014</v>
      </c>
      <c r="AM465" s="664">
        <v>1</v>
      </c>
      <c r="AN465" s="664" t="s">
        <v>1051</v>
      </c>
      <c r="AO465" s="665" t="s">
        <v>3315</v>
      </c>
    </row>
    <row r="466" spans="33:41" ht="15" customHeight="1" x14ac:dyDescent="0.15">
      <c r="AG466" s="55"/>
      <c r="AI466" s="663" t="s">
        <v>2186</v>
      </c>
      <c r="AJ466" s="666" t="s">
        <v>1670</v>
      </c>
      <c r="AK466" s="663" t="s">
        <v>2740</v>
      </c>
      <c r="AL466" s="663">
        <v>3403019</v>
      </c>
      <c r="AM466" s="664">
        <v>1</v>
      </c>
      <c r="AN466" s="664" t="s">
        <v>1051</v>
      </c>
      <c r="AO466" s="665" t="s">
        <v>3315</v>
      </c>
    </row>
    <row r="467" spans="33:41" ht="15" customHeight="1" x14ac:dyDescent="0.15">
      <c r="AG467" s="55"/>
      <c r="AI467" s="663" t="s">
        <v>2186</v>
      </c>
      <c r="AJ467" s="669" t="s">
        <v>1658</v>
      </c>
      <c r="AK467" s="663" t="s">
        <v>2728</v>
      </c>
      <c r="AL467" s="663">
        <v>3403002</v>
      </c>
      <c r="AM467" s="664">
        <v>1</v>
      </c>
      <c r="AN467" s="664" t="s">
        <v>1051</v>
      </c>
      <c r="AO467" s="665" t="s">
        <v>3315</v>
      </c>
    </row>
    <row r="468" spans="33:41" ht="15" customHeight="1" x14ac:dyDescent="0.15">
      <c r="AG468" s="55"/>
      <c r="AI468" s="663" t="s">
        <v>2186</v>
      </c>
      <c r="AJ468" s="666" t="s">
        <v>1748</v>
      </c>
      <c r="AK468" s="663" t="s">
        <v>2828</v>
      </c>
      <c r="AL468" s="663">
        <v>3410001</v>
      </c>
      <c r="AM468" s="664">
        <v>1</v>
      </c>
      <c r="AN468" s="664" t="s">
        <v>1051</v>
      </c>
      <c r="AO468" s="665" t="s">
        <v>3315</v>
      </c>
    </row>
    <row r="469" spans="33:41" ht="15" customHeight="1" x14ac:dyDescent="0.15">
      <c r="AG469" s="55"/>
      <c r="AI469" s="663" t="s">
        <v>2186</v>
      </c>
      <c r="AJ469" s="666" t="s">
        <v>1638</v>
      </c>
      <c r="AK469" s="663" t="s">
        <v>2703</v>
      </c>
      <c r="AL469" s="663">
        <v>3401003</v>
      </c>
      <c r="AM469" s="664" t="s">
        <v>1051</v>
      </c>
      <c r="AN469" s="664">
        <v>1</v>
      </c>
      <c r="AO469" s="665" t="s">
        <v>3315</v>
      </c>
    </row>
    <row r="470" spans="33:41" ht="15" customHeight="1" x14ac:dyDescent="0.15">
      <c r="AG470" s="55"/>
      <c r="AI470" s="663" t="s">
        <v>2186</v>
      </c>
      <c r="AJ470" s="666" t="s">
        <v>1693</v>
      </c>
      <c r="AK470" s="663" t="s">
        <v>2767</v>
      </c>
      <c r="AL470" s="663">
        <v>3405015</v>
      </c>
      <c r="AM470" s="664" t="s">
        <v>1051</v>
      </c>
      <c r="AN470" s="664">
        <v>1</v>
      </c>
      <c r="AO470" s="665" t="s">
        <v>3315</v>
      </c>
    </row>
    <row r="471" spans="33:41" ht="15" customHeight="1" x14ac:dyDescent="0.15">
      <c r="AG471" s="55"/>
      <c r="AI471" s="663" t="s">
        <v>2186</v>
      </c>
      <c r="AJ471" s="666" t="s">
        <v>1785</v>
      </c>
      <c r="AK471" s="663" t="s">
        <v>2869</v>
      </c>
      <c r="AL471" s="663">
        <v>3412003</v>
      </c>
      <c r="AM471" s="664" t="s">
        <v>1051</v>
      </c>
      <c r="AN471" s="664">
        <v>1</v>
      </c>
      <c r="AO471" s="665" t="s">
        <v>3315</v>
      </c>
    </row>
    <row r="472" spans="33:41" ht="15" customHeight="1" x14ac:dyDescent="0.15">
      <c r="AG472" s="55"/>
      <c r="AI472" s="663" t="s">
        <v>2186</v>
      </c>
      <c r="AJ472" s="666" t="s">
        <v>1698</v>
      </c>
      <c r="AK472" s="663" t="s">
        <v>2772</v>
      </c>
      <c r="AL472" s="663">
        <v>3406007</v>
      </c>
      <c r="AM472" s="664">
        <v>1</v>
      </c>
      <c r="AN472" s="664" t="s">
        <v>1051</v>
      </c>
      <c r="AO472" s="665" t="s">
        <v>3315</v>
      </c>
    </row>
    <row r="473" spans="33:41" ht="15" customHeight="1" x14ac:dyDescent="0.15">
      <c r="AG473" s="55"/>
      <c r="AI473" s="663" t="s">
        <v>2186</v>
      </c>
      <c r="AJ473" s="666" t="s">
        <v>1640</v>
      </c>
      <c r="AK473" s="663" t="s">
        <v>2705</v>
      </c>
      <c r="AL473" s="663">
        <v>3401005</v>
      </c>
      <c r="AM473" s="664" t="s">
        <v>1051</v>
      </c>
      <c r="AN473" s="664">
        <v>1</v>
      </c>
      <c r="AO473" s="665" t="s">
        <v>3315</v>
      </c>
    </row>
    <row r="474" spans="33:41" ht="15" customHeight="1" x14ac:dyDescent="0.15">
      <c r="AG474" s="55"/>
      <c r="AI474" s="663" t="s">
        <v>2186</v>
      </c>
      <c r="AJ474" s="666" t="s">
        <v>1639</v>
      </c>
      <c r="AK474" s="663" t="s">
        <v>2704</v>
      </c>
      <c r="AL474" s="663">
        <v>3401004</v>
      </c>
      <c r="AM474" s="664">
        <v>1</v>
      </c>
      <c r="AN474" s="664" t="s">
        <v>1051</v>
      </c>
      <c r="AO474" s="665" t="s">
        <v>3315</v>
      </c>
    </row>
    <row r="475" spans="33:41" ht="15" customHeight="1" x14ac:dyDescent="0.15">
      <c r="AG475" s="55"/>
      <c r="AI475" s="663" t="s">
        <v>2186</v>
      </c>
      <c r="AJ475" s="666" t="s">
        <v>1766</v>
      </c>
      <c r="AK475" s="663" t="s">
        <v>2845</v>
      </c>
      <c r="AL475" s="663">
        <v>3411001</v>
      </c>
      <c r="AM475" s="664">
        <v>1</v>
      </c>
      <c r="AN475" s="664" t="s">
        <v>1051</v>
      </c>
      <c r="AO475" s="665" t="s">
        <v>3315</v>
      </c>
    </row>
    <row r="476" spans="33:41" ht="15" customHeight="1" x14ac:dyDescent="0.15">
      <c r="AG476" s="55"/>
      <c r="AI476" s="663" t="s">
        <v>2186</v>
      </c>
      <c r="AJ476" s="666" t="s">
        <v>1777</v>
      </c>
      <c r="AK476" s="663" t="s">
        <v>2860</v>
      </c>
      <c r="AL476" s="663">
        <v>3411021</v>
      </c>
      <c r="AM476" s="664">
        <v>1</v>
      </c>
      <c r="AN476" s="664" t="s">
        <v>1051</v>
      </c>
      <c r="AO476" s="665" t="s">
        <v>3315</v>
      </c>
    </row>
    <row r="477" spans="33:41" ht="15" customHeight="1" x14ac:dyDescent="0.15">
      <c r="AG477" s="55"/>
      <c r="AI477" s="663" t="s">
        <v>2186</v>
      </c>
      <c r="AJ477" s="666" t="s">
        <v>1714</v>
      </c>
      <c r="AK477" s="663" t="s">
        <v>2794</v>
      </c>
      <c r="AL477" s="663">
        <v>3408003</v>
      </c>
      <c r="AM477" s="664" t="s">
        <v>1051</v>
      </c>
      <c r="AN477" s="664">
        <v>1</v>
      </c>
      <c r="AO477" s="665" t="s">
        <v>3315</v>
      </c>
    </row>
    <row r="478" spans="33:41" ht="15" customHeight="1" x14ac:dyDescent="0.15">
      <c r="AG478" s="55"/>
      <c r="AI478" s="663" t="s">
        <v>2186</v>
      </c>
      <c r="AJ478" s="666" t="s">
        <v>1474</v>
      </c>
      <c r="AK478" s="663" t="s">
        <v>2716</v>
      </c>
      <c r="AL478" s="663">
        <v>3402002</v>
      </c>
      <c r="AM478" s="664">
        <v>1</v>
      </c>
      <c r="AN478" s="664" t="s">
        <v>1051</v>
      </c>
      <c r="AO478" s="665" t="s">
        <v>3316</v>
      </c>
    </row>
    <row r="479" spans="33:41" ht="15" customHeight="1" x14ac:dyDescent="0.15">
      <c r="AG479" s="55"/>
      <c r="AI479" s="663" t="s">
        <v>2186</v>
      </c>
      <c r="AJ479" s="666" t="s">
        <v>1675</v>
      </c>
      <c r="AK479" s="663" t="s">
        <v>2745</v>
      </c>
      <c r="AL479" s="663">
        <v>3404006</v>
      </c>
      <c r="AM479" s="664" t="s">
        <v>1051</v>
      </c>
      <c r="AN479" s="664">
        <v>1</v>
      </c>
      <c r="AO479" s="665" t="s">
        <v>3315</v>
      </c>
    </row>
    <row r="480" spans="33:41" ht="15" customHeight="1" x14ac:dyDescent="0.15">
      <c r="AG480" s="55"/>
      <c r="AI480" s="663" t="s">
        <v>2186</v>
      </c>
      <c r="AJ480" s="666" t="s">
        <v>1676</v>
      </c>
      <c r="AK480" s="663" t="s">
        <v>2746</v>
      </c>
      <c r="AL480" s="663">
        <v>3404008</v>
      </c>
      <c r="AM480" s="664" t="s">
        <v>1051</v>
      </c>
      <c r="AN480" s="664">
        <v>1</v>
      </c>
      <c r="AO480" s="665" t="s">
        <v>3315</v>
      </c>
    </row>
    <row r="481" spans="33:41" ht="15" customHeight="1" x14ac:dyDescent="0.15">
      <c r="AG481" s="55"/>
      <c r="AI481" s="663" t="s">
        <v>2186</v>
      </c>
      <c r="AJ481" s="666" t="s">
        <v>1715</v>
      </c>
      <c r="AK481" s="663" t="s">
        <v>2795</v>
      </c>
      <c r="AL481" s="663">
        <v>3408004</v>
      </c>
      <c r="AM481" s="664">
        <v>1</v>
      </c>
      <c r="AN481" s="664" t="s">
        <v>1051</v>
      </c>
      <c r="AO481" s="665" t="s">
        <v>3315</v>
      </c>
    </row>
    <row r="482" spans="33:41" ht="15" customHeight="1" x14ac:dyDescent="0.15">
      <c r="AG482" s="55"/>
      <c r="AI482" s="663" t="s">
        <v>2186</v>
      </c>
      <c r="AJ482" s="666" t="s">
        <v>1771</v>
      </c>
      <c r="AK482" s="663" t="s">
        <v>2852</v>
      </c>
      <c r="AL482" s="663">
        <v>3411011</v>
      </c>
      <c r="AM482" s="664" t="s">
        <v>1051</v>
      </c>
      <c r="AN482" s="664">
        <v>1</v>
      </c>
      <c r="AO482" s="665" t="s">
        <v>3315</v>
      </c>
    </row>
    <row r="483" spans="33:41" ht="15" customHeight="1" x14ac:dyDescent="0.15">
      <c r="AG483" s="55"/>
      <c r="AI483" s="663" t="s">
        <v>2186</v>
      </c>
      <c r="AJ483" s="667" t="s">
        <v>3305</v>
      </c>
      <c r="AK483" s="663" t="s">
        <v>3311</v>
      </c>
      <c r="AL483" s="663">
        <v>3404012</v>
      </c>
      <c r="AM483" s="664" t="s">
        <v>1051</v>
      </c>
      <c r="AN483" s="664">
        <v>1</v>
      </c>
      <c r="AO483" s="665" t="s">
        <v>3315</v>
      </c>
    </row>
    <row r="484" spans="33:41" ht="15" customHeight="1" x14ac:dyDescent="0.15">
      <c r="AG484" s="55"/>
      <c r="AI484" s="663" t="s">
        <v>2186</v>
      </c>
      <c r="AJ484" s="666" t="s">
        <v>1740</v>
      </c>
      <c r="AK484" s="663" t="s">
        <v>2820</v>
      </c>
      <c r="AL484" s="663">
        <v>3409009</v>
      </c>
      <c r="AM484" s="664" t="s">
        <v>1051</v>
      </c>
      <c r="AN484" s="664">
        <v>1</v>
      </c>
      <c r="AO484" s="665" t="s">
        <v>3315</v>
      </c>
    </row>
    <row r="485" spans="33:41" ht="15" customHeight="1" x14ac:dyDescent="0.15">
      <c r="AG485" s="55"/>
      <c r="AI485" s="663" t="s">
        <v>2186</v>
      </c>
      <c r="AJ485" s="666" t="s">
        <v>1668</v>
      </c>
      <c r="AK485" s="663" t="s">
        <v>2738</v>
      </c>
      <c r="AL485" s="663">
        <v>3403017</v>
      </c>
      <c r="AM485" s="664" t="s">
        <v>1051</v>
      </c>
      <c r="AN485" s="664">
        <v>1</v>
      </c>
      <c r="AO485" s="665" t="s">
        <v>3315</v>
      </c>
    </row>
    <row r="486" spans="33:41" ht="15" customHeight="1" x14ac:dyDescent="0.15">
      <c r="AG486" s="55"/>
      <c r="AI486" s="663" t="s">
        <v>2186</v>
      </c>
      <c r="AJ486" s="666" t="s">
        <v>1767</v>
      </c>
      <c r="AK486" s="663" t="s">
        <v>2846</v>
      </c>
      <c r="AL486" s="663">
        <v>3411002</v>
      </c>
      <c r="AM486" s="664">
        <v>1</v>
      </c>
      <c r="AN486" s="664" t="s">
        <v>1051</v>
      </c>
      <c r="AO486" s="665" t="s">
        <v>3315</v>
      </c>
    </row>
    <row r="487" spans="33:41" ht="15" customHeight="1" x14ac:dyDescent="0.15">
      <c r="AG487" s="55"/>
      <c r="AI487" s="663" t="s">
        <v>2186</v>
      </c>
      <c r="AJ487" s="666" t="s">
        <v>1703</v>
      </c>
      <c r="AK487" s="663" t="s">
        <v>2780</v>
      </c>
      <c r="AL487" s="663">
        <v>3407002</v>
      </c>
      <c r="AM487" s="664" t="s">
        <v>1051</v>
      </c>
      <c r="AN487" s="664">
        <v>1</v>
      </c>
      <c r="AO487" s="665" t="s">
        <v>3315</v>
      </c>
    </row>
    <row r="488" spans="33:41" ht="15" customHeight="1" x14ac:dyDescent="0.15">
      <c r="AG488" s="55"/>
      <c r="AI488" s="663" t="s">
        <v>2186</v>
      </c>
      <c r="AJ488" s="666" t="s">
        <v>2275</v>
      </c>
      <c r="AK488" s="663" t="s">
        <v>2706</v>
      </c>
      <c r="AL488" s="663">
        <v>3401007</v>
      </c>
      <c r="AM488" s="664" t="s">
        <v>1051</v>
      </c>
      <c r="AN488" s="664">
        <v>1</v>
      </c>
      <c r="AO488" s="665" t="s">
        <v>3315</v>
      </c>
    </row>
    <row r="489" spans="33:41" ht="15" customHeight="1" x14ac:dyDescent="0.15">
      <c r="AG489" s="55"/>
      <c r="AI489" s="663" t="s">
        <v>2186</v>
      </c>
      <c r="AJ489" s="666" t="s">
        <v>1741</v>
      </c>
      <c r="AK489" s="663" t="s">
        <v>2821</v>
      </c>
      <c r="AL489" s="663">
        <v>3409010</v>
      </c>
      <c r="AM489" s="664" t="s">
        <v>1051</v>
      </c>
      <c r="AN489" s="664">
        <v>1</v>
      </c>
      <c r="AO489" s="665" t="s">
        <v>3315</v>
      </c>
    </row>
    <row r="490" spans="33:41" ht="15" customHeight="1" x14ac:dyDescent="0.15">
      <c r="AG490" s="55"/>
      <c r="AI490" s="663" t="s">
        <v>2186</v>
      </c>
      <c r="AJ490" s="666" t="s">
        <v>1716</v>
      </c>
      <c r="AK490" s="663" t="s">
        <v>2796</v>
      </c>
      <c r="AL490" s="663">
        <v>3408005</v>
      </c>
      <c r="AM490" s="664" t="s">
        <v>1051</v>
      </c>
      <c r="AN490" s="664">
        <v>1</v>
      </c>
      <c r="AO490" s="665" t="s">
        <v>3315</v>
      </c>
    </row>
    <row r="491" spans="33:41" ht="15" customHeight="1" x14ac:dyDescent="0.15">
      <c r="AG491" s="55"/>
      <c r="AI491" s="663" t="s">
        <v>2186</v>
      </c>
      <c r="AJ491" s="666" t="s">
        <v>1704</v>
      </c>
      <c r="AK491" s="663" t="s">
        <v>2781</v>
      </c>
      <c r="AL491" s="663">
        <v>3407003</v>
      </c>
      <c r="AM491" s="664" t="s">
        <v>1051</v>
      </c>
      <c r="AN491" s="664">
        <v>1</v>
      </c>
      <c r="AO491" s="665" t="s">
        <v>3315</v>
      </c>
    </row>
    <row r="492" spans="33:41" ht="15" customHeight="1" x14ac:dyDescent="0.15">
      <c r="AG492" s="55"/>
      <c r="AI492" s="663" t="s">
        <v>2186</v>
      </c>
      <c r="AJ492" s="666" t="s">
        <v>1742</v>
      </c>
      <c r="AK492" s="663" t="s">
        <v>2822</v>
      </c>
      <c r="AL492" s="663">
        <v>3409011</v>
      </c>
      <c r="AM492" s="664">
        <v>1</v>
      </c>
      <c r="AN492" s="664" t="s">
        <v>1051</v>
      </c>
      <c r="AO492" s="665" t="s">
        <v>3315</v>
      </c>
    </row>
    <row r="493" spans="33:41" ht="15" customHeight="1" x14ac:dyDescent="0.15">
      <c r="AG493" s="55"/>
      <c r="AI493" s="663" t="s">
        <v>2186</v>
      </c>
      <c r="AJ493" s="666" t="s">
        <v>1717</v>
      </c>
      <c r="AK493" s="663" t="s">
        <v>2797</v>
      </c>
      <c r="AL493" s="663">
        <v>3408006</v>
      </c>
      <c r="AM493" s="664">
        <v>1</v>
      </c>
      <c r="AN493" s="664" t="s">
        <v>1051</v>
      </c>
      <c r="AO493" s="665" t="s">
        <v>3315</v>
      </c>
    </row>
    <row r="494" spans="33:41" ht="15" customHeight="1" x14ac:dyDescent="0.15">
      <c r="AG494" s="55"/>
      <c r="AI494" s="663" t="s">
        <v>2186</v>
      </c>
      <c r="AJ494" s="666" t="s">
        <v>1765</v>
      </c>
      <c r="AK494" s="663" t="s">
        <v>3366</v>
      </c>
      <c r="AL494" s="663">
        <v>3410990</v>
      </c>
      <c r="AM494" s="664" t="s">
        <v>1051</v>
      </c>
      <c r="AN494" s="664">
        <v>1</v>
      </c>
      <c r="AO494" s="665" t="s">
        <v>3315</v>
      </c>
    </row>
    <row r="495" spans="33:41" ht="15" customHeight="1" x14ac:dyDescent="0.15">
      <c r="AG495" s="55"/>
      <c r="AI495" s="663" t="s">
        <v>2186</v>
      </c>
      <c r="AJ495" s="666" t="s">
        <v>1677</v>
      </c>
      <c r="AK495" s="663" t="s">
        <v>2748</v>
      </c>
      <c r="AL495" s="663">
        <v>3404011</v>
      </c>
      <c r="AM495" s="664" t="s">
        <v>1051</v>
      </c>
      <c r="AN495" s="664">
        <v>1</v>
      </c>
      <c r="AO495" s="665" t="s">
        <v>3315</v>
      </c>
    </row>
    <row r="496" spans="33:41" ht="15" customHeight="1" x14ac:dyDescent="0.15">
      <c r="AG496" s="55"/>
      <c r="AI496" s="663" t="s">
        <v>2186</v>
      </c>
      <c r="AJ496" s="666" t="s">
        <v>1783</v>
      </c>
      <c r="AK496" s="663" t="s">
        <v>2867</v>
      </c>
      <c r="AL496" s="663">
        <v>3411030</v>
      </c>
      <c r="AM496" s="664">
        <v>1</v>
      </c>
      <c r="AN496" s="664" t="s">
        <v>1051</v>
      </c>
      <c r="AO496" s="665" t="s">
        <v>3315</v>
      </c>
    </row>
    <row r="497" spans="33:41" ht="15" customHeight="1" x14ac:dyDescent="0.15">
      <c r="AG497" s="55"/>
      <c r="AI497" s="663" t="s">
        <v>2186</v>
      </c>
      <c r="AJ497" s="666" t="s">
        <v>1718</v>
      </c>
      <c r="AK497" s="663" t="s">
        <v>2798</v>
      </c>
      <c r="AL497" s="663">
        <v>3408010</v>
      </c>
      <c r="AM497" s="664">
        <v>1</v>
      </c>
      <c r="AN497" s="664" t="s">
        <v>1051</v>
      </c>
      <c r="AO497" s="665" t="s">
        <v>3315</v>
      </c>
    </row>
    <row r="498" spans="33:41" ht="15" customHeight="1" x14ac:dyDescent="0.15">
      <c r="AG498" s="55"/>
      <c r="AI498" s="663" t="s">
        <v>2186</v>
      </c>
      <c r="AJ498" s="666" t="s">
        <v>1475</v>
      </c>
      <c r="AK498" s="663" t="s">
        <v>2756</v>
      </c>
      <c r="AL498" s="663">
        <v>3405004</v>
      </c>
      <c r="AM498" s="664" t="s">
        <v>1051</v>
      </c>
      <c r="AN498" s="664">
        <v>1</v>
      </c>
      <c r="AO498" s="665" t="s">
        <v>3315</v>
      </c>
    </row>
    <row r="499" spans="33:41" ht="15" customHeight="1" x14ac:dyDescent="0.15">
      <c r="AG499" s="55"/>
      <c r="AI499" s="663" t="s">
        <v>2186</v>
      </c>
      <c r="AJ499" s="666" t="s">
        <v>2290</v>
      </c>
      <c r="AK499" s="663" t="s">
        <v>2761</v>
      </c>
      <c r="AL499" s="663">
        <v>3405009</v>
      </c>
      <c r="AM499" s="664">
        <v>1</v>
      </c>
      <c r="AN499" s="664" t="s">
        <v>1051</v>
      </c>
      <c r="AO499" s="665" t="s">
        <v>3315</v>
      </c>
    </row>
    <row r="500" spans="33:41" ht="15" customHeight="1" x14ac:dyDescent="0.15">
      <c r="AG500" s="55"/>
      <c r="AI500" s="663" t="s">
        <v>2186</v>
      </c>
      <c r="AJ500" s="666" t="s">
        <v>2305</v>
      </c>
      <c r="AK500" s="663" t="s">
        <v>2810</v>
      </c>
      <c r="AL500" s="663">
        <v>3408028</v>
      </c>
      <c r="AM500" s="664">
        <v>1</v>
      </c>
      <c r="AN500" s="664" t="s">
        <v>1051</v>
      </c>
      <c r="AO500" s="665" t="s">
        <v>3315</v>
      </c>
    </row>
    <row r="501" spans="33:41" ht="15" customHeight="1" x14ac:dyDescent="0.15">
      <c r="AG501" s="55"/>
      <c r="AI501" s="663" t="s">
        <v>2186</v>
      </c>
      <c r="AJ501" s="666" t="s">
        <v>1479</v>
      </c>
      <c r="AK501" s="663" t="s">
        <v>2854</v>
      </c>
      <c r="AL501" s="663">
        <v>3411013</v>
      </c>
      <c r="AM501" s="664">
        <v>1</v>
      </c>
      <c r="AN501" s="664" t="s">
        <v>1051</v>
      </c>
      <c r="AO501" s="665" t="s">
        <v>3316</v>
      </c>
    </row>
    <row r="502" spans="33:41" ht="15" customHeight="1" x14ac:dyDescent="0.15">
      <c r="AG502" s="55"/>
      <c r="AI502" s="663" t="s">
        <v>2186</v>
      </c>
      <c r="AJ502" s="666" t="s">
        <v>1736</v>
      </c>
      <c r="AK502" s="663" t="s">
        <v>2815</v>
      </c>
      <c r="AL502" s="663">
        <v>3409001</v>
      </c>
      <c r="AM502" s="664" t="s">
        <v>1051</v>
      </c>
      <c r="AN502" s="664">
        <v>1</v>
      </c>
      <c r="AO502" s="665" t="s">
        <v>3315</v>
      </c>
    </row>
    <row r="503" spans="33:41" ht="15" customHeight="1" x14ac:dyDescent="0.15">
      <c r="AG503" s="55"/>
      <c r="AI503" s="663" t="s">
        <v>2186</v>
      </c>
      <c r="AJ503" s="666" t="s">
        <v>1664</v>
      </c>
      <c r="AK503" s="663" t="s">
        <v>2734</v>
      </c>
      <c r="AL503" s="663">
        <v>3403012</v>
      </c>
      <c r="AM503" s="664">
        <v>1</v>
      </c>
      <c r="AN503" s="664" t="s">
        <v>1051</v>
      </c>
      <c r="AO503" s="665" t="s">
        <v>3315</v>
      </c>
    </row>
    <row r="504" spans="33:41" ht="15" customHeight="1" x14ac:dyDescent="0.15">
      <c r="AG504" s="55"/>
      <c r="AI504" s="663" t="s">
        <v>2186</v>
      </c>
      <c r="AJ504" s="666" t="s">
        <v>2294</v>
      </c>
      <c r="AK504" s="663" t="s">
        <v>2779</v>
      </c>
      <c r="AL504" s="663">
        <v>3407001</v>
      </c>
      <c r="AM504" s="664" t="s">
        <v>1051</v>
      </c>
      <c r="AN504" s="664">
        <v>1</v>
      </c>
      <c r="AO504" s="665" t="s">
        <v>3315</v>
      </c>
    </row>
    <row r="505" spans="33:41" ht="15" customHeight="1" x14ac:dyDescent="0.15">
      <c r="AG505" s="55"/>
      <c r="AI505" s="663" t="s">
        <v>2186</v>
      </c>
      <c r="AJ505" s="666" t="s">
        <v>1705</v>
      </c>
      <c r="AK505" s="663" t="s">
        <v>2782</v>
      </c>
      <c r="AL505" s="663">
        <v>3407004</v>
      </c>
      <c r="AM505" s="664" t="s">
        <v>1051</v>
      </c>
      <c r="AN505" s="664">
        <v>1</v>
      </c>
      <c r="AO505" s="665" t="s">
        <v>3315</v>
      </c>
    </row>
    <row r="506" spans="33:41" ht="15" customHeight="1" x14ac:dyDescent="0.15">
      <c r="AG506" s="55"/>
      <c r="AI506" s="663" t="s">
        <v>2186</v>
      </c>
      <c r="AJ506" s="666" t="s">
        <v>1648</v>
      </c>
      <c r="AK506" s="663" t="s">
        <v>2717</v>
      </c>
      <c r="AL506" s="663">
        <v>3402004</v>
      </c>
      <c r="AM506" s="664" t="s">
        <v>1051</v>
      </c>
      <c r="AN506" s="664">
        <v>1</v>
      </c>
      <c r="AO506" s="665" t="s">
        <v>3315</v>
      </c>
    </row>
    <row r="507" spans="33:41" ht="15" customHeight="1" x14ac:dyDescent="0.15">
      <c r="AG507" s="55"/>
      <c r="AI507" s="663" t="s">
        <v>2186</v>
      </c>
      <c r="AJ507" s="666" t="s">
        <v>2292</v>
      </c>
      <c r="AK507" s="663" t="s">
        <v>2778</v>
      </c>
      <c r="AL507" s="663">
        <v>3406016</v>
      </c>
      <c r="AM507" s="664">
        <v>1</v>
      </c>
      <c r="AN507" s="664" t="s">
        <v>1051</v>
      </c>
      <c r="AO507" s="665" t="s">
        <v>3315</v>
      </c>
    </row>
    <row r="508" spans="33:41" ht="15" customHeight="1" x14ac:dyDescent="0.15">
      <c r="AG508" s="55"/>
      <c r="AI508" s="663" t="s">
        <v>2186</v>
      </c>
      <c r="AJ508" s="666" t="s">
        <v>2283</v>
      </c>
      <c r="AK508" s="663" t="s">
        <v>2723</v>
      </c>
      <c r="AL508" s="663">
        <v>3402014</v>
      </c>
      <c r="AM508" s="664" t="s">
        <v>1051</v>
      </c>
      <c r="AN508" s="664">
        <v>1</v>
      </c>
      <c r="AO508" s="665" t="s">
        <v>3315</v>
      </c>
    </row>
    <row r="509" spans="33:41" ht="15" customHeight="1" x14ac:dyDescent="0.15">
      <c r="AG509" s="55"/>
      <c r="AI509" s="663" t="s">
        <v>2186</v>
      </c>
      <c r="AJ509" s="666" t="s">
        <v>1665</v>
      </c>
      <c r="AK509" s="663" t="s">
        <v>2735</v>
      </c>
      <c r="AL509" s="663">
        <v>3403013</v>
      </c>
      <c r="AM509" s="664" t="s">
        <v>1051</v>
      </c>
      <c r="AN509" s="664">
        <v>1</v>
      </c>
      <c r="AO509" s="665" t="s">
        <v>3315</v>
      </c>
    </row>
    <row r="510" spans="33:41" ht="15" customHeight="1" x14ac:dyDescent="0.15">
      <c r="AG510" s="55"/>
      <c r="AI510" s="663" t="s">
        <v>2186</v>
      </c>
      <c r="AJ510" s="666" t="s">
        <v>1721</v>
      </c>
      <c r="AK510" s="663" t="s">
        <v>3367</v>
      </c>
      <c r="AL510" s="663">
        <v>3408014</v>
      </c>
      <c r="AM510" s="664" t="s">
        <v>1051</v>
      </c>
      <c r="AN510" s="664">
        <v>1</v>
      </c>
      <c r="AO510" s="665" t="s">
        <v>3315</v>
      </c>
    </row>
    <row r="511" spans="33:41" ht="15" customHeight="1" x14ac:dyDescent="0.15">
      <c r="AG511" s="55"/>
      <c r="AI511" s="663" t="s">
        <v>2186</v>
      </c>
      <c r="AJ511" s="670" t="s">
        <v>3306</v>
      </c>
      <c r="AK511" s="663" t="s">
        <v>3312</v>
      </c>
      <c r="AL511" s="663">
        <v>3410025</v>
      </c>
      <c r="AM511" s="664" t="s">
        <v>1051</v>
      </c>
      <c r="AN511" s="664">
        <v>1</v>
      </c>
      <c r="AO511" s="665" t="s">
        <v>3315</v>
      </c>
    </row>
    <row r="512" spans="33:41" ht="15" customHeight="1" x14ac:dyDescent="0.15">
      <c r="AG512" s="55"/>
      <c r="AI512" s="663" t="s">
        <v>2186</v>
      </c>
      <c r="AJ512" s="666" t="s">
        <v>1699</v>
      </c>
      <c r="AK512" s="663" t="s">
        <v>2773</v>
      </c>
      <c r="AL512" s="663">
        <v>3406008</v>
      </c>
      <c r="AM512" s="664" t="s">
        <v>1051</v>
      </c>
      <c r="AN512" s="664">
        <v>1</v>
      </c>
      <c r="AO512" s="665" t="s">
        <v>3315</v>
      </c>
    </row>
    <row r="513" spans="33:41" ht="15" customHeight="1" x14ac:dyDescent="0.15">
      <c r="AG513" s="55"/>
      <c r="AI513" s="663" t="s">
        <v>2186</v>
      </c>
      <c r="AJ513" s="666" t="s">
        <v>1749</v>
      </c>
      <c r="AK513" s="663" t="s">
        <v>2829</v>
      </c>
      <c r="AL513" s="663">
        <v>3410003</v>
      </c>
      <c r="AM513" s="664">
        <v>1</v>
      </c>
      <c r="AN513" s="664" t="s">
        <v>1051</v>
      </c>
      <c r="AO513" s="665" t="s">
        <v>3315</v>
      </c>
    </row>
    <row r="514" spans="33:41" ht="15" customHeight="1" x14ac:dyDescent="0.15">
      <c r="AG514" s="55"/>
      <c r="AI514" s="663" t="s">
        <v>2186</v>
      </c>
      <c r="AJ514" s="666" t="s">
        <v>1756</v>
      </c>
      <c r="AK514" s="663" t="s">
        <v>2836</v>
      </c>
      <c r="AL514" s="663">
        <v>3410015</v>
      </c>
      <c r="AM514" s="664">
        <v>1</v>
      </c>
      <c r="AN514" s="664" t="s">
        <v>1051</v>
      </c>
      <c r="AO514" s="665" t="s">
        <v>3315</v>
      </c>
    </row>
    <row r="515" spans="33:41" ht="15" customHeight="1" x14ac:dyDescent="0.15">
      <c r="AG515" s="55"/>
      <c r="AI515" s="663" t="s">
        <v>2186</v>
      </c>
      <c r="AJ515" s="666" t="s">
        <v>1750</v>
      </c>
      <c r="AK515" s="663" t="s">
        <v>2832</v>
      </c>
      <c r="AL515" s="663">
        <v>3410008</v>
      </c>
      <c r="AM515" s="664">
        <v>1</v>
      </c>
      <c r="AN515" s="664" t="s">
        <v>1051</v>
      </c>
      <c r="AO515" s="665" t="s">
        <v>3315</v>
      </c>
    </row>
    <row r="516" spans="33:41" ht="15" customHeight="1" x14ac:dyDescent="0.15">
      <c r="AG516" s="55"/>
      <c r="AI516" s="663" t="s">
        <v>2186</v>
      </c>
      <c r="AJ516" s="666" t="s">
        <v>1684</v>
      </c>
      <c r="AK516" s="663" t="s">
        <v>2757</v>
      </c>
      <c r="AL516" s="663">
        <v>3405005</v>
      </c>
      <c r="AM516" s="664" t="s">
        <v>1051</v>
      </c>
      <c r="AN516" s="664">
        <v>1</v>
      </c>
      <c r="AO516" s="665" t="s">
        <v>3315</v>
      </c>
    </row>
    <row r="517" spans="33:41" ht="15" customHeight="1" x14ac:dyDescent="0.15">
      <c r="AG517" s="55"/>
      <c r="AI517" s="663" t="s">
        <v>2186</v>
      </c>
      <c r="AJ517" s="666" t="s">
        <v>3335</v>
      </c>
      <c r="AK517" s="663" t="s">
        <v>3368</v>
      </c>
      <c r="AL517" s="663">
        <v>3408011</v>
      </c>
      <c r="AM517" s="664">
        <v>1</v>
      </c>
      <c r="AN517" s="664" t="s">
        <v>1051</v>
      </c>
      <c r="AO517" s="665" t="s">
        <v>3315</v>
      </c>
    </row>
    <row r="518" spans="33:41" ht="15" customHeight="1" x14ac:dyDescent="0.15">
      <c r="AG518" s="55"/>
      <c r="AI518" s="663" t="s">
        <v>2186</v>
      </c>
      <c r="AJ518" s="666" t="s">
        <v>1650</v>
      </c>
      <c r="AK518" s="663" t="s">
        <v>2719</v>
      </c>
      <c r="AL518" s="663">
        <v>3402007</v>
      </c>
      <c r="AM518" s="664" t="s">
        <v>1051</v>
      </c>
      <c r="AN518" s="664">
        <v>1</v>
      </c>
      <c r="AO518" s="665" t="s">
        <v>3315</v>
      </c>
    </row>
    <row r="519" spans="33:41" ht="15" customHeight="1" x14ac:dyDescent="0.15">
      <c r="AG519" s="55"/>
      <c r="AI519" s="663" t="s">
        <v>2186</v>
      </c>
      <c r="AJ519" s="666" t="s">
        <v>1751</v>
      </c>
      <c r="AK519" s="663" t="s">
        <v>2830</v>
      </c>
      <c r="AL519" s="663">
        <v>3410004</v>
      </c>
      <c r="AM519" s="664" t="s">
        <v>1051</v>
      </c>
      <c r="AN519" s="664">
        <v>1</v>
      </c>
      <c r="AO519" s="665" t="s">
        <v>3315</v>
      </c>
    </row>
    <row r="520" spans="33:41" ht="15" customHeight="1" x14ac:dyDescent="0.15">
      <c r="AG520" s="55"/>
      <c r="AI520" s="663" t="s">
        <v>2186</v>
      </c>
      <c r="AJ520" s="666" t="s">
        <v>1784</v>
      </c>
      <c r="AK520" s="663" t="s">
        <v>2868</v>
      </c>
      <c r="AL520" s="663">
        <v>3412002</v>
      </c>
      <c r="AM520" s="664" t="s">
        <v>1051</v>
      </c>
      <c r="AN520" s="664">
        <v>1</v>
      </c>
      <c r="AO520" s="665" t="s">
        <v>3315</v>
      </c>
    </row>
    <row r="521" spans="33:41" ht="15" customHeight="1" x14ac:dyDescent="0.15">
      <c r="AG521" s="55"/>
      <c r="AI521" s="663" t="s">
        <v>2186</v>
      </c>
      <c r="AJ521" s="666" t="s">
        <v>1757</v>
      </c>
      <c r="AK521" s="663" t="s">
        <v>2837</v>
      </c>
      <c r="AL521" s="663">
        <v>3410016</v>
      </c>
      <c r="AM521" s="664" t="s">
        <v>1051</v>
      </c>
      <c r="AN521" s="664">
        <v>1</v>
      </c>
      <c r="AO521" s="665" t="s">
        <v>3315</v>
      </c>
    </row>
    <row r="522" spans="33:41" ht="15" customHeight="1" x14ac:dyDescent="0.15">
      <c r="AG522" s="55"/>
      <c r="AI522" s="663" t="s">
        <v>2186</v>
      </c>
      <c r="AJ522" s="666" t="s">
        <v>1719</v>
      </c>
      <c r="AK522" s="663" t="s">
        <v>2799</v>
      </c>
      <c r="AL522" s="663">
        <v>3408012</v>
      </c>
      <c r="AM522" s="664">
        <v>1</v>
      </c>
      <c r="AN522" s="664" t="s">
        <v>1051</v>
      </c>
      <c r="AO522" s="665" t="s">
        <v>3315</v>
      </c>
    </row>
    <row r="523" spans="33:41" ht="15" customHeight="1" x14ac:dyDescent="0.15">
      <c r="AG523" s="55"/>
      <c r="AI523" s="663" t="s">
        <v>2186</v>
      </c>
      <c r="AJ523" s="666" t="s">
        <v>1641</v>
      </c>
      <c r="AK523" s="663" t="s">
        <v>2707</v>
      </c>
      <c r="AL523" s="663">
        <v>3401008</v>
      </c>
      <c r="AM523" s="664" t="s">
        <v>1051</v>
      </c>
      <c r="AN523" s="664">
        <v>1</v>
      </c>
      <c r="AO523" s="665" t="s">
        <v>3315</v>
      </c>
    </row>
    <row r="524" spans="33:41" ht="15" customHeight="1" x14ac:dyDescent="0.15">
      <c r="AG524" s="55"/>
      <c r="AI524" s="663" t="s">
        <v>2186</v>
      </c>
      <c r="AJ524" s="666" t="s">
        <v>1685</v>
      </c>
      <c r="AK524" s="663" t="s">
        <v>2758</v>
      </c>
      <c r="AL524" s="663">
        <v>3405006</v>
      </c>
      <c r="AM524" s="664">
        <v>1</v>
      </c>
      <c r="AN524" s="664" t="s">
        <v>1051</v>
      </c>
      <c r="AO524" s="665" t="s">
        <v>3315</v>
      </c>
    </row>
    <row r="525" spans="33:41" ht="15" customHeight="1" x14ac:dyDescent="0.15">
      <c r="AG525" s="55"/>
      <c r="AI525" s="663" t="s">
        <v>2186</v>
      </c>
      <c r="AJ525" s="666" t="s">
        <v>1743</v>
      </c>
      <c r="AK525" s="663" t="s">
        <v>2824</v>
      </c>
      <c r="AL525" s="663">
        <v>3409013</v>
      </c>
      <c r="AM525" s="664">
        <v>1</v>
      </c>
      <c r="AN525" s="664" t="s">
        <v>1051</v>
      </c>
      <c r="AO525" s="665" t="s">
        <v>3315</v>
      </c>
    </row>
    <row r="526" spans="33:41" ht="15" customHeight="1" x14ac:dyDescent="0.15">
      <c r="AG526" s="55"/>
      <c r="AI526" s="663" t="s">
        <v>2186</v>
      </c>
      <c r="AJ526" s="666" t="s">
        <v>1773</v>
      </c>
      <c r="AK526" s="663" t="s">
        <v>2855</v>
      </c>
      <c r="AL526" s="663">
        <v>3411015</v>
      </c>
      <c r="AM526" s="664">
        <v>1</v>
      </c>
      <c r="AN526" s="664" t="s">
        <v>1051</v>
      </c>
      <c r="AO526" s="665" t="s">
        <v>3315</v>
      </c>
    </row>
    <row r="527" spans="33:41" ht="15" customHeight="1" x14ac:dyDescent="0.15">
      <c r="AG527" s="55"/>
      <c r="AI527" s="663" t="s">
        <v>2186</v>
      </c>
      <c r="AJ527" s="666" t="s">
        <v>1642</v>
      </c>
      <c r="AK527" s="663" t="s">
        <v>2708</v>
      </c>
      <c r="AL527" s="663">
        <v>3401009</v>
      </c>
      <c r="AM527" s="664">
        <v>1</v>
      </c>
      <c r="AN527" s="664" t="s">
        <v>1051</v>
      </c>
      <c r="AO527" s="665" t="s">
        <v>3315</v>
      </c>
    </row>
    <row r="528" spans="33:41" ht="15" customHeight="1" x14ac:dyDescent="0.15">
      <c r="AG528" s="55"/>
      <c r="AI528" s="663" t="s">
        <v>2186</v>
      </c>
      <c r="AJ528" s="666" t="s">
        <v>1752</v>
      </c>
      <c r="AK528" s="663" t="s">
        <v>2831</v>
      </c>
      <c r="AL528" s="663">
        <v>3410006</v>
      </c>
      <c r="AM528" s="664" t="s">
        <v>1051</v>
      </c>
      <c r="AN528" s="664">
        <v>1</v>
      </c>
      <c r="AO528" s="665" t="s">
        <v>3315</v>
      </c>
    </row>
    <row r="529" spans="33:41" ht="15" customHeight="1" x14ac:dyDescent="0.15">
      <c r="AG529" s="55"/>
      <c r="AI529" s="663" t="s">
        <v>2186</v>
      </c>
      <c r="AJ529" s="666" t="s">
        <v>1686</v>
      </c>
      <c r="AK529" s="663" t="s">
        <v>2759</v>
      </c>
      <c r="AL529" s="663">
        <v>3405007</v>
      </c>
      <c r="AM529" s="664" t="s">
        <v>1051</v>
      </c>
      <c r="AN529" s="664">
        <v>1</v>
      </c>
      <c r="AO529" s="665" t="s">
        <v>3315</v>
      </c>
    </row>
    <row r="530" spans="33:41" ht="15" customHeight="1" x14ac:dyDescent="0.15">
      <c r="AG530" s="55"/>
      <c r="AI530" s="663" t="s">
        <v>2186</v>
      </c>
      <c r="AJ530" s="666" t="s">
        <v>1687</v>
      </c>
      <c r="AK530" s="663" t="s">
        <v>2760</v>
      </c>
      <c r="AL530" s="663">
        <v>3405008</v>
      </c>
      <c r="AM530" s="664">
        <v>1</v>
      </c>
      <c r="AN530" s="664" t="s">
        <v>1051</v>
      </c>
      <c r="AO530" s="665" t="s">
        <v>3315</v>
      </c>
    </row>
    <row r="531" spans="33:41" ht="15" customHeight="1" x14ac:dyDescent="0.15">
      <c r="AG531" s="55"/>
      <c r="AI531" s="663" t="s">
        <v>2186</v>
      </c>
      <c r="AJ531" s="666" t="s">
        <v>1786</v>
      </c>
      <c r="AK531" s="663" t="s">
        <v>2870</v>
      </c>
      <c r="AL531" s="663">
        <v>3412004</v>
      </c>
      <c r="AM531" s="664">
        <v>1</v>
      </c>
      <c r="AN531" s="664" t="s">
        <v>1051</v>
      </c>
      <c r="AO531" s="665" t="s">
        <v>3315</v>
      </c>
    </row>
    <row r="532" spans="33:41" ht="15" customHeight="1" x14ac:dyDescent="0.15">
      <c r="AG532" s="55"/>
      <c r="AI532" s="663" t="s">
        <v>2186</v>
      </c>
      <c r="AJ532" s="666" t="s">
        <v>1660</v>
      </c>
      <c r="AK532" s="663" t="s">
        <v>2730</v>
      </c>
      <c r="AL532" s="663">
        <v>3403004</v>
      </c>
      <c r="AM532" s="664" t="s">
        <v>1051</v>
      </c>
      <c r="AN532" s="664">
        <v>1</v>
      </c>
      <c r="AO532" s="665" t="s">
        <v>3315</v>
      </c>
    </row>
    <row r="533" spans="33:41" ht="15" customHeight="1" x14ac:dyDescent="0.15">
      <c r="AG533" s="55"/>
      <c r="AI533" s="663" t="s">
        <v>2186</v>
      </c>
      <c r="AJ533" s="666" t="s">
        <v>1720</v>
      </c>
      <c r="AK533" s="663" t="s">
        <v>2800</v>
      </c>
      <c r="AL533" s="663">
        <v>3408013</v>
      </c>
      <c r="AM533" s="664">
        <v>1</v>
      </c>
      <c r="AN533" s="664" t="s">
        <v>1051</v>
      </c>
      <c r="AO533" s="665" t="s">
        <v>3315</v>
      </c>
    </row>
    <row r="534" spans="33:41" ht="15" customHeight="1" x14ac:dyDescent="0.15">
      <c r="AG534" s="55"/>
      <c r="AI534" s="663" t="s">
        <v>2186</v>
      </c>
      <c r="AJ534" s="666" t="s">
        <v>1659</v>
      </c>
      <c r="AK534" s="663" t="s">
        <v>2729</v>
      </c>
      <c r="AL534" s="663">
        <v>3403003</v>
      </c>
      <c r="AM534" s="664">
        <v>1</v>
      </c>
      <c r="AN534" s="664" t="s">
        <v>1051</v>
      </c>
      <c r="AO534" s="665" t="s">
        <v>3315</v>
      </c>
    </row>
    <row r="535" spans="33:41" ht="15" customHeight="1" x14ac:dyDescent="0.15">
      <c r="AG535" s="55"/>
      <c r="AI535" s="663" t="s">
        <v>2186</v>
      </c>
      <c r="AJ535" s="666" t="s">
        <v>1651</v>
      </c>
      <c r="AK535" s="663" t="s">
        <v>2720</v>
      </c>
      <c r="AL535" s="663">
        <v>3402008</v>
      </c>
      <c r="AM535" s="664">
        <v>1</v>
      </c>
      <c r="AN535" s="664" t="s">
        <v>1051</v>
      </c>
      <c r="AO535" s="665" t="s">
        <v>3315</v>
      </c>
    </row>
    <row r="536" spans="33:41" ht="15" customHeight="1" x14ac:dyDescent="0.15">
      <c r="AG536" s="55"/>
      <c r="AI536" s="663" t="s">
        <v>2186</v>
      </c>
      <c r="AJ536" s="666" t="s">
        <v>1722</v>
      </c>
      <c r="AK536" s="663" t="s">
        <v>2801</v>
      </c>
      <c r="AL536" s="663">
        <v>3408015</v>
      </c>
      <c r="AM536" s="664" t="s">
        <v>1051</v>
      </c>
      <c r="AN536" s="664">
        <v>1</v>
      </c>
      <c r="AO536" s="665" t="s">
        <v>3315</v>
      </c>
    </row>
    <row r="537" spans="33:41" ht="15" customHeight="1" x14ac:dyDescent="0.15">
      <c r="AG537" s="55"/>
      <c r="AI537" s="663" t="s">
        <v>2186</v>
      </c>
      <c r="AJ537" s="666" t="s">
        <v>2301</v>
      </c>
      <c r="AK537" s="663" t="s">
        <v>2791</v>
      </c>
      <c r="AL537" s="663">
        <v>3407021</v>
      </c>
      <c r="AM537" s="664" t="s">
        <v>1051</v>
      </c>
      <c r="AN537" s="664">
        <v>1</v>
      </c>
      <c r="AO537" s="665" t="s">
        <v>3316</v>
      </c>
    </row>
    <row r="538" spans="33:41" ht="15" customHeight="1" x14ac:dyDescent="0.15">
      <c r="AG538" s="55"/>
      <c r="AI538" s="663" t="s">
        <v>2186</v>
      </c>
      <c r="AJ538" s="666" t="s">
        <v>1688</v>
      </c>
      <c r="AK538" s="663" t="s">
        <v>2762</v>
      </c>
      <c r="AL538" s="663">
        <v>3405010</v>
      </c>
      <c r="AM538" s="664" t="s">
        <v>1051</v>
      </c>
      <c r="AN538" s="664">
        <v>1</v>
      </c>
      <c r="AO538" s="665" t="s">
        <v>3315</v>
      </c>
    </row>
    <row r="539" spans="33:41" ht="15" customHeight="1" x14ac:dyDescent="0.15">
      <c r="AG539" s="55"/>
      <c r="AI539" s="663" t="s">
        <v>2186</v>
      </c>
      <c r="AJ539" s="666" t="s">
        <v>1706</v>
      </c>
      <c r="AK539" s="663" t="s">
        <v>2783</v>
      </c>
      <c r="AL539" s="663">
        <v>3407005</v>
      </c>
      <c r="AM539" s="664" t="s">
        <v>1051</v>
      </c>
      <c r="AN539" s="664">
        <v>1</v>
      </c>
      <c r="AO539" s="665" t="s">
        <v>3315</v>
      </c>
    </row>
    <row r="540" spans="33:41" ht="15" customHeight="1" x14ac:dyDescent="0.15">
      <c r="AG540" s="55"/>
      <c r="AI540" s="663" t="s">
        <v>2186</v>
      </c>
      <c r="AJ540" s="666" t="s">
        <v>1723</v>
      </c>
      <c r="AK540" s="663" t="s">
        <v>2802</v>
      </c>
      <c r="AL540" s="663">
        <v>3408016</v>
      </c>
      <c r="AM540" s="664" t="s">
        <v>1051</v>
      </c>
      <c r="AN540" s="664">
        <v>1</v>
      </c>
      <c r="AO540" s="665" t="s">
        <v>3315</v>
      </c>
    </row>
    <row r="541" spans="33:41" ht="15" customHeight="1" x14ac:dyDescent="0.15">
      <c r="AG541" s="55"/>
      <c r="AI541" s="663" t="s">
        <v>2186</v>
      </c>
      <c r="AJ541" s="666" t="s">
        <v>1774</v>
      </c>
      <c r="AK541" s="663" t="s">
        <v>2856</v>
      </c>
      <c r="AL541" s="663">
        <v>3411016</v>
      </c>
      <c r="AM541" s="664" t="s">
        <v>1051</v>
      </c>
      <c r="AN541" s="664">
        <v>1</v>
      </c>
      <c r="AO541" s="665" t="s">
        <v>3315</v>
      </c>
    </row>
    <row r="542" spans="33:41" ht="15" customHeight="1" x14ac:dyDescent="0.15">
      <c r="AG542" s="55"/>
      <c r="AI542" s="663" t="s">
        <v>2186</v>
      </c>
      <c r="AJ542" s="666" t="s">
        <v>1652</v>
      </c>
      <c r="AK542" s="663" t="s">
        <v>2721</v>
      </c>
      <c r="AL542" s="663">
        <v>3402010</v>
      </c>
      <c r="AM542" s="664" t="s">
        <v>1051</v>
      </c>
      <c r="AN542" s="664">
        <v>1</v>
      </c>
      <c r="AO542" s="665" t="s">
        <v>3315</v>
      </c>
    </row>
    <row r="543" spans="33:41" ht="15" customHeight="1" x14ac:dyDescent="0.15">
      <c r="AG543" s="55"/>
      <c r="AI543" s="663" t="s">
        <v>2186</v>
      </c>
      <c r="AJ543" s="666" t="s">
        <v>1689</v>
      </c>
      <c r="AK543" s="663" t="s">
        <v>2763</v>
      </c>
      <c r="AL543" s="663">
        <v>3405011</v>
      </c>
      <c r="AM543" s="664" t="s">
        <v>1051</v>
      </c>
      <c r="AN543" s="664">
        <v>1</v>
      </c>
      <c r="AO543" s="665" t="s">
        <v>3315</v>
      </c>
    </row>
    <row r="544" spans="33:41" ht="15" customHeight="1" x14ac:dyDescent="0.15">
      <c r="AG544" s="55"/>
      <c r="AI544" s="663" t="s">
        <v>2186</v>
      </c>
      <c r="AJ544" s="666" t="s">
        <v>1731</v>
      </c>
      <c r="AK544" s="663" t="s">
        <v>2813</v>
      </c>
      <c r="AL544" s="663">
        <v>3408031</v>
      </c>
      <c r="AM544" s="664">
        <v>1</v>
      </c>
      <c r="AN544" s="664" t="s">
        <v>1051</v>
      </c>
      <c r="AO544" s="665" t="s">
        <v>3315</v>
      </c>
    </row>
    <row r="545" spans="33:41" ht="15" customHeight="1" x14ac:dyDescent="0.15">
      <c r="AG545" s="55"/>
      <c r="AI545" s="663" t="s">
        <v>2186</v>
      </c>
      <c r="AJ545" s="666" t="s">
        <v>1724</v>
      </c>
      <c r="AK545" s="663" t="s">
        <v>2803</v>
      </c>
      <c r="AL545" s="663">
        <v>3408018</v>
      </c>
      <c r="AM545" s="664" t="s">
        <v>1051</v>
      </c>
      <c r="AN545" s="664">
        <v>1</v>
      </c>
      <c r="AO545" s="665" t="s">
        <v>3315</v>
      </c>
    </row>
    <row r="546" spans="33:41" ht="15" customHeight="1" x14ac:dyDescent="0.15">
      <c r="AG546" s="55"/>
      <c r="AI546" s="663" t="s">
        <v>2186</v>
      </c>
      <c r="AJ546" s="666" t="s">
        <v>1488</v>
      </c>
      <c r="AK546" s="663" t="s">
        <v>2865</v>
      </c>
      <c r="AL546" s="663">
        <v>3411028</v>
      </c>
      <c r="AM546" s="664">
        <v>1</v>
      </c>
      <c r="AN546" s="664" t="s">
        <v>1051</v>
      </c>
      <c r="AO546" s="665" t="s">
        <v>3315</v>
      </c>
    </row>
    <row r="547" spans="33:41" ht="15" customHeight="1" x14ac:dyDescent="0.15">
      <c r="AG547" s="55"/>
      <c r="AI547" s="663" t="s">
        <v>2186</v>
      </c>
      <c r="AJ547" s="666" t="s">
        <v>1710</v>
      </c>
      <c r="AK547" s="663" t="s">
        <v>2789</v>
      </c>
      <c r="AL547" s="663">
        <v>3407017</v>
      </c>
      <c r="AM547" s="664">
        <v>1</v>
      </c>
      <c r="AN547" s="664" t="s">
        <v>1051</v>
      </c>
      <c r="AO547" s="665" t="s">
        <v>3315</v>
      </c>
    </row>
    <row r="548" spans="33:41" ht="15" customHeight="1" x14ac:dyDescent="0.15">
      <c r="AG548" s="55"/>
      <c r="AI548" s="663" t="s">
        <v>2186</v>
      </c>
      <c r="AJ548" s="666" t="s">
        <v>1790</v>
      </c>
      <c r="AK548" s="663" t="s">
        <v>2874</v>
      </c>
      <c r="AL548" s="663">
        <v>3412010</v>
      </c>
      <c r="AM548" s="664">
        <v>1</v>
      </c>
      <c r="AN548" s="664" t="s">
        <v>1051</v>
      </c>
      <c r="AO548" s="665" t="s">
        <v>3315</v>
      </c>
    </row>
    <row r="549" spans="33:41" ht="15" customHeight="1" x14ac:dyDescent="0.15">
      <c r="AG549" s="55"/>
      <c r="AI549" s="663" t="s">
        <v>2186</v>
      </c>
      <c r="AJ549" s="666" t="s">
        <v>2277</v>
      </c>
      <c r="AK549" s="663" t="s">
        <v>2709</v>
      </c>
      <c r="AL549" s="663">
        <v>3401012</v>
      </c>
      <c r="AM549" s="664">
        <v>1</v>
      </c>
      <c r="AN549" s="664" t="s">
        <v>1051</v>
      </c>
      <c r="AO549" s="665" t="s">
        <v>3315</v>
      </c>
    </row>
    <row r="550" spans="33:41" ht="15" customHeight="1" x14ac:dyDescent="0.15">
      <c r="AG550" s="55"/>
      <c r="AI550" s="663" t="s">
        <v>2186</v>
      </c>
      <c r="AJ550" s="666" t="s">
        <v>1758</v>
      </c>
      <c r="AK550" s="663" t="s">
        <v>2838</v>
      </c>
      <c r="AL550" s="663">
        <v>3410018</v>
      </c>
      <c r="AM550" s="664">
        <v>1</v>
      </c>
      <c r="AN550" s="664" t="s">
        <v>1051</v>
      </c>
      <c r="AO550" s="665" t="s">
        <v>3315</v>
      </c>
    </row>
    <row r="551" spans="33:41" ht="15" customHeight="1" x14ac:dyDescent="0.15">
      <c r="AG551" s="55"/>
      <c r="AI551" s="663" t="s">
        <v>2186</v>
      </c>
      <c r="AJ551" s="666" t="s">
        <v>1768</v>
      </c>
      <c r="AK551" s="663" t="s">
        <v>2847</v>
      </c>
      <c r="AL551" s="663">
        <v>3411004</v>
      </c>
      <c r="AM551" s="664">
        <v>1</v>
      </c>
      <c r="AN551" s="664" t="s">
        <v>1051</v>
      </c>
      <c r="AO551" s="665" t="s">
        <v>3315</v>
      </c>
    </row>
    <row r="552" spans="33:41" ht="15" customHeight="1" x14ac:dyDescent="0.15">
      <c r="AG552" s="55"/>
      <c r="AI552" s="663" t="s">
        <v>2186</v>
      </c>
      <c r="AJ552" s="666" t="s">
        <v>1779</v>
      </c>
      <c r="AK552" s="663" t="s">
        <v>2862</v>
      </c>
      <c r="AL552" s="663">
        <v>3411024</v>
      </c>
      <c r="AM552" s="664">
        <v>1</v>
      </c>
      <c r="AN552" s="664" t="s">
        <v>1051</v>
      </c>
      <c r="AO552" s="665" t="s">
        <v>3315</v>
      </c>
    </row>
    <row r="553" spans="33:41" ht="15" customHeight="1" x14ac:dyDescent="0.15">
      <c r="AG553" s="55"/>
      <c r="AI553" s="663" t="s">
        <v>2186</v>
      </c>
      <c r="AJ553" s="666" t="s">
        <v>1678</v>
      </c>
      <c r="AK553" s="663" t="s">
        <v>2749</v>
      </c>
      <c r="AL553" s="663">
        <v>3404014</v>
      </c>
      <c r="AM553" s="664">
        <v>1</v>
      </c>
      <c r="AN553" s="664" t="s">
        <v>1051</v>
      </c>
      <c r="AO553" s="665" t="s">
        <v>3315</v>
      </c>
    </row>
    <row r="554" spans="33:41" ht="15" customHeight="1" x14ac:dyDescent="0.15">
      <c r="AG554" s="55"/>
      <c r="AI554" s="663" t="s">
        <v>2186</v>
      </c>
      <c r="AJ554" s="666" t="s">
        <v>1712</v>
      </c>
      <c r="AK554" s="663" t="s">
        <v>2792</v>
      </c>
      <c r="AL554" s="663">
        <v>3407025</v>
      </c>
      <c r="AM554" s="664">
        <v>1</v>
      </c>
      <c r="AN554" s="664" t="s">
        <v>1051</v>
      </c>
      <c r="AO554" s="665" t="s">
        <v>3315</v>
      </c>
    </row>
    <row r="555" spans="33:41" ht="15" customHeight="1" x14ac:dyDescent="0.15">
      <c r="AG555" s="55"/>
      <c r="AI555" s="663" t="s">
        <v>2186</v>
      </c>
      <c r="AJ555" s="666" t="s">
        <v>1725</v>
      </c>
      <c r="AK555" s="663" t="s">
        <v>2804</v>
      </c>
      <c r="AL555" s="663">
        <v>3408019</v>
      </c>
      <c r="AM555" s="664" t="s">
        <v>1051</v>
      </c>
      <c r="AN555" s="664">
        <v>1</v>
      </c>
      <c r="AO555" s="665" t="s">
        <v>3315</v>
      </c>
    </row>
    <row r="556" spans="33:41" ht="15" customHeight="1" x14ac:dyDescent="0.15">
      <c r="AG556" s="55"/>
      <c r="AI556" s="663" t="s">
        <v>2186</v>
      </c>
      <c r="AJ556" s="666" t="s">
        <v>1780</v>
      </c>
      <c r="AK556" s="663" t="s">
        <v>2863</v>
      </c>
      <c r="AL556" s="663">
        <v>3411025</v>
      </c>
      <c r="AM556" s="664" t="s">
        <v>1051</v>
      </c>
      <c r="AN556" s="664">
        <v>1</v>
      </c>
      <c r="AO556" s="665" t="s">
        <v>3315</v>
      </c>
    </row>
    <row r="557" spans="33:41" ht="15" customHeight="1" x14ac:dyDescent="0.15">
      <c r="AG557" s="55"/>
      <c r="AI557" s="663" t="s">
        <v>2186</v>
      </c>
      <c r="AJ557" s="669" t="s">
        <v>1653</v>
      </c>
      <c r="AK557" s="663" t="s">
        <v>2722</v>
      </c>
      <c r="AL557" s="663">
        <v>3402013</v>
      </c>
      <c r="AM557" s="664">
        <v>1</v>
      </c>
      <c r="AN557" s="664" t="s">
        <v>1051</v>
      </c>
      <c r="AO557" s="665" t="s">
        <v>3315</v>
      </c>
    </row>
    <row r="558" spans="33:41" ht="15" customHeight="1" x14ac:dyDescent="0.15">
      <c r="AG558" s="55"/>
      <c r="AI558" s="663" t="s">
        <v>2186</v>
      </c>
      <c r="AJ558" s="666" t="s">
        <v>1643</v>
      </c>
      <c r="AK558" s="663" t="s">
        <v>2710</v>
      </c>
      <c r="AL558" s="663">
        <v>3401013</v>
      </c>
      <c r="AM558" s="664">
        <v>1</v>
      </c>
      <c r="AN558" s="664" t="s">
        <v>1051</v>
      </c>
      <c r="AO558" s="665" t="s">
        <v>3315</v>
      </c>
    </row>
    <row r="559" spans="33:41" ht="15" customHeight="1" x14ac:dyDescent="0.15">
      <c r="AG559" s="55"/>
      <c r="AI559" s="663" t="s">
        <v>2186</v>
      </c>
      <c r="AJ559" s="666" t="s">
        <v>1759</v>
      </c>
      <c r="AK559" s="663" t="s">
        <v>2839</v>
      </c>
      <c r="AL559" s="663">
        <v>3410019</v>
      </c>
      <c r="AM559" s="664">
        <v>1</v>
      </c>
      <c r="AN559" s="664" t="s">
        <v>1051</v>
      </c>
      <c r="AO559" s="665" t="s">
        <v>3315</v>
      </c>
    </row>
    <row r="560" spans="33:41" ht="15" customHeight="1" x14ac:dyDescent="0.15">
      <c r="AG560" s="55"/>
      <c r="AI560" s="663" t="s">
        <v>2186</v>
      </c>
      <c r="AJ560" s="666" t="s">
        <v>1476</v>
      </c>
      <c r="AK560" s="663" t="s">
        <v>2777</v>
      </c>
      <c r="AL560" s="663">
        <v>3406015</v>
      </c>
      <c r="AM560" s="664" t="s">
        <v>1051</v>
      </c>
      <c r="AN560" s="664">
        <v>1</v>
      </c>
      <c r="AO560" s="665" t="s">
        <v>3316</v>
      </c>
    </row>
    <row r="561" spans="33:41" ht="15" customHeight="1" x14ac:dyDescent="0.15">
      <c r="AG561" s="55"/>
      <c r="AI561" s="663" t="s">
        <v>2186</v>
      </c>
      <c r="AJ561" s="666" t="s">
        <v>1769</v>
      </c>
      <c r="AK561" s="663" t="s">
        <v>2848</v>
      </c>
      <c r="AL561" s="663">
        <v>3411005</v>
      </c>
      <c r="AM561" s="664">
        <v>1</v>
      </c>
      <c r="AN561" s="664" t="s">
        <v>1051</v>
      </c>
      <c r="AO561" s="665" t="s">
        <v>3315</v>
      </c>
    </row>
    <row r="562" spans="33:41" ht="15" customHeight="1" x14ac:dyDescent="0.15">
      <c r="AG562" s="55"/>
      <c r="AI562" s="663" t="s">
        <v>2186</v>
      </c>
      <c r="AJ562" s="666" t="s">
        <v>1666</v>
      </c>
      <c r="AK562" s="663" t="s">
        <v>2736</v>
      </c>
      <c r="AL562" s="663">
        <v>3403015</v>
      </c>
      <c r="AM562" s="664" t="s">
        <v>1051</v>
      </c>
      <c r="AN562" s="664">
        <v>1</v>
      </c>
      <c r="AO562" s="665" t="s">
        <v>3315</v>
      </c>
    </row>
    <row r="563" spans="33:41" ht="15" customHeight="1" x14ac:dyDescent="0.15">
      <c r="AG563" s="55"/>
      <c r="AI563" s="663" t="s">
        <v>2186</v>
      </c>
      <c r="AJ563" s="666" t="s">
        <v>1761</v>
      </c>
      <c r="AK563" s="663" t="s">
        <v>2841</v>
      </c>
      <c r="AL563" s="663">
        <v>3410022</v>
      </c>
      <c r="AM563" s="664" t="s">
        <v>1051</v>
      </c>
      <c r="AN563" s="664">
        <v>1</v>
      </c>
      <c r="AO563" s="665" t="s">
        <v>3315</v>
      </c>
    </row>
    <row r="564" spans="33:41" ht="15" customHeight="1" x14ac:dyDescent="0.15">
      <c r="AG564" s="55"/>
      <c r="AI564" s="663" t="s">
        <v>2186</v>
      </c>
      <c r="AJ564" s="666" t="s">
        <v>1690</v>
      </c>
      <c r="AK564" s="663" t="s">
        <v>2764</v>
      </c>
      <c r="AL564" s="663">
        <v>3405012</v>
      </c>
      <c r="AM564" s="664">
        <v>1</v>
      </c>
      <c r="AN564" s="664" t="s">
        <v>1051</v>
      </c>
      <c r="AO564" s="665" t="s">
        <v>3315</v>
      </c>
    </row>
    <row r="565" spans="33:41" ht="15" customHeight="1" x14ac:dyDescent="0.15">
      <c r="AG565" s="55"/>
      <c r="AI565" s="663" t="s">
        <v>2186</v>
      </c>
      <c r="AJ565" s="666" t="s">
        <v>1791</v>
      </c>
      <c r="AK565" s="663" t="s">
        <v>2877</v>
      </c>
      <c r="AL565" s="663">
        <v>3412014</v>
      </c>
      <c r="AM565" s="664">
        <v>1</v>
      </c>
      <c r="AN565" s="664" t="s">
        <v>1051</v>
      </c>
      <c r="AO565" s="665" t="s">
        <v>3315</v>
      </c>
    </row>
    <row r="566" spans="33:41" ht="15" customHeight="1" x14ac:dyDescent="0.15">
      <c r="AG566" s="55"/>
      <c r="AI566" s="663" t="s">
        <v>2186</v>
      </c>
      <c r="AJ566" s="666" t="s">
        <v>1727</v>
      </c>
      <c r="AK566" s="663" t="s">
        <v>2806</v>
      </c>
      <c r="AL566" s="663">
        <v>3408021</v>
      </c>
      <c r="AM566" s="664">
        <v>1</v>
      </c>
      <c r="AN566" s="664" t="s">
        <v>1051</v>
      </c>
      <c r="AO566" s="665" t="s">
        <v>3315</v>
      </c>
    </row>
    <row r="567" spans="33:41" ht="15" customHeight="1" x14ac:dyDescent="0.15">
      <c r="AG567" s="55"/>
      <c r="AI567" s="663" t="s">
        <v>2186</v>
      </c>
      <c r="AJ567" s="666" t="s">
        <v>1729</v>
      </c>
      <c r="AK567" s="663" t="s">
        <v>2809</v>
      </c>
      <c r="AL567" s="663">
        <v>3408027</v>
      </c>
      <c r="AM567" s="664">
        <v>1</v>
      </c>
      <c r="AN567" s="664" t="s">
        <v>1051</v>
      </c>
      <c r="AO567" s="665" t="s">
        <v>3315</v>
      </c>
    </row>
    <row r="568" spans="33:41" ht="15" customHeight="1" x14ac:dyDescent="0.15">
      <c r="AG568" s="55"/>
      <c r="AI568" s="663" t="s">
        <v>2186</v>
      </c>
      <c r="AJ568" s="666" t="s">
        <v>1726</v>
      </c>
      <c r="AK568" s="663" t="s">
        <v>2805</v>
      </c>
      <c r="AL568" s="663">
        <v>3408020</v>
      </c>
      <c r="AM568" s="664">
        <v>1</v>
      </c>
      <c r="AN568" s="664" t="s">
        <v>1051</v>
      </c>
      <c r="AO568" s="665" t="s">
        <v>3315</v>
      </c>
    </row>
    <row r="569" spans="33:41" ht="15" customHeight="1" x14ac:dyDescent="0.15">
      <c r="AG569" s="55"/>
      <c r="AI569" s="663" t="s">
        <v>2186</v>
      </c>
      <c r="AJ569" s="667" t="s">
        <v>3341</v>
      </c>
      <c r="AK569" s="663" t="s">
        <v>3369</v>
      </c>
      <c r="AL569" s="663">
        <v>3406017</v>
      </c>
      <c r="AM569" s="664">
        <v>1</v>
      </c>
      <c r="AN569" s="664" t="s">
        <v>1051</v>
      </c>
      <c r="AO569" s="665" t="s">
        <v>3315</v>
      </c>
    </row>
    <row r="570" spans="33:41" ht="15" customHeight="1" x14ac:dyDescent="0.15">
      <c r="AG570" s="55"/>
      <c r="AI570" s="663" t="s">
        <v>2186</v>
      </c>
      <c r="AJ570" s="666" t="s">
        <v>1744</v>
      </c>
      <c r="AK570" s="663" t="s">
        <v>2825</v>
      </c>
      <c r="AL570" s="663">
        <v>3409016</v>
      </c>
      <c r="AM570" s="664">
        <v>1</v>
      </c>
      <c r="AN570" s="664" t="s">
        <v>1051</v>
      </c>
      <c r="AO570" s="665" t="s">
        <v>3315</v>
      </c>
    </row>
    <row r="571" spans="33:41" ht="15" customHeight="1" x14ac:dyDescent="0.15">
      <c r="AG571" s="55"/>
      <c r="AI571" s="663" t="s">
        <v>2186</v>
      </c>
      <c r="AJ571" s="666" t="s">
        <v>1764</v>
      </c>
      <c r="AK571" s="663" t="s">
        <v>2844</v>
      </c>
      <c r="AL571" s="663">
        <v>3410026</v>
      </c>
      <c r="AM571" s="664" t="s">
        <v>1051</v>
      </c>
      <c r="AN571" s="664">
        <v>1</v>
      </c>
      <c r="AO571" s="665" t="s">
        <v>3315</v>
      </c>
    </row>
    <row r="572" spans="33:41" ht="15" customHeight="1" x14ac:dyDescent="0.15">
      <c r="AG572" s="55"/>
      <c r="AI572" s="663" t="s">
        <v>2186</v>
      </c>
      <c r="AJ572" s="666" t="s">
        <v>1778</v>
      </c>
      <c r="AK572" s="663" t="s">
        <v>2861</v>
      </c>
      <c r="AL572" s="663">
        <v>3411022</v>
      </c>
      <c r="AM572" s="664">
        <v>1</v>
      </c>
      <c r="AN572" s="664" t="s">
        <v>1051</v>
      </c>
      <c r="AO572" s="665" t="s">
        <v>3315</v>
      </c>
    </row>
    <row r="573" spans="33:41" ht="15" customHeight="1" x14ac:dyDescent="0.15">
      <c r="AG573" s="55"/>
      <c r="AI573" s="663" t="s">
        <v>2186</v>
      </c>
      <c r="AJ573" s="666" t="s">
        <v>1679</v>
      </c>
      <c r="AK573" s="663" t="s">
        <v>2750</v>
      </c>
      <c r="AL573" s="663">
        <v>3404016</v>
      </c>
      <c r="AM573" s="664">
        <v>1</v>
      </c>
      <c r="AN573" s="664" t="s">
        <v>1051</v>
      </c>
      <c r="AO573" s="665" t="s">
        <v>3315</v>
      </c>
    </row>
    <row r="574" spans="33:41" ht="15" customHeight="1" x14ac:dyDescent="0.15">
      <c r="AG574" s="55"/>
      <c r="AI574" s="663" t="s">
        <v>2186</v>
      </c>
      <c r="AJ574" s="666" t="s">
        <v>1669</v>
      </c>
      <c r="AK574" s="663" t="s">
        <v>2739</v>
      </c>
      <c r="AL574" s="663">
        <v>3403018</v>
      </c>
      <c r="AM574" s="664">
        <v>1</v>
      </c>
      <c r="AN574" s="664" t="s">
        <v>1051</v>
      </c>
      <c r="AO574" s="665" t="s">
        <v>3315</v>
      </c>
    </row>
    <row r="575" spans="33:41" ht="15" customHeight="1" x14ac:dyDescent="0.15">
      <c r="AG575" s="55"/>
      <c r="AI575" s="663" t="s">
        <v>2186</v>
      </c>
      <c r="AJ575" s="666" t="s">
        <v>1654</v>
      </c>
      <c r="AK575" s="663" t="s">
        <v>2724</v>
      </c>
      <c r="AL575" s="663">
        <v>3402015</v>
      </c>
      <c r="AM575" s="664">
        <v>1</v>
      </c>
      <c r="AN575" s="664" t="s">
        <v>1051</v>
      </c>
      <c r="AO575" s="665" t="s">
        <v>3315</v>
      </c>
    </row>
    <row r="576" spans="33:41" ht="15" customHeight="1" x14ac:dyDescent="0.15">
      <c r="AG576" s="55"/>
      <c r="AI576" s="663" t="s">
        <v>2186</v>
      </c>
      <c r="AJ576" s="666" t="s">
        <v>2286</v>
      </c>
      <c r="AK576" s="663" t="s">
        <v>2747</v>
      </c>
      <c r="AL576" s="663">
        <v>3404009</v>
      </c>
      <c r="AM576" s="664">
        <v>1</v>
      </c>
      <c r="AN576" s="664" t="s">
        <v>1051</v>
      </c>
      <c r="AO576" s="665" t="s">
        <v>3315</v>
      </c>
    </row>
    <row r="577" spans="33:41" ht="15" customHeight="1" x14ac:dyDescent="0.15">
      <c r="AG577" s="55"/>
      <c r="AI577" s="663" t="s">
        <v>2186</v>
      </c>
      <c r="AJ577" s="666" t="s">
        <v>1708</v>
      </c>
      <c r="AK577" s="663" t="s">
        <v>2786</v>
      </c>
      <c r="AL577" s="663">
        <v>3407014</v>
      </c>
      <c r="AM577" s="664">
        <v>1</v>
      </c>
      <c r="AN577" s="664" t="s">
        <v>1051</v>
      </c>
      <c r="AO577" s="665" t="s">
        <v>3315</v>
      </c>
    </row>
    <row r="578" spans="33:41" ht="15" customHeight="1" x14ac:dyDescent="0.15">
      <c r="AG578" s="55"/>
      <c r="AI578" s="663" t="s">
        <v>2186</v>
      </c>
      <c r="AJ578" s="666" t="s">
        <v>1753</v>
      </c>
      <c r="AK578" s="663" t="s">
        <v>2833</v>
      </c>
      <c r="AL578" s="663">
        <v>3410010</v>
      </c>
      <c r="AM578" s="664" t="s">
        <v>1051</v>
      </c>
      <c r="AN578" s="664">
        <v>1</v>
      </c>
      <c r="AO578" s="665" t="s">
        <v>3315</v>
      </c>
    </row>
    <row r="579" spans="33:41" ht="15" customHeight="1" x14ac:dyDescent="0.15">
      <c r="AG579" s="55"/>
      <c r="AI579" s="663" t="s">
        <v>2186</v>
      </c>
      <c r="AJ579" s="666" t="s">
        <v>1680</v>
      </c>
      <c r="AK579" s="663" t="s">
        <v>2751</v>
      </c>
      <c r="AL579" s="663">
        <v>3404018</v>
      </c>
      <c r="AM579" s="664">
        <v>1</v>
      </c>
      <c r="AN579" s="664" t="s">
        <v>1051</v>
      </c>
      <c r="AO579" s="665" t="s">
        <v>3315</v>
      </c>
    </row>
    <row r="580" spans="33:41" ht="15" customHeight="1" x14ac:dyDescent="0.15">
      <c r="AG580" s="55"/>
      <c r="AI580" s="663" t="s">
        <v>2186</v>
      </c>
      <c r="AJ580" s="666" t="s">
        <v>2316</v>
      </c>
      <c r="AK580" s="663" t="s">
        <v>2880</v>
      </c>
      <c r="AL580" s="663">
        <v>3412017</v>
      </c>
      <c r="AM580" s="664" t="s">
        <v>1051</v>
      </c>
      <c r="AN580" s="664">
        <v>1</v>
      </c>
      <c r="AO580" s="665" t="s">
        <v>3315</v>
      </c>
    </row>
    <row r="581" spans="33:41" ht="15" customHeight="1" x14ac:dyDescent="0.15">
      <c r="AG581" s="55"/>
      <c r="AI581" s="663" t="s">
        <v>2186</v>
      </c>
      <c r="AJ581" s="666" t="s">
        <v>1696</v>
      </c>
      <c r="AK581" s="663" t="s">
        <v>2770</v>
      </c>
      <c r="AL581" s="663">
        <v>3406003</v>
      </c>
      <c r="AM581" s="664" t="s">
        <v>1051</v>
      </c>
      <c r="AN581" s="664">
        <v>1</v>
      </c>
      <c r="AO581" s="665" t="s">
        <v>3315</v>
      </c>
    </row>
    <row r="582" spans="33:41" ht="15" customHeight="1" x14ac:dyDescent="0.15">
      <c r="AG582" s="55"/>
      <c r="AI582" s="663" t="s">
        <v>2186</v>
      </c>
      <c r="AJ582" s="666" t="s">
        <v>1730</v>
      </c>
      <c r="AK582" s="663" t="s">
        <v>2812</v>
      </c>
      <c r="AL582" s="663">
        <v>3408030</v>
      </c>
      <c r="AM582" s="664">
        <v>1</v>
      </c>
      <c r="AN582" s="664" t="s">
        <v>1051</v>
      </c>
      <c r="AO582" s="665" t="s">
        <v>3315</v>
      </c>
    </row>
    <row r="583" spans="33:41" ht="15" customHeight="1" x14ac:dyDescent="0.15">
      <c r="AG583" s="55"/>
      <c r="AI583" s="663" t="s">
        <v>2186</v>
      </c>
      <c r="AJ583" s="666" t="s">
        <v>1733</v>
      </c>
      <c r="AK583" s="663" t="s">
        <v>3370</v>
      </c>
      <c r="AL583" s="663">
        <v>3408026</v>
      </c>
      <c r="AM583" s="664" t="s">
        <v>1051</v>
      </c>
      <c r="AN583" s="664">
        <v>1</v>
      </c>
      <c r="AO583" s="665" t="s">
        <v>3316</v>
      </c>
    </row>
    <row r="584" spans="33:41" ht="15" customHeight="1" x14ac:dyDescent="0.15">
      <c r="AG584" s="55"/>
      <c r="AI584" s="663" t="s">
        <v>2186</v>
      </c>
      <c r="AJ584" s="666" t="s">
        <v>1737</v>
      </c>
      <c r="AK584" s="663" t="s">
        <v>2816</v>
      </c>
      <c r="AL584" s="663">
        <v>3409003</v>
      </c>
      <c r="AM584" s="664">
        <v>1</v>
      </c>
      <c r="AN584" s="664" t="s">
        <v>1051</v>
      </c>
      <c r="AO584" s="665" t="s">
        <v>3315</v>
      </c>
    </row>
    <row r="585" spans="33:41" ht="15" customHeight="1" x14ac:dyDescent="0.15">
      <c r="AG585" s="55"/>
      <c r="AI585" s="663" t="s">
        <v>2186</v>
      </c>
      <c r="AJ585" s="666" t="s">
        <v>1728</v>
      </c>
      <c r="AK585" s="663" t="s">
        <v>2807</v>
      </c>
      <c r="AL585" s="663">
        <v>3408023</v>
      </c>
      <c r="AM585" s="664" t="s">
        <v>1051</v>
      </c>
      <c r="AN585" s="664">
        <v>1</v>
      </c>
      <c r="AO585" s="665" t="s">
        <v>3315</v>
      </c>
    </row>
    <row r="586" spans="33:41" ht="15" customHeight="1" x14ac:dyDescent="0.15">
      <c r="AG586" s="55"/>
      <c r="AI586" s="663" t="s">
        <v>2186</v>
      </c>
      <c r="AJ586" s="666" t="s">
        <v>2312</v>
      </c>
      <c r="AK586" s="663" t="s">
        <v>2857</v>
      </c>
      <c r="AL586" s="663">
        <v>3411018</v>
      </c>
      <c r="AM586" s="664">
        <v>1</v>
      </c>
      <c r="AN586" s="664" t="s">
        <v>1051</v>
      </c>
      <c r="AO586" s="665" t="s">
        <v>3315</v>
      </c>
    </row>
    <row r="587" spans="33:41" ht="15" customHeight="1" x14ac:dyDescent="0.15">
      <c r="AG587" s="55"/>
      <c r="AI587" s="663" t="s">
        <v>2186</v>
      </c>
      <c r="AJ587" s="666" t="s">
        <v>1694</v>
      </c>
      <c r="AK587" s="663" t="s">
        <v>2768</v>
      </c>
      <c r="AL587" s="663">
        <v>3406001</v>
      </c>
      <c r="AM587" s="664">
        <v>1</v>
      </c>
      <c r="AN587" s="664" t="s">
        <v>1051</v>
      </c>
      <c r="AO587" s="665" t="s">
        <v>3315</v>
      </c>
    </row>
    <row r="588" spans="33:41" ht="15" customHeight="1" x14ac:dyDescent="0.15">
      <c r="AG588" s="55"/>
      <c r="AI588" s="663" t="s">
        <v>2186</v>
      </c>
      <c r="AJ588" s="666" t="s">
        <v>1732</v>
      </c>
      <c r="AK588" s="663" t="s">
        <v>2808</v>
      </c>
      <c r="AL588" s="663">
        <v>3408025</v>
      </c>
      <c r="AM588" s="664" t="s">
        <v>1051</v>
      </c>
      <c r="AN588" s="664">
        <v>1</v>
      </c>
      <c r="AO588" s="665" t="s">
        <v>3315</v>
      </c>
    </row>
    <row r="589" spans="33:41" ht="15" customHeight="1" x14ac:dyDescent="0.15">
      <c r="AG589" s="55"/>
      <c r="AI589" s="663" t="s">
        <v>2186</v>
      </c>
      <c r="AJ589" s="666" t="s">
        <v>1745</v>
      </c>
      <c r="AK589" s="663" t="s">
        <v>2826</v>
      </c>
      <c r="AL589" s="663">
        <v>3409017</v>
      </c>
      <c r="AM589" s="664" t="s">
        <v>1051</v>
      </c>
      <c r="AN589" s="664">
        <v>1</v>
      </c>
      <c r="AO589" s="665" t="s">
        <v>3315</v>
      </c>
    </row>
    <row r="590" spans="33:41" ht="15" customHeight="1" x14ac:dyDescent="0.15">
      <c r="AG590" s="55"/>
      <c r="AI590" s="663" t="s">
        <v>2186</v>
      </c>
      <c r="AJ590" s="666" t="s">
        <v>1681</v>
      </c>
      <c r="AK590" s="663" t="s">
        <v>2752</v>
      </c>
      <c r="AL590" s="663">
        <v>3404019</v>
      </c>
      <c r="AM590" s="664">
        <v>1</v>
      </c>
      <c r="AN590" s="664" t="s">
        <v>1051</v>
      </c>
      <c r="AO590" s="665" t="s">
        <v>3315</v>
      </c>
    </row>
    <row r="591" spans="33:41" ht="15" customHeight="1" x14ac:dyDescent="0.15">
      <c r="AG591" s="55"/>
      <c r="AI591" s="663" t="s">
        <v>2186</v>
      </c>
      <c r="AJ591" s="666" t="s">
        <v>1760</v>
      </c>
      <c r="AK591" s="663" t="s">
        <v>2840</v>
      </c>
      <c r="AL591" s="663">
        <v>3410020</v>
      </c>
      <c r="AM591" s="664">
        <v>1</v>
      </c>
      <c r="AN591" s="664" t="s">
        <v>1051</v>
      </c>
      <c r="AO591" s="665" t="s">
        <v>3315</v>
      </c>
    </row>
    <row r="592" spans="33:41" ht="15" customHeight="1" x14ac:dyDescent="0.15">
      <c r="AG592" s="55"/>
      <c r="AI592" s="663" t="s">
        <v>2186</v>
      </c>
      <c r="AJ592" s="666" t="s">
        <v>2310</v>
      </c>
      <c r="AK592" s="663" t="s">
        <v>2849</v>
      </c>
      <c r="AL592" s="663">
        <v>3411006</v>
      </c>
      <c r="AM592" s="664" t="s">
        <v>1051</v>
      </c>
      <c r="AN592" s="664">
        <v>1</v>
      </c>
      <c r="AO592" s="665" t="s">
        <v>3315</v>
      </c>
    </row>
    <row r="593" spans="33:41" ht="15" customHeight="1" x14ac:dyDescent="0.15">
      <c r="AG593" s="55"/>
      <c r="AI593" s="663" t="s">
        <v>2186</v>
      </c>
      <c r="AJ593" s="666" t="s">
        <v>1770</v>
      </c>
      <c r="AK593" s="663" t="s">
        <v>2850</v>
      </c>
      <c r="AL593" s="663">
        <v>3411007</v>
      </c>
      <c r="AM593" s="664" t="s">
        <v>1051</v>
      </c>
      <c r="AN593" s="664">
        <v>1</v>
      </c>
      <c r="AO593" s="665" t="s">
        <v>3315</v>
      </c>
    </row>
    <row r="594" spans="33:41" ht="15" customHeight="1" x14ac:dyDescent="0.15">
      <c r="AG594" s="55"/>
      <c r="AI594" s="663" t="s">
        <v>2186</v>
      </c>
      <c r="AJ594" s="666" t="s">
        <v>1649</v>
      </c>
      <c r="AK594" s="663" t="s">
        <v>2718</v>
      </c>
      <c r="AL594" s="663">
        <v>3402006</v>
      </c>
      <c r="AM594" s="664" t="s">
        <v>1051</v>
      </c>
      <c r="AN594" s="664">
        <v>1</v>
      </c>
      <c r="AO594" s="665" t="s">
        <v>3315</v>
      </c>
    </row>
    <row r="595" spans="33:41" ht="15" customHeight="1" x14ac:dyDescent="0.15">
      <c r="AG595" s="55"/>
      <c r="AI595" s="663" t="s">
        <v>2186</v>
      </c>
      <c r="AJ595" s="666" t="s">
        <v>2288</v>
      </c>
      <c r="AK595" s="663" t="s">
        <v>2754</v>
      </c>
      <c r="AL595" s="663">
        <v>3404021</v>
      </c>
      <c r="AM595" s="664" t="s">
        <v>1051</v>
      </c>
      <c r="AN595" s="664">
        <v>1</v>
      </c>
      <c r="AO595" s="665" t="s">
        <v>3315</v>
      </c>
    </row>
    <row r="596" spans="33:41" ht="15" customHeight="1" x14ac:dyDescent="0.15">
      <c r="AG596" s="55"/>
      <c r="AI596" s="663" t="s">
        <v>2186</v>
      </c>
      <c r="AJ596" s="666" t="s">
        <v>1762</v>
      </c>
      <c r="AK596" s="663" t="s">
        <v>2842</v>
      </c>
      <c r="AL596" s="663">
        <v>3410023</v>
      </c>
      <c r="AM596" s="664" t="s">
        <v>1051</v>
      </c>
      <c r="AN596" s="664">
        <v>1</v>
      </c>
      <c r="AO596" s="665" t="s">
        <v>3315</v>
      </c>
    </row>
    <row r="597" spans="33:41" ht="15" customHeight="1" x14ac:dyDescent="0.15">
      <c r="AG597" s="55"/>
      <c r="AI597" s="663" t="s">
        <v>2186</v>
      </c>
      <c r="AJ597" s="666" t="s">
        <v>1667</v>
      </c>
      <c r="AK597" s="663" t="s">
        <v>2737</v>
      </c>
      <c r="AL597" s="663">
        <v>3403016</v>
      </c>
      <c r="AM597" s="664" t="s">
        <v>1051</v>
      </c>
      <c r="AN597" s="664">
        <v>1</v>
      </c>
      <c r="AO597" s="665" t="s">
        <v>3315</v>
      </c>
    </row>
    <row r="598" spans="33:41" ht="15" customHeight="1" x14ac:dyDescent="0.15">
      <c r="AG598" s="55"/>
      <c r="AI598" s="663" t="s">
        <v>2186</v>
      </c>
      <c r="AJ598" s="666" t="s">
        <v>1787</v>
      </c>
      <c r="AK598" s="663" t="s">
        <v>2871</v>
      </c>
      <c r="AL598" s="663">
        <v>3412005</v>
      </c>
      <c r="AM598" s="664" t="s">
        <v>1051</v>
      </c>
      <c r="AN598" s="664">
        <v>1</v>
      </c>
      <c r="AO598" s="665" t="s">
        <v>3315</v>
      </c>
    </row>
    <row r="599" spans="33:41" ht="15" customHeight="1" x14ac:dyDescent="0.15">
      <c r="AG599" s="55"/>
      <c r="AI599" s="663" t="s">
        <v>2186</v>
      </c>
      <c r="AJ599" s="666" t="s">
        <v>1644</v>
      </c>
      <c r="AK599" s="663" t="s">
        <v>2711</v>
      </c>
      <c r="AL599" s="663">
        <v>3401016</v>
      </c>
      <c r="AM599" s="664" t="s">
        <v>1051</v>
      </c>
      <c r="AN599" s="664">
        <v>1</v>
      </c>
      <c r="AO599" s="665" t="s">
        <v>3315</v>
      </c>
    </row>
    <row r="600" spans="33:41" ht="15" customHeight="1" x14ac:dyDescent="0.15">
      <c r="AG600" s="55"/>
      <c r="AI600" s="663" t="s">
        <v>2186</v>
      </c>
      <c r="AJ600" s="666" t="s">
        <v>1655</v>
      </c>
      <c r="AK600" s="663" t="s">
        <v>2725</v>
      </c>
      <c r="AL600" s="663">
        <v>3402016</v>
      </c>
      <c r="AM600" s="664" t="s">
        <v>1051</v>
      </c>
      <c r="AN600" s="664">
        <v>1</v>
      </c>
      <c r="AO600" s="665" t="s">
        <v>3315</v>
      </c>
    </row>
    <row r="601" spans="33:41" ht="15" customHeight="1" x14ac:dyDescent="0.15">
      <c r="AG601" s="55"/>
      <c r="AI601" s="663" t="s">
        <v>2186</v>
      </c>
      <c r="AJ601" s="666" t="s">
        <v>1746</v>
      </c>
      <c r="AK601" s="663" t="s">
        <v>2823</v>
      </c>
      <c r="AL601" s="663">
        <v>3409012</v>
      </c>
      <c r="AM601" s="664" t="s">
        <v>1051</v>
      </c>
      <c r="AN601" s="664">
        <v>1</v>
      </c>
      <c r="AO601" s="665" t="s">
        <v>3315</v>
      </c>
    </row>
    <row r="602" spans="33:41" ht="15" customHeight="1" x14ac:dyDescent="0.15">
      <c r="AG602" s="55"/>
      <c r="AI602" s="663" t="s">
        <v>2186</v>
      </c>
      <c r="AJ602" s="666" t="s">
        <v>3336</v>
      </c>
      <c r="AK602" s="663" t="s">
        <v>3371</v>
      </c>
      <c r="AL602" s="663">
        <v>3412012</v>
      </c>
      <c r="AM602" s="664" t="s">
        <v>1051</v>
      </c>
      <c r="AN602" s="664">
        <v>1</v>
      </c>
      <c r="AO602" s="665" t="s">
        <v>3315</v>
      </c>
    </row>
    <row r="603" spans="33:41" ht="15" customHeight="1" x14ac:dyDescent="0.15">
      <c r="AG603" s="55"/>
      <c r="AI603" s="663" t="s">
        <v>2186</v>
      </c>
      <c r="AJ603" s="666" t="s">
        <v>1682</v>
      </c>
      <c r="AK603" s="663" t="s">
        <v>2753</v>
      </c>
      <c r="AL603" s="663">
        <v>3404020</v>
      </c>
      <c r="AM603" s="664">
        <v>1</v>
      </c>
      <c r="AN603" s="664" t="s">
        <v>1051</v>
      </c>
      <c r="AO603" s="665" t="s">
        <v>3315</v>
      </c>
    </row>
    <row r="604" spans="33:41" ht="15" customHeight="1" x14ac:dyDescent="0.15">
      <c r="AG604" s="55"/>
      <c r="AI604" s="663" t="s">
        <v>2186</v>
      </c>
      <c r="AJ604" s="666" t="s">
        <v>1707</v>
      </c>
      <c r="AK604" s="663" t="s">
        <v>2785</v>
      </c>
      <c r="AL604" s="663">
        <v>3407010</v>
      </c>
      <c r="AM604" s="664">
        <v>1</v>
      </c>
      <c r="AN604" s="664" t="s">
        <v>1051</v>
      </c>
      <c r="AO604" s="665" t="s">
        <v>3315</v>
      </c>
    </row>
    <row r="605" spans="33:41" ht="15" customHeight="1" x14ac:dyDescent="0.15">
      <c r="AG605" s="55"/>
      <c r="AI605" s="663" t="s">
        <v>2186</v>
      </c>
      <c r="AJ605" s="666" t="s">
        <v>1788</v>
      </c>
      <c r="AK605" s="663" t="s">
        <v>2872</v>
      </c>
      <c r="AL605" s="663">
        <v>3412006</v>
      </c>
      <c r="AM605" s="664">
        <v>1</v>
      </c>
      <c r="AN605" s="664" t="s">
        <v>1051</v>
      </c>
      <c r="AO605" s="665" t="s">
        <v>3315</v>
      </c>
    </row>
    <row r="606" spans="33:41" ht="15" customHeight="1" x14ac:dyDescent="0.15">
      <c r="AG606" s="55"/>
      <c r="AI606" s="663" t="s">
        <v>2186</v>
      </c>
      <c r="AJ606" s="666" t="s">
        <v>1738</v>
      </c>
      <c r="AK606" s="663" t="s">
        <v>2818</v>
      </c>
      <c r="AL606" s="663">
        <v>3409005</v>
      </c>
      <c r="AM606" s="664">
        <v>1</v>
      </c>
      <c r="AN606" s="664" t="s">
        <v>1051</v>
      </c>
      <c r="AO606" s="665" t="s">
        <v>3315</v>
      </c>
    </row>
    <row r="607" spans="33:41" ht="15" customHeight="1" x14ac:dyDescent="0.15">
      <c r="AG607" s="55"/>
      <c r="AI607" s="663" t="s">
        <v>2186</v>
      </c>
      <c r="AJ607" s="666" t="s">
        <v>1754</v>
      </c>
      <c r="AK607" s="663" t="s">
        <v>2834</v>
      </c>
      <c r="AL607" s="663">
        <v>3410013</v>
      </c>
      <c r="AM607" s="664" t="s">
        <v>1051</v>
      </c>
      <c r="AN607" s="664">
        <v>1</v>
      </c>
      <c r="AO607" s="665" t="s">
        <v>3315</v>
      </c>
    </row>
    <row r="608" spans="33:41" ht="15" customHeight="1" x14ac:dyDescent="0.15">
      <c r="AG608" s="55"/>
      <c r="AI608" s="663" t="s">
        <v>2186</v>
      </c>
      <c r="AJ608" s="666" t="s">
        <v>2308</v>
      </c>
      <c r="AK608" s="663" t="s">
        <v>2814</v>
      </c>
      <c r="AL608" s="663">
        <v>3408034</v>
      </c>
      <c r="AM608" s="664">
        <v>1</v>
      </c>
      <c r="AN608" s="664" t="s">
        <v>1051</v>
      </c>
      <c r="AO608" s="665" t="s">
        <v>3315</v>
      </c>
    </row>
    <row r="609" spans="33:41" ht="15" customHeight="1" x14ac:dyDescent="0.15">
      <c r="AG609" s="55"/>
      <c r="AI609" s="663" t="s">
        <v>2186</v>
      </c>
      <c r="AJ609" s="666" t="s">
        <v>1789</v>
      </c>
      <c r="AK609" s="663" t="s">
        <v>2873</v>
      </c>
      <c r="AL609" s="663">
        <v>3412008</v>
      </c>
      <c r="AM609" s="664" t="s">
        <v>1051</v>
      </c>
      <c r="AN609" s="664">
        <v>1</v>
      </c>
      <c r="AO609" s="665" t="s">
        <v>3315</v>
      </c>
    </row>
    <row r="610" spans="33:41" ht="15" customHeight="1" x14ac:dyDescent="0.15">
      <c r="AG610" s="55"/>
      <c r="AI610" s="663" t="s">
        <v>2186</v>
      </c>
      <c r="AJ610" s="666" t="s">
        <v>1645</v>
      </c>
      <c r="AK610" s="663" t="s">
        <v>2712</v>
      </c>
      <c r="AL610" s="663">
        <v>3401017</v>
      </c>
      <c r="AM610" s="664" t="s">
        <v>1051</v>
      </c>
      <c r="AN610" s="664">
        <v>1</v>
      </c>
      <c r="AO610" s="665" t="s">
        <v>3315</v>
      </c>
    </row>
    <row r="611" spans="33:41" ht="15" customHeight="1" x14ac:dyDescent="0.15">
      <c r="AG611" s="55"/>
      <c r="AI611" s="663" t="s">
        <v>2186</v>
      </c>
      <c r="AJ611" s="666" t="s">
        <v>1763</v>
      </c>
      <c r="AK611" s="663" t="s">
        <v>2843</v>
      </c>
      <c r="AL611" s="663">
        <v>3410024</v>
      </c>
      <c r="AM611" s="664">
        <v>1</v>
      </c>
      <c r="AN611" s="664" t="s">
        <v>1051</v>
      </c>
      <c r="AO611" s="665" t="s">
        <v>3315</v>
      </c>
    </row>
    <row r="612" spans="33:41" ht="15" customHeight="1" x14ac:dyDescent="0.15">
      <c r="AG612" s="55"/>
      <c r="AI612" s="663" t="s">
        <v>2186</v>
      </c>
      <c r="AJ612" s="666" t="s">
        <v>1691</v>
      </c>
      <c r="AK612" s="663" t="s">
        <v>2765</v>
      </c>
      <c r="AL612" s="663">
        <v>3405013</v>
      </c>
      <c r="AM612" s="664">
        <v>1</v>
      </c>
      <c r="AN612" s="664" t="s">
        <v>1051</v>
      </c>
      <c r="AO612" s="665" t="s">
        <v>3315</v>
      </c>
    </row>
    <row r="613" spans="33:41" ht="15" customHeight="1" x14ac:dyDescent="0.15">
      <c r="AG613" s="55"/>
      <c r="AI613" s="663" t="s">
        <v>2186</v>
      </c>
      <c r="AJ613" s="666" t="s">
        <v>2314</v>
      </c>
      <c r="AK613" s="663" t="s">
        <v>2875</v>
      </c>
      <c r="AL613" s="663">
        <v>3412011</v>
      </c>
      <c r="AM613" s="664">
        <v>1</v>
      </c>
      <c r="AN613" s="664" t="s">
        <v>1051</v>
      </c>
      <c r="AO613" s="665" t="s">
        <v>3315</v>
      </c>
    </row>
    <row r="614" spans="33:41" ht="15" customHeight="1" x14ac:dyDescent="0.15">
      <c r="AG614" s="55"/>
      <c r="AI614" s="663" t="s">
        <v>2186</v>
      </c>
      <c r="AJ614" s="666" t="s">
        <v>1478</v>
      </c>
      <c r="AK614" s="663" t="s">
        <v>2876</v>
      </c>
      <c r="AL614" s="663">
        <v>3412013</v>
      </c>
      <c r="AM614" s="664" t="s">
        <v>1051</v>
      </c>
      <c r="AN614" s="664">
        <v>1</v>
      </c>
      <c r="AO614" s="665" t="s">
        <v>3316</v>
      </c>
    </row>
    <row r="615" spans="33:41" ht="15" customHeight="1" x14ac:dyDescent="0.15">
      <c r="AG615" s="55"/>
      <c r="AI615" s="663" t="s">
        <v>2186</v>
      </c>
      <c r="AJ615" s="666" t="s">
        <v>1775</v>
      </c>
      <c r="AK615" s="663" t="s">
        <v>2858</v>
      </c>
      <c r="AL615" s="663">
        <v>3411019</v>
      </c>
      <c r="AM615" s="664">
        <v>1</v>
      </c>
      <c r="AN615" s="664" t="s">
        <v>1051</v>
      </c>
      <c r="AO615" s="665" t="s">
        <v>3315</v>
      </c>
    </row>
    <row r="616" spans="33:41" ht="15" customHeight="1" x14ac:dyDescent="0.15">
      <c r="AG616" s="55"/>
      <c r="AI616" s="663" t="s">
        <v>2186</v>
      </c>
      <c r="AJ616" s="666" t="s">
        <v>1739</v>
      </c>
      <c r="AK616" s="663" t="s">
        <v>2819</v>
      </c>
      <c r="AL616" s="663">
        <v>3409007</v>
      </c>
      <c r="AM616" s="664" t="s">
        <v>1051</v>
      </c>
      <c r="AN616" s="664">
        <v>1</v>
      </c>
      <c r="AO616" s="665" t="s">
        <v>3315</v>
      </c>
    </row>
    <row r="617" spans="33:41" ht="15" customHeight="1" x14ac:dyDescent="0.15">
      <c r="AG617" s="55"/>
      <c r="AI617" s="663" t="s">
        <v>2186</v>
      </c>
      <c r="AJ617" s="667" t="s">
        <v>3307</v>
      </c>
      <c r="AK617" s="663" t="s">
        <v>3313</v>
      </c>
      <c r="AL617" s="663">
        <v>3411026</v>
      </c>
      <c r="AM617" s="664" t="s">
        <v>1051</v>
      </c>
      <c r="AN617" s="664">
        <v>1</v>
      </c>
      <c r="AO617" s="665" t="s">
        <v>3315</v>
      </c>
    </row>
    <row r="618" spans="33:41" ht="15" customHeight="1" x14ac:dyDescent="0.15">
      <c r="AG618" s="55"/>
      <c r="AI618" s="663" t="s">
        <v>2186</v>
      </c>
      <c r="AJ618" s="666" t="s">
        <v>1793</v>
      </c>
      <c r="AK618" s="663" t="s">
        <v>2879</v>
      </c>
      <c r="AL618" s="663">
        <v>3412016</v>
      </c>
      <c r="AM618" s="664">
        <v>1</v>
      </c>
      <c r="AN618" s="664" t="s">
        <v>1051</v>
      </c>
      <c r="AO618" s="665" t="s">
        <v>3315</v>
      </c>
    </row>
    <row r="619" spans="33:41" ht="15" customHeight="1" x14ac:dyDescent="0.15">
      <c r="AG619" s="55"/>
      <c r="AI619" s="663" t="s">
        <v>2186</v>
      </c>
      <c r="AJ619" s="666" t="s">
        <v>1480</v>
      </c>
      <c r="AK619" s="663" t="s">
        <v>2851</v>
      </c>
      <c r="AL619" s="663">
        <v>3411010</v>
      </c>
      <c r="AM619" s="664">
        <v>1</v>
      </c>
      <c r="AN619" s="664" t="s">
        <v>1051</v>
      </c>
      <c r="AO619" s="665" t="s">
        <v>3315</v>
      </c>
    </row>
    <row r="620" spans="33:41" ht="15" customHeight="1" x14ac:dyDescent="0.15">
      <c r="AG620" s="55"/>
      <c r="AI620" s="663" t="s">
        <v>2186</v>
      </c>
      <c r="AJ620" s="666" t="s">
        <v>3318</v>
      </c>
      <c r="AK620" s="663" t="s">
        <v>3372</v>
      </c>
      <c r="AL620" s="663">
        <v>3407990</v>
      </c>
      <c r="AM620" s="664" t="s">
        <v>1051</v>
      </c>
      <c r="AN620" s="664">
        <v>1</v>
      </c>
      <c r="AO620" s="665" t="s">
        <v>3316</v>
      </c>
    </row>
    <row r="621" spans="33:41" ht="15" customHeight="1" x14ac:dyDescent="0.15">
      <c r="AG621" s="55"/>
      <c r="AI621" s="663" t="s">
        <v>2186</v>
      </c>
      <c r="AJ621" s="666" t="s">
        <v>1776</v>
      </c>
      <c r="AK621" s="663" t="s">
        <v>2859</v>
      </c>
      <c r="AL621" s="663">
        <v>3411020</v>
      </c>
      <c r="AM621" s="664" t="s">
        <v>1051</v>
      </c>
      <c r="AN621" s="664">
        <v>1</v>
      </c>
      <c r="AO621" s="665" t="s">
        <v>3315</v>
      </c>
    </row>
    <row r="622" spans="33:41" ht="15" customHeight="1" x14ac:dyDescent="0.15">
      <c r="AG622" s="55"/>
      <c r="AI622" s="663" t="s">
        <v>2186</v>
      </c>
      <c r="AJ622" s="666" t="s">
        <v>1709</v>
      </c>
      <c r="AK622" s="663" t="s">
        <v>2788</v>
      </c>
      <c r="AL622" s="663">
        <v>3407016</v>
      </c>
      <c r="AM622" s="664" t="s">
        <v>1051</v>
      </c>
      <c r="AN622" s="664">
        <v>1</v>
      </c>
      <c r="AO622" s="665" t="s">
        <v>3315</v>
      </c>
    </row>
    <row r="623" spans="33:41" ht="15" customHeight="1" x14ac:dyDescent="0.15">
      <c r="AG623" s="55"/>
      <c r="AI623" s="663" t="s">
        <v>2186</v>
      </c>
      <c r="AJ623" s="666" t="s">
        <v>2300</v>
      </c>
      <c r="AK623" s="663" t="s">
        <v>2787</v>
      </c>
      <c r="AL623" s="663">
        <v>3407015</v>
      </c>
      <c r="AM623" s="664">
        <v>1</v>
      </c>
      <c r="AN623" s="664" t="s">
        <v>1051</v>
      </c>
      <c r="AO623" s="665" t="s">
        <v>3315</v>
      </c>
    </row>
    <row r="624" spans="33:41" ht="15" customHeight="1" x14ac:dyDescent="0.15">
      <c r="AG624" s="55"/>
      <c r="AI624" s="663" t="s">
        <v>2186</v>
      </c>
      <c r="AJ624" s="666" t="s">
        <v>1661</v>
      </c>
      <c r="AK624" s="663" t="s">
        <v>2731</v>
      </c>
      <c r="AL624" s="663">
        <v>3403006</v>
      </c>
      <c r="AM624" s="664">
        <v>1</v>
      </c>
      <c r="AN624" s="664" t="s">
        <v>1051</v>
      </c>
      <c r="AO624" s="665" t="s">
        <v>3315</v>
      </c>
    </row>
    <row r="625" spans="33:41" ht="15" customHeight="1" x14ac:dyDescent="0.15">
      <c r="AG625" s="55"/>
      <c r="AI625" s="663" t="s">
        <v>2186</v>
      </c>
      <c r="AJ625" s="666" t="s">
        <v>1711</v>
      </c>
      <c r="AK625" s="663" t="s">
        <v>2790</v>
      </c>
      <c r="AL625" s="663">
        <v>3407018</v>
      </c>
      <c r="AM625" s="664" t="s">
        <v>1051</v>
      </c>
      <c r="AN625" s="664">
        <v>1</v>
      </c>
      <c r="AO625" s="665" t="s">
        <v>3315</v>
      </c>
    </row>
    <row r="626" spans="33:41" ht="15" customHeight="1" x14ac:dyDescent="0.15">
      <c r="AG626" s="55"/>
      <c r="AI626" s="663" t="s">
        <v>2186</v>
      </c>
      <c r="AJ626" s="666" t="s">
        <v>1695</v>
      </c>
      <c r="AK626" s="663" t="s">
        <v>2769</v>
      </c>
      <c r="AL626" s="663">
        <v>3406002</v>
      </c>
      <c r="AM626" s="664" t="s">
        <v>1051</v>
      </c>
      <c r="AN626" s="664">
        <v>1</v>
      </c>
      <c r="AO626" s="665" t="s">
        <v>3315</v>
      </c>
    </row>
    <row r="627" spans="33:41" ht="15" customHeight="1" x14ac:dyDescent="0.15">
      <c r="AG627" s="55"/>
      <c r="AI627" s="663" t="s">
        <v>2186</v>
      </c>
      <c r="AJ627" s="666" t="s">
        <v>1656</v>
      </c>
      <c r="AK627" s="663" t="s">
        <v>2726</v>
      </c>
      <c r="AL627" s="663">
        <v>3402019</v>
      </c>
      <c r="AM627" s="664" t="s">
        <v>1051</v>
      </c>
      <c r="AN627" s="664">
        <v>1</v>
      </c>
      <c r="AO627" s="665" t="s">
        <v>3315</v>
      </c>
    </row>
    <row r="628" spans="33:41" ht="15" customHeight="1" x14ac:dyDescent="0.15">
      <c r="AG628" s="55"/>
      <c r="AI628" s="663" t="s">
        <v>2186</v>
      </c>
      <c r="AJ628" s="666" t="s">
        <v>1755</v>
      </c>
      <c r="AK628" s="663" t="s">
        <v>2835</v>
      </c>
      <c r="AL628" s="663">
        <v>3410014</v>
      </c>
      <c r="AM628" s="664">
        <v>1</v>
      </c>
      <c r="AN628" s="664" t="s">
        <v>1051</v>
      </c>
      <c r="AO628" s="665" t="s">
        <v>3315</v>
      </c>
    </row>
    <row r="629" spans="33:41" ht="15" customHeight="1" x14ac:dyDescent="0.15">
      <c r="AG629" s="55"/>
      <c r="AI629" s="663" t="s">
        <v>2186</v>
      </c>
      <c r="AJ629" s="666" t="s">
        <v>1747</v>
      </c>
      <c r="AK629" s="663" t="s">
        <v>2827</v>
      </c>
      <c r="AL629" s="663">
        <v>3409019</v>
      </c>
      <c r="AM629" s="664" t="s">
        <v>1051</v>
      </c>
      <c r="AN629" s="664">
        <v>1</v>
      </c>
      <c r="AO629" s="665" t="s">
        <v>3315</v>
      </c>
    </row>
    <row r="630" spans="33:41" ht="15" customHeight="1" x14ac:dyDescent="0.15">
      <c r="AG630" s="55"/>
      <c r="AI630" s="663" t="s">
        <v>2186</v>
      </c>
      <c r="AJ630" s="666" t="s">
        <v>2297</v>
      </c>
      <c r="AK630" s="663" t="s">
        <v>2784</v>
      </c>
      <c r="AL630" s="663">
        <v>3407009</v>
      </c>
      <c r="AM630" s="664">
        <v>1</v>
      </c>
      <c r="AN630" s="664" t="s">
        <v>1051</v>
      </c>
      <c r="AO630" s="665" t="s">
        <v>3315</v>
      </c>
    </row>
    <row r="631" spans="33:41" ht="15" customHeight="1" x14ac:dyDescent="0.15">
      <c r="AG631" s="55"/>
      <c r="AI631" s="663" t="s">
        <v>2186</v>
      </c>
      <c r="AJ631" s="666" t="s">
        <v>1734</v>
      </c>
      <c r="AK631" s="663" t="s">
        <v>2811</v>
      </c>
      <c r="AL631" s="663">
        <v>3408029</v>
      </c>
      <c r="AM631" s="664">
        <v>1</v>
      </c>
      <c r="AN631" s="664" t="s">
        <v>1051</v>
      </c>
      <c r="AO631" s="665" t="s">
        <v>3315</v>
      </c>
    </row>
    <row r="632" spans="33:41" ht="15" customHeight="1" x14ac:dyDescent="0.15">
      <c r="AG632" s="55"/>
      <c r="AI632" s="663" t="s">
        <v>2186</v>
      </c>
      <c r="AJ632" s="666" t="s">
        <v>1662</v>
      </c>
      <c r="AK632" s="663" t="s">
        <v>2732</v>
      </c>
      <c r="AL632" s="663">
        <v>3403007</v>
      </c>
      <c r="AM632" s="664" t="s">
        <v>1051</v>
      </c>
      <c r="AN632" s="664">
        <v>1</v>
      </c>
      <c r="AO632" s="665" t="s">
        <v>3315</v>
      </c>
    </row>
    <row r="633" spans="33:41" ht="15" customHeight="1" x14ac:dyDescent="0.15">
      <c r="AG633" s="55"/>
      <c r="AI633" s="663" t="s">
        <v>2186</v>
      </c>
      <c r="AJ633" s="666" t="s">
        <v>1671</v>
      </c>
      <c r="AK633" s="663" t="s">
        <v>2741</v>
      </c>
      <c r="AL633" s="663">
        <v>3403020</v>
      </c>
      <c r="AM633" s="664">
        <v>1</v>
      </c>
      <c r="AN633" s="664" t="s">
        <v>1051</v>
      </c>
      <c r="AO633" s="665" t="s">
        <v>3315</v>
      </c>
    </row>
    <row r="634" spans="33:41" ht="15" customHeight="1" x14ac:dyDescent="0.15">
      <c r="AG634" s="55"/>
      <c r="AI634" s="663" t="s">
        <v>2186</v>
      </c>
      <c r="AJ634" s="666" t="s">
        <v>1792</v>
      </c>
      <c r="AK634" s="663" t="s">
        <v>2878</v>
      </c>
      <c r="AL634" s="663">
        <v>3412015</v>
      </c>
      <c r="AM634" s="664">
        <v>1</v>
      </c>
      <c r="AN634" s="664" t="s">
        <v>1051</v>
      </c>
      <c r="AO634" s="665" t="s">
        <v>3315</v>
      </c>
    </row>
    <row r="635" spans="33:41" ht="15" customHeight="1" x14ac:dyDescent="0.15">
      <c r="AG635" s="55"/>
      <c r="AI635" s="663" t="s">
        <v>2186</v>
      </c>
      <c r="AJ635" s="666" t="s">
        <v>1646</v>
      </c>
      <c r="AK635" s="663" t="s">
        <v>2713</v>
      </c>
      <c r="AL635" s="663">
        <v>3401019</v>
      </c>
      <c r="AM635" s="664">
        <v>1</v>
      </c>
      <c r="AN635" s="664" t="s">
        <v>1051</v>
      </c>
      <c r="AO635" s="665" t="s">
        <v>3315</v>
      </c>
    </row>
    <row r="636" spans="33:41" ht="15" customHeight="1" x14ac:dyDescent="0.15">
      <c r="AG636" s="55"/>
      <c r="AI636" s="663" t="s">
        <v>2509</v>
      </c>
      <c r="AJ636" s="666" t="s">
        <v>1794</v>
      </c>
      <c r="AK636" s="663" t="s">
        <v>2881</v>
      </c>
      <c r="AL636" s="663">
        <v>3501010</v>
      </c>
      <c r="AM636" s="664" t="s">
        <v>1051</v>
      </c>
      <c r="AN636" s="664">
        <v>1</v>
      </c>
      <c r="AO636" s="665" t="s">
        <v>3315</v>
      </c>
    </row>
    <row r="637" spans="33:41" ht="15" customHeight="1" x14ac:dyDescent="0.15">
      <c r="AG637" s="55"/>
      <c r="AI637" s="663" t="s">
        <v>2510</v>
      </c>
      <c r="AJ637" s="666" t="s">
        <v>1797</v>
      </c>
      <c r="AK637" s="663" t="s">
        <v>3373</v>
      </c>
      <c r="AL637" s="663">
        <v>3502990</v>
      </c>
      <c r="AM637" s="664" t="s">
        <v>1051</v>
      </c>
      <c r="AN637" s="664">
        <v>1</v>
      </c>
      <c r="AO637" s="665" t="s">
        <v>3315</v>
      </c>
    </row>
    <row r="638" spans="33:41" ht="15" customHeight="1" x14ac:dyDescent="0.15">
      <c r="AG638" s="55"/>
      <c r="AI638" s="663" t="s">
        <v>2510</v>
      </c>
      <c r="AJ638" s="666" t="s">
        <v>2319</v>
      </c>
      <c r="AK638" s="663" t="s">
        <v>2882</v>
      </c>
      <c r="AL638" s="663">
        <v>3502002</v>
      </c>
      <c r="AM638" s="664">
        <v>1</v>
      </c>
      <c r="AN638" s="664" t="s">
        <v>1051</v>
      </c>
      <c r="AO638" s="665" t="s">
        <v>3315</v>
      </c>
    </row>
    <row r="639" spans="33:41" ht="15" customHeight="1" x14ac:dyDescent="0.15">
      <c r="AG639" s="55"/>
      <c r="AI639" s="663" t="s">
        <v>2510</v>
      </c>
      <c r="AJ639" s="666" t="s">
        <v>3308</v>
      </c>
      <c r="AK639" s="663" t="s">
        <v>3314</v>
      </c>
      <c r="AL639" s="663">
        <v>3502004</v>
      </c>
      <c r="AM639" s="664" t="s">
        <v>1051</v>
      </c>
      <c r="AN639" s="664">
        <v>1</v>
      </c>
      <c r="AO639" s="665" t="s">
        <v>3315</v>
      </c>
    </row>
    <row r="640" spans="33:41" ht="15" customHeight="1" x14ac:dyDescent="0.15">
      <c r="AG640" s="55"/>
      <c r="AI640" s="663" t="s">
        <v>2510</v>
      </c>
      <c r="AJ640" s="666" t="s">
        <v>1796</v>
      </c>
      <c r="AK640" s="663" t="s">
        <v>2884</v>
      </c>
      <c r="AL640" s="663">
        <v>3502006</v>
      </c>
      <c r="AM640" s="664">
        <v>1</v>
      </c>
      <c r="AN640" s="664" t="s">
        <v>1051</v>
      </c>
      <c r="AO640" s="665" t="s">
        <v>3315</v>
      </c>
    </row>
    <row r="641" spans="33:41" ht="15" customHeight="1" x14ac:dyDescent="0.15">
      <c r="AG641" s="55"/>
      <c r="AI641" s="663" t="s">
        <v>2510</v>
      </c>
      <c r="AJ641" s="666" t="s">
        <v>1795</v>
      </c>
      <c r="AK641" s="663" t="s">
        <v>2883</v>
      </c>
      <c r="AL641" s="663">
        <v>3502005</v>
      </c>
      <c r="AM641" s="664">
        <v>1</v>
      </c>
      <c r="AN641" s="664" t="s">
        <v>1051</v>
      </c>
      <c r="AO641" s="665" t="s">
        <v>3315</v>
      </c>
    </row>
    <row r="642" spans="33:41" ht="15" customHeight="1" x14ac:dyDescent="0.15">
      <c r="AG642" s="55"/>
      <c r="AI642" s="663" t="s">
        <v>2511</v>
      </c>
      <c r="AJ642" s="666" t="s">
        <v>1801</v>
      </c>
      <c r="AK642" s="663" t="s">
        <v>2888</v>
      </c>
      <c r="AL642" s="663">
        <v>3503991</v>
      </c>
      <c r="AM642" s="664" t="s">
        <v>1051</v>
      </c>
      <c r="AN642" s="664">
        <v>1</v>
      </c>
      <c r="AO642" s="665" t="s">
        <v>3315</v>
      </c>
    </row>
    <row r="643" spans="33:41" ht="15" customHeight="1" x14ac:dyDescent="0.15">
      <c r="AG643" s="55"/>
      <c r="AI643" s="663" t="s">
        <v>2511</v>
      </c>
      <c r="AJ643" s="666" t="s">
        <v>1800</v>
      </c>
      <c r="AK643" s="663" t="s">
        <v>2887</v>
      </c>
      <c r="AL643" s="663">
        <v>3503005</v>
      </c>
      <c r="AM643" s="664" t="s">
        <v>1051</v>
      </c>
      <c r="AN643" s="664">
        <v>1</v>
      </c>
      <c r="AO643" s="665" t="s">
        <v>3315</v>
      </c>
    </row>
    <row r="644" spans="33:41" ht="15" customHeight="1" x14ac:dyDescent="0.15">
      <c r="AG644" s="55"/>
      <c r="AI644" s="663" t="s">
        <v>2511</v>
      </c>
      <c r="AJ644" s="666" t="s">
        <v>1799</v>
      </c>
      <c r="AK644" s="663" t="s">
        <v>2886</v>
      </c>
      <c r="AL644" s="663">
        <v>3503003</v>
      </c>
      <c r="AM644" s="664">
        <v>1</v>
      </c>
      <c r="AN644" s="664" t="s">
        <v>1051</v>
      </c>
      <c r="AO644" s="665" t="s">
        <v>3315</v>
      </c>
    </row>
    <row r="645" spans="33:41" ht="15" customHeight="1" x14ac:dyDescent="0.15">
      <c r="AG645" s="55"/>
      <c r="AI645" s="663" t="s">
        <v>2511</v>
      </c>
      <c r="AJ645" s="666" t="s">
        <v>1798</v>
      </c>
      <c r="AK645" s="663" t="s">
        <v>2885</v>
      </c>
      <c r="AL645" s="663">
        <v>3503001</v>
      </c>
      <c r="AM645" s="664" t="s">
        <v>1051</v>
      </c>
      <c r="AN645" s="664">
        <v>1</v>
      </c>
      <c r="AO645" s="665" t="s">
        <v>3315</v>
      </c>
    </row>
    <row r="646" spans="33:41" ht="15" customHeight="1" x14ac:dyDescent="0.15">
      <c r="AG646" s="55"/>
      <c r="AI646" s="663" t="s">
        <v>2512</v>
      </c>
      <c r="AJ646" s="666" t="s">
        <v>1802</v>
      </c>
      <c r="AK646" s="663" t="s">
        <v>3374</v>
      </c>
      <c r="AL646" s="663">
        <v>3504001</v>
      </c>
      <c r="AM646" s="664" t="s">
        <v>1051</v>
      </c>
      <c r="AN646" s="664">
        <v>1</v>
      </c>
      <c r="AO646" s="665" t="s">
        <v>3315</v>
      </c>
    </row>
    <row r="647" spans="33:41" ht="15" customHeight="1" x14ac:dyDescent="0.15">
      <c r="AG647" s="55"/>
      <c r="AI647" s="663" t="s">
        <v>2512</v>
      </c>
      <c r="AJ647" s="666" t="s">
        <v>2326</v>
      </c>
      <c r="AK647" s="663" t="s">
        <v>2895</v>
      </c>
      <c r="AL647" s="663">
        <v>3504991</v>
      </c>
      <c r="AM647" s="664" t="s">
        <v>1051</v>
      </c>
      <c r="AN647" s="664">
        <v>1</v>
      </c>
      <c r="AO647" s="665" t="s">
        <v>3316</v>
      </c>
    </row>
    <row r="648" spans="33:41" ht="15" customHeight="1" x14ac:dyDescent="0.15">
      <c r="AG648" s="55"/>
      <c r="AI648" s="663" t="s">
        <v>2512</v>
      </c>
      <c r="AJ648" s="666" t="s">
        <v>1804</v>
      </c>
      <c r="AK648" s="663" t="s">
        <v>2891</v>
      </c>
      <c r="AL648" s="663">
        <v>3504004</v>
      </c>
      <c r="AM648" s="664" t="s">
        <v>1051</v>
      </c>
      <c r="AN648" s="664">
        <v>1</v>
      </c>
      <c r="AO648" s="665" t="s">
        <v>3315</v>
      </c>
    </row>
    <row r="649" spans="33:41" ht="15" customHeight="1" x14ac:dyDescent="0.15">
      <c r="AG649" s="55"/>
      <c r="AI649" s="663" t="s">
        <v>2512</v>
      </c>
      <c r="AJ649" s="666" t="s">
        <v>2324</v>
      </c>
      <c r="AK649" s="663" t="s">
        <v>2892</v>
      </c>
      <c r="AL649" s="663">
        <v>3504008</v>
      </c>
      <c r="AM649" s="664" t="s">
        <v>1051</v>
      </c>
      <c r="AN649" s="664">
        <v>1</v>
      </c>
      <c r="AO649" s="665" t="s">
        <v>3315</v>
      </c>
    </row>
    <row r="650" spans="33:41" ht="15" customHeight="1" x14ac:dyDescent="0.15">
      <c r="AG650" s="55"/>
      <c r="AI650" s="663" t="s">
        <v>2512</v>
      </c>
      <c r="AJ650" s="666" t="s">
        <v>1805</v>
      </c>
      <c r="AK650" s="663" t="s">
        <v>2893</v>
      </c>
      <c r="AL650" s="663">
        <v>3504010</v>
      </c>
      <c r="AM650" s="664" t="s">
        <v>1051</v>
      </c>
      <c r="AN650" s="664">
        <v>1</v>
      </c>
      <c r="AO650" s="665" t="s">
        <v>3315</v>
      </c>
    </row>
    <row r="651" spans="33:41" ht="15" customHeight="1" x14ac:dyDescent="0.15">
      <c r="AG651" s="55"/>
      <c r="AI651" s="663" t="s">
        <v>2512</v>
      </c>
      <c r="AJ651" s="666" t="s">
        <v>2325</v>
      </c>
      <c r="AK651" s="663" t="s">
        <v>2894</v>
      </c>
      <c r="AL651" s="663">
        <v>3504990</v>
      </c>
      <c r="AM651" s="664" t="s">
        <v>1051</v>
      </c>
      <c r="AN651" s="664">
        <v>1</v>
      </c>
      <c r="AO651" s="665" t="s">
        <v>3315</v>
      </c>
    </row>
    <row r="652" spans="33:41" ht="15" customHeight="1" x14ac:dyDescent="0.15">
      <c r="AG652" s="55"/>
      <c r="AI652" s="663" t="s">
        <v>2512</v>
      </c>
      <c r="AJ652" s="666" t="s">
        <v>1803</v>
      </c>
      <c r="AK652" s="663" t="s">
        <v>2889</v>
      </c>
      <c r="AL652" s="663">
        <v>3504002</v>
      </c>
      <c r="AM652" s="664">
        <v>1</v>
      </c>
      <c r="AN652" s="664" t="s">
        <v>1051</v>
      </c>
      <c r="AO652" s="665" t="s">
        <v>3315</v>
      </c>
    </row>
    <row r="653" spans="33:41" ht="15" customHeight="1" x14ac:dyDescent="0.15">
      <c r="AG653" s="55"/>
      <c r="AI653" s="663" t="s">
        <v>2512</v>
      </c>
      <c r="AJ653" s="666" t="s">
        <v>2322</v>
      </c>
      <c r="AK653" s="663" t="s">
        <v>2890</v>
      </c>
      <c r="AL653" s="663">
        <v>3504003</v>
      </c>
      <c r="AM653" s="664">
        <v>1</v>
      </c>
      <c r="AN653" s="664" t="s">
        <v>1051</v>
      </c>
      <c r="AO653" s="665" t="s">
        <v>3315</v>
      </c>
    </row>
    <row r="654" spans="33:41" ht="15" customHeight="1" x14ac:dyDescent="0.15">
      <c r="AG654" s="55"/>
      <c r="AI654" s="663" t="s">
        <v>2513</v>
      </c>
      <c r="AJ654" s="666" t="s">
        <v>2335</v>
      </c>
      <c r="AK654" s="663" t="s">
        <v>2902</v>
      </c>
      <c r="AL654" s="663">
        <v>3505031</v>
      </c>
      <c r="AM654" s="664" t="s">
        <v>1051</v>
      </c>
      <c r="AN654" s="664">
        <v>1</v>
      </c>
      <c r="AO654" s="665" t="s">
        <v>3316</v>
      </c>
    </row>
    <row r="655" spans="33:41" ht="15" customHeight="1" x14ac:dyDescent="0.15">
      <c r="AG655" s="55"/>
      <c r="AI655" s="663" t="s">
        <v>2513</v>
      </c>
      <c r="AJ655" s="666" t="s">
        <v>1481</v>
      </c>
      <c r="AK655" s="663" t="s">
        <v>2901</v>
      </c>
      <c r="AL655" s="663">
        <v>3505022</v>
      </c>
      <c r="AM655" s="664" t="s">
        <v>1051</v>
      </c>
      <c r="AN655" s="664">
        <v>1</v>
      </c>
      <c r="AO655" s="665" t="s">
        <v>3316</v>
      </c>
    </row>
    <row r="656" spans="33:41" ht="15" customHeight="1" x14ac:dyDescent="0.15">
      <c r="AG656" s="55"/>
      <c r="AI656" s="663" t="s">
        <v>2513</v>
      </c>
      <c r="AJ656" s="666" t="s">
        <v>1482</v>
      </c>
      <c r="AK656" s="663" t="s">
        <v>2903</v>
      </c>
      <c r="AL656" s="663">
        <v>3505990</v>
      </c>
      <c r="AM656" s="664" t="s">
        <v>1051</v>
      </c>
      <c r="AN656" s="664">
        <v>1</v>
      </c>
      <c r="AO656" s="665" t="s">
        <v>3316</v>
      </c>
    </row>
    <row r="657" spans="33:41" ht="15" customHeight="1" x14ac:dyDescent="0.15">
      <c r="AG657" s="55"/>
      <c r="AI657" s="663" t="s">
        <v>2513</v>
      </c>
      <c r="AJ657" s="666" t="s">
        <v>1808</v>
      </c>
      <c r="AK657" s="663" t="s">
        <v>2900</v>
      </c>
      <c r="AL657" s="663">
        <v>3505016</v>
      </c>
      <c r="AM657" s="664">
        <v>1</v>
      </c>
      <c r="AN657" s="664" t="s">
        <v>1051</v>
      </c>
      <c r="AO657" s="665" t="s">
        <v>3315</v>
      </c>
    </row>
    <row r="658" spans="33:41" ht="15" customHeight="1" x14ac:dyDescent="0.15">
      <c r="AG658" s="55"/>
      <c r="AI658" s="663" t="s">
        <v>2513</v>
      </c>
      <c r="AJ658" s="666" t="s">
        <v>1483</v>
      </c>
      <c r="AK658" s="663" t="s">
        <v>2904</v>
      </c>
      <c r="AL658" s="663">
        <v>3505991</v>
      </c>
      <c r="AM658" s="664" t="s">
        <v>1051</v>
      </c>
      <c r="AN658" s="664">
        <v>1</v>
      </c>
      <c r="AO658" s="665" t="s">
        <v>3316</v>
      </c>
    </row>
    <row r="659" spans="33:41" ht="15" customHeight="1" x14ac:dyDescent="0.15">
      <c r="AG659" s="55"/>
      <c r="AI659" s="663" t="s">
        <v>2513</v>
      </c>
      <c r="AJ659" s="666" t="s">
        <v>1806</v>
      </c>
      <c r="AK659" s="663" t="s">
        <v>2896</v>
      </c>
      <c r="AL659" s="663">
        <v>3505001</v>
      </c>
      <c r="AM659" s="664">
        <v>1</v>
      </c>
      <c r="AN659" s="664" t="s">
        <v>1051</v>
      </c>
      <c r="AO659" s="665" t="s">
        <v>3315</v>
      </c>
    </row>
    <row r="660" spans="33:41" ht="15" customHeight="1" x14ac:dyDescent="0.15">
      <c r="AG660" s="55"/>
      <c r="AI660" s="663" t="s">
        <v>2513</v>
      </c>
      <c r="AJ660" s="666" t="s">
        <v>1807</v>
      </c>
      <c r="AK660" s="663" t="s">
        <v>2897</v>
      </c>
      <c r="AL660" s="663">
        <v>3505003</v>
      </c>
      <c r="AM660" s="664">
        <v>1</v>
      </c>
      <c r="AN660" s="664" t="s">
        <v>1051</v>
      </c>
      <c r="AO660" s="665" t="s">
        <v>3315</v>
      </c>
    </row>
    <row r="661" spans="33:41" ht="15" customHeight="1" x14ac:dyDescent="0.15">
      <c r="AG661" s="55"/>
      <c r="AI661" s="663" t="s">
        <v>2513</v>
      </c>
      <c r="AJ661" s="666" t="s">
        <v>2328</v>
      </c>
      <c r="AK661" s="663" t="s">
        <v>2898</v>
      </c>
      <c r="AL661" s="663">
        <v>3505004</v>
      </c>
      <c r="AM661" s="664">
        <v>1</v>
      </c>
      <c r="AN661" s="664" t="s">
        <v>1051</v>
      </c>
      <c r="AO661" s="665" t="s">
        <v>3315</v>
      </c>
    </row>
    <row r="662" spans="33:41" ht="15" customHeight="1" x14ac:dyDescent="0.15">
      <c r="AG662" s="55"/>
      <c r="AI662" s="663" t="s">
        <v>2513</v>
      </c>
      <c r="AJ662" s="666" t="s">
        <v>2330</v>
      </c>
      <c r="AK662" s="663" t="s">
        <v>2899</v>
      </c>
      <c r="AL662" s="663">
        <v>3505005</v>
      </c>
      <c r="AM662" s="664" t="s">
        <v>1051</v>
      </c>
      <c r="AN662" s="664">
        <v>1</v>
      </c>
      <c r="AO662" s="665" t="s">
        <v>3315</v>
      </c>
    </row>
    <row r="663" spans="33:41" ht="15" customHeight="1" x14ac:dyDescent="0.15">
      <c r="AG663" s="55"/>
      <c r="AI663" s="663" t="s">
        <v>2513</v>
      </c>
      <c r="AJ663" s="671" t="s">
        <v>3346</v>
      </c>
      <c r="AK663" s="663" t="s">
        <v>3375</v>
      </c>
      <c r="AL663" s="663">
        <v>3505992</v>
      </c>
      <c r="AM663" s="664" t="s">
        <v>1051</v>
      </c>
      <c r="AN663" s="664">
        <v>1</v>
      </c>
      <c r="AO663" s="665" t="s">
        <v>3316</v>
      </c>
    </row>
    <row r="664" spans="33:41" ht="15" customHeight="1" x14ac:dyDescent="0.15">
      <c r="AG664" s="55"/>
      <c r="AI664" s="663" t="s">
        <v>2514</v>
      </c>
      <c r="AJ664" s="666" t="s">
        <v>1809</v>
      </c>
      <c r="AK664" s="663" t="s">
        <v>2905</v>
      </c>
      <c r="AL664" s="663">
        <v>3506001</v>
      </c>
      <c r="AM664" s="664" t="s">
        <v>1051</v>
      </c>
      <c r="AN664" s="664">
        <v>1</v>
      </c>
      <c r="AO664" s="665" t="s">
        <v>3315</v>
      </c>
    </row>
    <row r="665" spans="33:41" ht="15" customHeight="1" x14ac:dyDescent="0.15">
      <c r="AG665" s="55"/>
      <c r="AI665" s="663" t="s">
        <v>2514</v>
      </c>
      <c r="AJ665" s="666" t="s">
        <v>1812</v>
      </c>
      <c r="AK665" s="663" t="s">
        <v>2908</v>
      </c>
      <c r="AL665" s="663">
        <v>3506006</v>
      </c>
      <c r="AM665" s="664">
        <v>1</v>
      </c>
      <c r="AN665" s="664" t="s">
        <v>1051</v>
      </c>
      <c r="AO665" s="665" t="s">
        <v>3315</v>
      </c>
    </row>
    <row r="666" spans="33:41" ht="15" customHeight="1" x14ac:dyDescent="0.15">
      <c r="AG666" s="55"/>
      <c r="AI666" s="663" t="s">
        <v>2514</v>
      </c>
      <c r="AJ666" s="666" t="s">
        <v>1810</v>
      </c>
      <c r="AK666" s="663" t="s">
        <v>2906</v>
      </c>
      <c r="AL666" s="663">
        <v>3506004</v>
      </c>
      <c r="AM666" s="664" t="s">
        <v>1051</v>
      </c>
      <c r="AN666" s="664">
        <v>1</v>
      </c>
      <c r="AO666" s="665" t="s">
        <v>3315</v>
      </c>
    </row>
    <row r="667" spans="33:41" ht="15" customHeight="1" x14ac:dyDescent="0.15">
      <c r="AG667" s="55"/>
      <c r="AI667" s="663" t="s">
        <v>2514</v>
      </c>
      <c r="AJ667" s="666" t="s">
        <v>1817</v>
      </c>
      <c r="AK667" s="663" t="s">
        <v>2913</v>
      </c>
      <c r="AL667" s="663">
        <v>3506019</v>
      </c>
      <c r="AM667" s="664" t="s">
        <v>1051</v>
      </c>
      <c r="AN667" s="664">
        <v>1</v>
      </c>
      <c r="AO667" s="665" t="s">
        <v>3315</v>
      </c>
    </row>
    <row r="668" spans="33:41" ht="15" customHeight="1" x14ac:dyDescent="0.15">
      <c r="AG668" s="55"/>
      <c r="AI668" s="663" t="s">
        <v>2514</v>
      </c>
      <c r="AJ668" s="666" t="s">
        <v>1811</v>
      </c>
      <c r="AK668" s="663" t="s">
        <v>2907</v>
      </c>
      <c r="AL668" s="663">
        <v>3506005</v>
      </c>
      <c r="AM668" s="664" t="s">
        <v>1051</v>
      </c>
      <c r="AN668" s="664">
        <v>1</v>
      </c>
      <c r="AO668" s="665" t="s">
        <v>3315</v>
      </c>
    </row>
    <row r="669" spans="33:41" ht="15" customHeight="1" x14ac:dyDescent="0.15">
      <c r="AG669" s="55"/>
      <c r="AI669" s="663" t="s">
        <v>2514</v>
      </c>
      <c r="AJ669" s="666" t="s">
        <v>1813</v>
      </c>
      <c r="AK669" s="663" t="s">
        <v>2909</v>
      </c>
      <c r="AL669" s="663">
        <v>3506010</v>
      </c>
      <c r="AM669" s="664" t="s">
        <v>1051</v>
      </c>
      <c r="AN669" s="664">
        <v>1</v>
      </c>
      <c r="AO669" s="665" t="s">
        <v>3315</v>
      </c>
    </row>
    <row r="670" spans="33:41" ht="15" customHeight="1" x14ac:dyDescent="0.15">
      <c r="AG670" s="55"/>
      <c r="AI670" s="663" t="s">
        <v>2514</v>
      </c>
      <c r="AJ670" s="666" t="s">
        <v>1816</v>
      </c>
      <c r="AK670" s="663" t="s">
        <v>2912</v>
      </c>
      <c r="AL670" s="663">
        <v>3506016</v>
      </c>
      <c r="AM670" s="664">
        <v>1</v>
      </c>
      <c r="AN670" s="664" t="s">
        <v>1051</v>
      </c>
      <c r="AO670" s="665" t="s">
        <v>3315</v>
      </c>
    </row>
    <row r="671" spans="33:41" ht="15" customHeight="1" x14ac:dyDescent="0.15">
      <c r="AG671" s="55"/>
      <c r="AI671" s="663" t="s">
        <v>2514</v>
      </c>
      <c r="AJ671" s="666" t="s">
        <v>1815</v>
      </c>
      <c r="AK671" s="663" t="s">
        <v>2911</v>
      </c>
      <c r="AL671" s="663">
        <v>3506014</v>
      </c>
      <c r="AM671" s="664" t="s">
        <v>1051</v>
      </c>
      <c r="AN671" s="664">
        <v>1</v>
      </c>
      <c r="AO671" s="665" t="s">
        <v>3315</v>
      </c>
    </row>
    <row r="672" spans="33:41" ht="15" customHeight="1" x14ac:dyDescent="0.15">
      <c r="AG672" s="55"/>
      <c r="AI672" s="663" t="s">
        <v>2514</v>
      </c>
      <c r="AJ672" s="666" t="s">
        <v>1814</v>
      </c>
      <c r="AK672" s="663" t="s">
        <v>2910</v>
      </c>
      <c r="AL672" s="663">
        <v>3506011</v>
      </c>
      <c r="AM672" s="664">
        <v>1</v>
      </c>
      <c r="AN672" s="664" t="s">
        <v>1051</v>
      </c>
      <c r="AO672" s="665" t="s">
        <v>3315</v>
      </c>
    </row>
    <row r="673" spans="33:41" ht="15" customHeight="1" x14ac:dyDescent="0.15">
      <c r="AG673" s="55"/>
      <c r="AI673" s="663" t="s">
        <v>2515</v>
      </c>
      <c r="AJ673" s="666" t="s">
        <v>1830</v>
      </c>
      <c r="AK673" s="663" t="s">
        <v>2931</v>
      </c>
      <c r="AL673" s="663">
        <v>3507031</v>
      </c>
      <c r="AM673" s="664" t="s">
        <v>1051</v>
      </c>
      <c r="AN673" s="664">
        <v>1</v>
      </c>
      <c r="AO673" s="665" t="s">
        <v>3315</v>
      </c>
    </row>
    <row r="674" spans="33:41" ht="15" customHeight="1" x14ac:dyDescent="0.15">
      <c r="AG674" s="55"/>
      <c r="AI674" s="663" t="s">
        <v>2515</v>
      </c>
      <c r="AJ674" s="666" t="s">
        <v>1837</v>
      </c>
      <c r="AK674" s="663" t="s">
        <v>2939</v>
      </c>
      <c r="AL674" s="663">
        <v>3507041</v>
      </c>
      <c r="AM674" s="664" t="s">
        <v>1051</v>
      </c>
      <c r="AN674" s="664">
        <v>1</v>
      </c>
      <c r="AO674" s="665" t="s">
        <v>3315</v>
      </c>
    </row>
    <row r="675" spans="33:41" ht="15" customHeight="1" x14ac:dyDescent="0.15">
      <c r="AG675" s="55"/>
      <c r="AI675" s="663" t="s">
        <v>2515</v>
      </c>
      <c r="AJ675" s="666" t="s">
        <v>1824</v>
      </c>
      <c r="AK675" s="663" t="s">
        <v>2921</v>
      </c>
      <c r="AL675" s="663">
        <v>3507017</v>
      </c>
      <c r="AM675" s="664">
        <v>1</v>
      </c>
      <c r="AN675" s="664" t="s">
        <v>1051</v>
      </c>
      <c r="AO675" s="665" t="s">
        <v>3315</v>
      </c>
    </row>
    <row r="676" spans="33:41" ht="15" customHeight="1" x14ac:dyDescent="0.15">
      <c r="AG676" s="55"/>
      <c r="AI676" s="663" t="s">
        <v>2515</v>
      </c>
      <c r="AJ676" s="666" t="s">
        <v>1827</v>
      </c>
      <c r="AK676" s="663" t="s">
        <v>2927</v>
      </c>
      <c r="AL676" s="663">
        <v>3507024</v>
      </c>
      <c r="AM676" s="664">
        <v>1</v>
      </c>
      <c r="AN676" s="664" t="s">
        <v>1051</v>
      </c>
      <c r="AO676" s="665" t="s">
        <v>3315</v>
      </c>
    </row>
    <row r="677" spans="33:41" ht="15" customHeight="1" x14ac:dyDescent="0.15">
      <c r="AG677" s="55"/>
      <c r="AI677" s="663" t="s">
        <v>2515</v>
      </c>
      <c r="AJ677" s="666" t="s">
        <v>1826</v>
      </c>
      <c r="AK677" s="663" t="s">
        <v>2926</v>
      </c>
      <c r="AL677" s="663">
        <v>3507023</v>
      </c>
      <c r="AM677" s="664">
        <v>1</v>
      </c>
      <c r="AN677" s="664" t="s">
        <v>1051</v>
      </c>
      <c r="AO677" s="665" t="s">
        <v>3315</v>
      </c>
    </row>
    <row r="678" spans="33:41" ht="15" customHeight="1" x14ac:dyDescent="0.15">
      <c r="AG678" s="55"/>
      <c r="AI678" s="663" t="s">
        <v>2515</v>
      </c>
      <c r="AJ678" s="666" t="s">
        <v>1834</v>
      </c>
      <c r="AK678" s="663" t="s">
        <v>2936</v>
      </c>
      <c r="AL678" s="663">
        <v>3507036</v>
      </c>
      <c r="AM678" s="664" t="s">
        <v>1051</v>
      </c>
      <c r="AN678" s="664">
        <v>1</v>
      </c>
      <c r="AO678" s="665" t="s">
        <v>3315</v>
      </c>
    </row>
    <row r="679" spans="33:41" ht="15" customHeight="1" x14ac:dyDescent="0.15">
      <c r="AG679" s="55"/>
      <c r="AI679" s="663" t="s">
        <v>2515</v>
      </c>
      <c r="AJ679" s="667" t="s">
        <v>2339</v>
      </c>
      <c r="AK679" s="663" t="s">
        <v>2917</v>
      </c>
      <c r="AL679" s="663">
        <v>3507009</v>
      </c>
      <c r="AM679" s="664" t="s">
        <v>1051</v>
      </c>
      <c r="AN679" s="664">
        <v>1</v>
      </c>
      <c r="AO679" s="665" t="s">
        <v>3315</v>
      </c>
    </row>
    <row r="680" spans="33:41" ht="15" customHeight="1" x14ac:dyDescent="0.15">
      <c r="AG680" s="55"/>
      <c r="AI680" s="663" t="s">
        <v>2515</v>
      </c>
      <c r="AJ680" s="666" t="s">
        <v>1822</v>
      </c>
      <c r="AK680" s="663" t="s">
        <v>2918</v>
      </c>
      <c r="AL680" s="663">
        <v>3507011</v>
      </c>
      <c r="AM680" s="664" t="s">
        <v>1051</v>
      </c>
      <c r="AN680" s="664">
        <v>1</v>
      </c>
      <c r="AO680" s="665" t="s">
        <v>3315</v>
      </c>
    </row>
    <row r="681" spans="33:41" ht="15" customHeight="1" x14ac:dyDescent="0.15">
      <c r="AG681" s="55"/>
      <c r="AI681" s="663" t="s">
        <v>2515</v>
      </c>
      <c r="AJ681" s="666" t="s">
        <v>1828</v>
      </c>
      <c r="AK681" s="663" t="s">
        <v>2928</v>
      </c>
      <c r="AL681" s="663">
        <v>3507025</v>
      </c>
      <c r="AM681" s="664" t="s">
        <v>1051</v>
      </c>
      <c r="AN681" s="664">
        <v>1</v>
      </c>
      <c r="AO681" s="665" t="s">
        <v>3315</v>
      </c>
    </row>
    <row r="682" spans="33:41" ht="15" customHeight="1" x14ac:dyDescent="0.15">
      <c r="AG682" s="55"/>
      <c r="AI682" s="663" t="s">
        <v>2515</v>
      </c>
      <c r="AJ682" s="666" t="s">
        <v>1823</v>
      </c>
      <c r="AK682" s="663" t="s">
        <v>2920</v>
      </c>
      <c r="AL682" s="663">
        <v>3507016</v>
      </c>
      <c r="AM682" s="664">
        <v>1</v>
      </c>
      <c r="AN682" s="664" t="s">
        <v>1051</v>
      </c>
      <c r="AO682" s="665" t="s">
        <v>3315</v>
      </c>
    </row>
    <row r="683" spans="33:41" ht="15" customHeight="1" x14ac:dyDescent="0.15">
      <c r="AG683" s="55"/>
      <c r="AI683" s="663" t="s">
        <v>2515</v>
      </c>
      <c r="AJ683" s="666" t="s">
        <v>1825</v>
      </c>
      <c r="AK683" s="663" t="s">
        <v>2923</v>
      </c>
      <c r="AL683" s="663">
        <v>3507020</v>
      </c>
      <c r="AM683" s="664" t="s">
        <v>1051</v>
      </c>
      <c r="AN683" s="664">
        <v>1</v>
      </c>
      <c r="AO683" s="665" t="s">
        <v>3315</v>
      </c>
    </row>
    <row r="684" spans="33:41" ht="15" customHeight="1" x14ac:dyDescent="0.15">
      <c r="AG684" s="55"/>
      <c r="AI684" s="663" t="s">
        <v>2515</v>
      </c>
      <c r="AJ684" s="666" t="s">
        <v>1821</v>
      </c>
      <c r="AK684" s="663" t="s">
        <v>3376</v>
      </c>
      <c r="AL684" s="663">
        <v>3507010</v>
      </c>
      <c r="AM684" s="664" t="s">
        <v>1051</v>
      </c>
      <c r="AN684" s="664">
        <v>1</v>
      </c>
      <c r="AO684" s="665" t="s">
        <v>3315</v>
      </c>
    </row>
    <row r="685" spans="33:41" ht="15" customHeight="1" x14ac:dyDescent="0.15">
      <c r="AG685" s="55"/>
      <c r="AI685" s="663" t="s">
        <v>2515</v>
      </c>
      <c r="AJ685" s="666" t="s">
        <v>2342</v>
      </c>
      <c r="AK685" s="663" t="s">
        <v>2922</v>
      </c>
      <c r="AL685" s="663">
        <v>3507018</v>
      </c>
      <c r="AM685" s="664" t="s">
        <v>1051</v>
      </c>
      <c r="AN685" s="664">
        <v>1</v>
      </c>
      <c r="AO685" s="665" t="s">
        <v>3315</v>
      </c>
    </row>
    <row r="686" spans="33:41" ht="15" customHeight="1" x14ac:dyDescent="0.15">
      <c r="AG686" s="55"/>
      <c r="AI686" s="663" t="s">
        <v>2515</v>
      </c>
      <c r="AJ686" s="666" t="s">
        <v>1820</v>
      </c>
      <c r="AK686" s="663" t="s">
        <v>2916</v>
      </c>
      <c r="AL686" s="663">
        <v>3507008</v>
      </c>
      <c r="AM686" s="664">
        <v>1</v>
      </c>
      <c r="AN686" s="664" t="s">
        <v>1051</v>
      </c>
      <c r="AO686" s="665" t="s">
        <v>3315</v>
      </c>
    </row>
    <row r="687" spans="33:41" ht="15" customHeight="1" x14ac:dyDescent="0.15">
      <c r="AG687" s="55"/>
      <c r="AI687" s="663" t="s">
        <v>2515</v>
      </c>
      <c r="AJ687" s="666" t="s">
        <v>1836</v>
      </c>
      <c r="AK687" s="663" t="s">
        <v>2938</v>
      </c>
      <c r="AL687" s="663">
        <v>3507039</v>
      </c>
      <c r="AM687" s="664">
        <v>1</v>
      </c>
      <c r="AN687" s="664" t="s">
        <v>1051</v>
      </c>
      <c r="AO687" s="665" t="s">
        <v>3315</v>
      </c>
    </row>
    <row r="688" spans="33:41" ht="15" customHeight="1" x14ac:dyDescent="0.15">
      <c r="AG688" s="55"/>
      <c r="AI688" s="663" t="s">
        <v>2515</v>
      </c>
      <c r="AJ688" s="666" t="s">
        <v>2341</v>
      </c>
      <c r="AK688" s="663" t="s">
        <v>2919</v>
      </c>
      <c r="AL688" s="663">
        <v>3507013</v>
      </c>
      <c r="AM688" s="664">
        <v>1</v>
      </c>
      <c r="AN688" s="664" t="s">
        <v>1051</v>
      </c>
      <c r="AO688" s="665" t="s">
        <v>3315</v>
      </c>
    </row>
    <row r="689" spans="33:41" ht="15" customHeight="1" x14ac:dyDescent="0.15">
      <c r="AG689" s="55"/>
      <c r="AI689" s="663" t="s">
        <v>2515</v>
      </c>
      <c r="AJ689" s="666" t="s">
        <v>1839</v>
      </c>
      <c r="AK689" s="663" t="s">
        <v>3377</v>
      </c>
      <c r="AL689" s="663">
        <v>3507990</v>
      </c>
      <c r="AM689" s="664" t="s">
        <v>1051</v>
      </c>
      <c r="AN689" s="664">
        <v>1</v>
      </c>
      <c r="AO689" s="665" t="s">
        <v>3315</v>
      </c>
    </row>
    <row r="690" spans="33:41" ht="15" customHeight="1" x14ac:dyDescent="0.15">
      <c r="AG690" s="55"/>
      <c r="AI690" s="663" t="s">
        <v>2515</v>
      </c>
      <c r="AJ690" s="666" t="s">
        <v>2348</v>
      </c>
      <c r="AK690" s="663" t="s">
        <v>2930</v>
      </c>
      <c r="AL690" s="663">
        <v>3507030</v>
      </c>
      <c r="AM690" s="664">
        <v>1</v>
      </c>
      <c r="AN690" s="664" t="s">
        <v>1051</v>
      </c>
      <c r="AO690" s="665" t="s">
        <v>3315</v>
      </c>
    </row>
    <row r="691" spans="33:41" ht="15" customHeight="1" x14ac:dyDescent="0.15">
      <c r="AG691" s="55"/>
      <c r="AI691" s="663" t="s">
        <v>2515</v>
      </c>
      <c r="AJ691" s="666" t="s">
        <v>2346</v>
      </c>
      <c r="AK691" s="663" t="s">
        <v>2925</v>
      </c>
      <c r="AL691" s="663">
        <v>3507022</v>
      </c>
      <c r="AM691" s="664">
        <v>1</v>
      </c>
      <c r="AN691" s="664" t="s">
        <v>1051</v>
      </c>
      <c r="AO691" s="665" t="s">
        <v>3315</v>
      </c>
    </row>
    <row r="692" spans="33:41" ht="15" customHeight="1" x14ac:dyDescent="0.15">
      <c r="AG692" s="55"/>
      <c r="AI692" s="663" t="s">
        <v>2515</v>
      </c>
      <c r="AJ692" s="666" t="s">
        <v>2344</v>
      </c>
      <c r="AK692" s="663" t="s">
        <v>2924</v>
      </c>
      <c r="AL692" s="663">
        <v>3507021</v>
      </c>
      <c r="AM692" s="664">
        <v>1</v>
      </c>
      <c r="AN692" s="664" t="s">
        <v>1051</v>
      </c>
      <c r="AO692" s="665" t="s">
        <v>3315</v>
      </c>
    </row>
    <row r="693" spans="33:41" ht="15" customHeight="1" x14ac:dyDescent="0.15">
      <c r="AG693" s="55"/>
      <c r="AI693" s="663" t="s">
        <v>2515</v>
      </c>
      <c r="AJ693" s="666" t="s">
        <v>1819</v>
      </c>
      <c r="AK693" s="663" t="s">
        <v>2915</v>
      </c>
      <c r="AL693" s="663">
        <v>3507004</v>
      </c>
      <c r="AM693" s="664">
        <v>1</v>
      </c>
      <c r="AN693" s="664" t="s">
        <v>1051</v>
      </c>
      <c r="AO693" s="665" t="s">
        <v>3315</v>
      </c>
    </row>
    <row r="694" spans="33:41" ht="15" customHeight="1" x14ac:dyDescent="0.15">
      <c r="AG694" s="55"/>
      <c r="AI694" s="663" t="s">
        <v>2515</v>
      </c>
      <c r="AJ694" s="666" t="s">
        <v>1832</v>
      </c>
      <c r="AK694" s="663" t="s">
        <v>2934</v>
      </c>
      <c r="AL694" s="663">
        <v>3507034</v>
      </c>
      <c r="AM694" s="664" t="s">
        <v>1051</v>
      </c>
      <c r="AN694" s="664">
        <v>1</v>
      </c>
      <c r="AO694" s="665" t="s">
        <v>3315</v>
      </c>
    </row>
    <row r="695" spans="33:41" ht="15" customHeight="1" x14ac:dyDescent="0.15">
      <c r="AG695" s="55"/>
      <c r="AI695" s="663" t="s">
        <v>2515</v>
      </c>
      <c r="AJ695" s="666" t="s">
        <v>1831</v>
      </c>
      <c r="AK695" s="663" t="s">
        <v>2932</v>
      </c>
      <c r="AL695" s="663">
        <v>3507032</v>
      </c>
      <c r="AM695" s="664">
        <v>1</v>
      </c>
      <c r="AN695" s="664" t="s">
        <v>1051</v>
      </c>
      <c r="AO695" s="665" t="s">
        <v>3315</v>
      </c>
    </row>
    <row r="696" spans="33:41" ht="15" customHeight="1" x14ac:dyDescent="0.15">
      <c r="AG696" s="55"/>
      <c r="AI696" s="663" t="s">
        <v>2515</v>
      </c>
      <c r="AJ696" s="666" t="s">
        <v>1833</v>
      </c>
      <c r="AK696" s="663" t="s">
        <v>2935</v>
      </c>
      <c r="AL696" s="663">
        <v>3507035</v>
      </c>
      <c r="AM696" s="664" t="s">
        <v>1051</v>
      </c>
      <c r="AN696" s="664">
        <v>1</v>
      </c>
      <c r="AO696" s="665" t="s">
        <v>3315</v>
      </c>
    </row>
    <row r="697" spans="33:41" ht="15" customHeight="1" x14ac:dyDescent="0.15">
      <c r="AG697" s="55"/>
      <c r="AI697" s="663" t="s">
        <v>2515</v>
      </c>
      <c r="AJ697" s="666" t="s">
        <v>2350</v>
      </c>
      <c r="AK697" s="663" t="s">
        <v>2933</v>
      </c>
      <c r="AL697" s="663">
        <v>3507033</v>
      </c>
      <c r="AM697" s="664" t="s">
        <v>1051</v>
      </c>
      <c r="AN697" s="664">
        <v>1</v>
      </c>
      <c r="AO697" s="665" t="s">
        <v>3315</v>
      </c>
    </row>
    <row r="698" spans="33:41" ht="15" customHeight="1" x14ac:dyDescent="0.15">
      <c r="AG698" s="55"/>
      <c r="AI698" s="663" t="s">
        <v>2515</v>
      </c>
      <c r="AJ698" s="666" t="s">
        <v>1835</v>
      </c>
      <c r="AK698" s="663" t="s">
        <v>2937</v>
      </c>
      <c r="AL698" s="663">
        <v>3507038</v>
      </c>
      <c r="AM698" s="664">
        <v>1</v>
      </c>
      <c r="AN698" s="664" t="s">
        <v>1051</v>
      </c>
      <c r="AO698" s="665" t="s">
        <v>3315</v>
      </c>
    </row>
    <row r="699" spans="33:41" ht="15" customHeight="1" x14ac:dyDescent="0.15">
      <c r="AG699" s="55"/>
      <c r="AI699" s="663" t="s">
        <v>2515</v>
      </c>
      <c r="AJ699" s="666" t="s">
        <v>1829</v>
      </c>
      <c r="AK699" s="663" t="s">
        <v>2929</v>
      </c>
      <c r="AL699" s="663">
        <v>3507028</v>
      </c>
      <c r="AM699" s="664" t="s">
        <v>1051</v>
      </c>
      <c r="AN699" s="664">
        <v>1</v>
      </c>
      <c r="AO699" s="665" t="s">
        <v>3315</v>
      </c>
    </row>
    <row r="700" spans="33:41" ht="15" customHeight="1" x14ac:dyDescent="0.15">
      <c r="AG700" s="55"/>
      <c r="AI700" s="663" t="s">
        <v>2515</v>
      </c>
      <c r="AJ700" s="666" t="s">
        <v>1838</v>
      </c>
      <c r="AK700" s="663" t="s">
        <v>2940</v>
      </c>
      <c r="AL700" s="663">
        <v>3507043</v>
      </c>
      <c r="AM700" s="664" t="s">
        <v>1051</v>
      </c>
      <c r="AN700" s="664">
        <v>1</v>
      </c>
      <c r="AO700" s="665" t="s">
        <v>3315</v>
      </c>
    </row>
    <row r="701" spans="33:41" ht="15" customHeight="1" x14ac:dyDescent="0.15">
      <c r="AG701" s="55"/>
      <c r="AI701" s="663" t="s">
        <v>2515</v>
      </c>
      <c r="AJ701" s="666" t="s">
        <v>1818</v>
      </c>
      <c r="AK701" s="663" t="s">
        <v>2914</v>
      </c>
      <c r="AL701" s="663">
        <v>3507002</v>
      </c>
      <c r="AM701" s="664">
        <v>1</v>
      </c>
      <c r="AN701" s="664" t="s">
        <v>1051</v>
      </c>
      <c r="AO701" s="665" t="s">
        <v>3315</v>
      </c>
    </row>
    <row r="702" spans="33:41" ht="15" customHeight="1" x14ac:dyDescent="0.15">
      <c r="AG702" s="55"/>
      <c r="AI702" s="663" t="s">
        <v>2516</v>
      </c>
      <c r="AJ702" s="666" t="s">
        <v>1840</v>
      </c>
      <c r="AK702" s="663" t="s">
        <v>2941</v>
      </c>
      <c r="AL702" s="663">
        <v>3508001</v>
      </c>
      <c r="AM702" s="664">
        <v>1</v>
      </c>
      <c r="AN702" s="664" t="s">
        <v>1051</v>
      </c>
      <c r="AO702" s="665" t="s">
        <v>3315</v>
      </c>
    </row>
    <row r="703" spans="33:41" ht="15" customHeight="1" x14ac:dyDescent="0.15">
      <c r="AG703" s="55"/>
      <c r="AI703" s="663" t="s">
        <v>2516</v>
      </c>
      <c r="AJ703" s="666" t="s">
        <v>2353</v>
      </c>
      <c r="AK703" s="663" t="s">
        <v>2951</v>
      </c>
      <c r="AL703" s="663">
        <v>3508025</v>
      </c>
      <c r="AM703" s="664">
        <v>1</v>
      </c>
      <c r="AN703" s="664" t="s">
        <v>1051</v>
      </c>
      <c r="AO703" s="665" t="s">
        <v>3315</v>
      </c>
    </row>
    <row r="704" spans="33:41" ht="15" customHeight="1" x14ac:dyDescent="0.15">
      <c r="AG704" s="55"/>
      <c r="AI704" s="663" t="s">
        <v>2516</v>
      </c>
      <c r="AJ704" s="666" t="s">
        <v>1841</v>
      </c>
      <c r="AK704" s="663" t="s">
        <v>2942</v>
      </c>
      <c r="AL704" s="663">
        <v>3508002</v>
      </c>
      <c r="AM704" s="664">
        <v>1</v>
      </c>
      <c r="AN704" s="664" t="s">
        <v>1051</v>
      </c>
      <c r="AO704" s="665" t="s">
        <v>3315</v>
      </c>
    </row>
    <row r="705" spans="33:41" ht="15" customHeight="1" x14ac:dyDescent="0.15">
      <c r="AG705" s="55"/>
      <c r="AI705" s="663" t="s">
        <v>2516</v>
      </c>
      <c r="AJ705" s="666" t="s">
        <v>1844</v>
      </c>
      <c r="AK705" s="663" t="s">
        <v>2945</v>
      </c>
      <c r="AL705" s="663">
        <v>3508008</v>
      </c>
      <c r="AM705" s="664">
        <v>1</v>
      </c>
      <c r="AN705" s="664" t="s">
        <v>1051</v>
      </c>
      <c r="AO705" s="665" t="s">
        <v>3315</v>
      </c>
    </row>
    <row r="706" spans="33:41" ht="15" customHeight="1" x14ac:dyDescent="0.15">
      <c r="AG706" s="55"/>
      <c r="AI706" s="663" t="s">
        <v>2516</v>
      </c>
      <c r="AJ706" s="666" t="s">
        <v>1475</v>
      </c>
      <c r="AK706" s="663" t="s">
        <v>2957</v>
      </c>
      <c r="AL706" s="663">
        <v>3508044</v>
      </c>
      <c r="AM706" s="664" t="s">
        <v>1051</v>
      </c>
      <c r="AN706" s="664">
        <v>1</v>
      </c>
      <c r="AO706" s="665" t="s">
        <v>3315</v>
      </c>
    </row>
    <row r="707" spans="33:41" ht="15" customHeight="1" x14ac:dyDescent="0.15">
      <c r="AG707" s="55"/>
      <c r="AI707" s="663" t="s">
        <v>2516</v>
      </c>
      <c r="AJ707" s="666" t="s">
        <v>1845</v>
      </c>
      <c r="AK707" s="663" t="s">
        <v>2946</v>
      </c>
      <c r="AL707" s="663">
        <v>3508009</v>
      </c>
      <c r="AM707" s="664">
        <v>1</v>
      </c>
      <c r="AN707" s="664" t="s">
        <v>1051</v>
      </c>
      <c r="AO707" s="665" t="s">
        <v>3315</v>
      </c>
    </row>
    <row r="708" spans="33:41" ht="15" customHeight="1" x14ac:dyDescent="0.15">
      <c r="AG708" s="55"/>
      <c r="AI708" s="663" t="s">
        <v>2516</v>
      </c>
      <c r="AJ708" s="666" t="s">
        <v>2359</v>
      </c>
      <c r="AK708" s="663" t="s">
        <v>2959</v>
      </c>
      <c r="AL708" s="663">
        <v>3508058</v>
      </c>
      <c r="AM708" s="664" t="s">
        <v>1051</v>
      </c>
      <c r="AN708" s="664">
        <v>1</v>
      </c>
      <c r="AO708" s="665" t="s">
        <v>3315</v>
      </c>
    </row>
    <row r="709" spans="33:41" ht="15" customHeight="1" x14ac:dyDescent="0.15">
      <c r="AG709" s="55"/>
      <c r="AI709" s="663" t="s">
        <v>2516</v>
      </c>
      <c r="AJ709" s="666" t="s">
        <v>1851</v>
      </c>
      <c r="AK709" s="663" t="s">
        <v>2953</v>
      </c>
      <c r="AL709" s="663">
        <v>3508033</v>
      </c>
      <c r="AM709" s="664">
        <v>1</v>
      </c>
      <c r="AN709" s="664" t="s">
        <v>1051</v>
      </c>
      <c r="AO709" s="665" t="s">
        <v>3315</v>
      </c>
    </row>
    <row r="710" spans="33:41" ht="15" customHeight="1" x14ac:dyDescent="0.15">
      <c r="AG710" s="55"/>
      <c r="AI710" s="663" t="s">
        <v>2516</v>
      </c>
      <c r="AJ710" s="667" t="s">
        <v>3342</v>
      </c>
      <c r="AK710" s="663" t="s">
        <v>3378</v>
      </c>
      <c r="AL710" s="663">
        <v>3508037</v>
      </c>
      <c r="AM710" s="664" t="s">
        <v>1051</v>
      </c>
      <c r="AN710" s="664">
        <v>1</v>
      </c>
      <c r="AO710" s="665" t="s">
        <v>3315</v>
      </c>
    </row>
    <row r="711" spans="33:41" ht="15" customHeight="1" x14ac:dyDescent="0.15">
      <c r="AG711" s="55"/>
      <c r="AI711" s="663" t="s">
        <v>2516</v>
      </c>
      <c r="AJ711" s="666" t="s">
        <v>1852</v>
      </c>
      <c r="AK711" s="663" t="s">
        <v>2954</v>
      </c>
      <c r="AL711" s="663">
        <v>3508034</v>
      </c>
      <c r="AM711" s="664">
        <v>1</v>
      </c>
      <c r="AN711" s="664" t="s">
        <v>1051</v>
      </c>
      <c r="AO711" s="665" t="s">
        <v>3315</v>
      </c>
    </row>
    <row r="712" spans="33:41" ht="15" customHeight="1" x14ac:dyDescent="0.15">
      <c r="AG712" s="55"/>
      <c r="AI712" s="663" t="s">
        <v>2516</v>
      </c>
      <c r="AJ712" s="666" t="s">
        <v>1854</v>
      </c>
      <c r="AK712" s="663" t="s">
        <v>2958</v>
      </c>
      <c r="AL712" s="663">
        <v>3508054</v>
      </c>
      <c r="AM712" s="664" t="s">
        <v>1051</v>
      </c>
      <c r="AN712" s="664">
        <v>1</v>
      </c>
      <c r="AO712" s="665" t="s">
        <v>3315</v>
      </c>
    </row>
    <row r="713" spans="33:41" ht="15" customHeight="1" x14ac:dyDescent="0.15">
      <c r="AG713" s="55"/>
      <c r="AI713" s="663" t="s">
        <v>2516</v>
      </c>
      <c r="AJ713" s="666" t="s">
        <v>1853</v>
      </c>
      <c r="AK713" s="663" t="s">
        <v>2955</v>
      </c>
      <c r="AL713" s="663">
        <v>3508035</v>
      </c>
      <c r="AM713" s="664" t="s">
        <v>1051</v>
      </c>
      <c r="AN713" s="664">
        <v>1</v>
      </c>
      <c r="AO713" s="665" t="s">
        <v>3315</v>
      </c>
    </row>
    <row r="714" spans="33:41" ht="15" customHeight="1" x14ac:dyDescent="0.15">
      <c r="AG714" s="55"/>
      <c r="AI714" s="663" t="s">
        <v>2516</v>
      </c>
      <c r="AJ714" s="666" t="s">
        <v>2356</v>
      </c>
      <c r="AK714" s="663" t="s">
        <v>2956</v>
      </c>
      <c r="AL714" s="663">
        <v>3508036</v>
      </c>
      <c r="AM714" s="664">
        <v>1</v>
      </c>
      <c r="AN714" s="664" t="s">
        <v>1051</v>
      </c>
      <c r="AO714" s="665" t="s">
        <v>3315</v>
      </c>
    </row>
    <row r="715" spans="33:41" ht="15" customHeight="1" x14ac:dyDescent="0.15">
      <c r="AG715" s="55"/>
      <c r="AI715" s="663" t="s">
        <v>2516</v>
      </c>
      <c r="AJ715" s="666" t="s">
        <v>1846</v>
      </c>
      <c r="AK715" s="663" t="s">
        <v>2947</v>
      </c>
      <c r="AL715" s="663">
        <v>3508014</v>
      </c>
      <c r="AM715" s="664">
        <v>1</v>
      </c>
      <c r="AN715" s="664" t="s">
        <v>1051</v>
      </c>
      <c r="AO715" s="665" t="s">
        <v>3315</v>
      </c>
    </row>
    <row r="716" spans="33:41" ht="15" customHeight="1" x14ac:dyDescent="0.15">
      <c r="AG716" s="55"/>
      <c r="AI716" s="663" t="s">
        <v>2516</v>
      </c>
      <c r="AJ716" s="666" t="s">
        <v>1847</v>
      </c>
      <c r="AK716" s="663" t="s">
        <v>2948</v>
      </c>
      <c r="AL716" s="663">
        <v>3508019</v>
      </c>
      <c r="AM716" s="664" t="s">
        <v>1051</v>
      </c>
      <c r="AN716" s="664">
        <v>1</v>
      </c>
      <c r="AO716" s="665" t="s">
        <v>3315</v>
      </c>
    </row>
    <row r="717" spans="33:41" ht="15" customHeight="1" x14ac:dyDescent="0.15">
      <c r="AG717" s="55"/>
      <c r="AI717" s="663" t="s">
        <v>2516</v>
      </c>
      <c r="AJ717" s="666" t="s">
        <v>1842</v>
      </c>
      <c r="AK717" s="663" t="s">
        <v>2943</v>
      </c>
      <c r="AL717" s="663">
        <v>3508004</v>
      </c>
      <c r="AM717" s="664">
        <v>1</v>
      </c>
      <c r="AN717" s="664" t="s">
        <v>1051</v>
      </c>
      <c r="AO717" s="665" t="s">
        <v>3315</v>
      </c>
    </row>
    <row r="718" spans="33:41" ht="15" customHeight="1" x14ac:dyDescent="0.15">
      <c r="AG718" s="55"/>
      <c r="AI718" s="663" t="s">
        <v>2516</v>
      </c>
      <c r="AJ718" s="666" t="s">
        <v>1843</v>
      </c>
      <c r="AK718" s="663" t="s">
        <v>2944</v>
      </c>
      <c r="AL718" s="663">
        <v>3508005</v>
      </c>
      <c r="AM718" s="664">
        <v>1</v>
      </c>
      <c r="AN718" s="664" t="s">
        <v>1051</v>
      </c>
      <c r="AO718" s="665" t="s">
        <v>3315</v>
      </c>
    </row>
    <row r="719" spans="33:41" ht="15" customHeight="1" x14ac:dyDescent="0.15">
      <c r="AG719" s="55"/>
      <c r="AI719" s="663" t="s">
        <v>2516</v>
      </c>
      <c r="AJ719" s="666" t="s">
        <v>1848</v>
      </c>
      <c r="AK719" s="663" t="s">
        <v>2949</v>
      </c>
      <c r="AL719" s="663">
        <v>3508021</v>
      </c>
      <c r="AM719" s="664">
        <v>1</v>
      </c>
      <c r="AN719" s="664" t="s">
        <v>1051</v>
      </c>
      <c r="AO719" s="665" t="s">
        <v>3315</v>
      </c>
    </row>
    <row r="720" spans="33:41" ht="15" customHeight="1" x14ac:dyDescent="0.15">
      <c r="AG720" s="55"/>
      <c r="AI720" s="663" t="s">
        <v>2516</v>
      </c>
      <c r="AJ720" s="666" t="s">
        <v>1849</v>
      </c>
      <c r="AK720" s="663" t="s">
        <v>2950</v>
      </c>
      <c r="AL720" s="663">
        <v>3508022</v>
      </c>
      <c r="AM720" s="664">
        <v>1</v>
      </c>
      <c r="AN720" s="664" t="s">
        <v>1051</v>
      </c>
      <c r="AO720" s="665" t="s">
        <v>3315</v>
      </c>
    </row>
    <row r="721" spans="33:41" ht="15" customHeight="1" x14ac:dyDescent="0.15">
      <c r="AG721" s="55"/>
      <c r="AI721" s="663" t="s">
        <v>2516</v>
      </c>
      <c r="AJ721" s="666" t="s">
        <v>1850</v>
      </c>
      <c r="AK721" s="663" t="s">
        <v>2952</v>
      </c>
      <c r="AL721" s="663">
        <v>3508026</v>
      </c>
      <c r="AM721" s="664">
        <v>1</v>
      </c>
      <c r="AN721" s="664" t="s">
        <v>1051</v>
      </c>
      <c r="AO721" s="665" t="s">
        <v>3315</v>
      </c>
    </row>
    <row r="722" spans="33:41" ht="15" customHeight="1" x14ac:dyDescent="0.15">
      <c r="AG722" s="55"/>
      <c r="AI722" s="663" t="s">
        <v>2516</v>
      </c>
      <c r="AJ722" s="666" t="s">
        <v>3337</v>
      </c>
      <c r="AK722" s="663" t="s">
        <v>3379</v>
      </c>
      <c r="AL722" s="663">
        <v>3508043</v>
      </c>
      <c r="AM722" s="664">
        <v>1</v>
      </c>
      <c r="AN722" s="664" t="s">
        <v>1051</v>
      </c>
      <c r="AO722" s="665" t="s">
        <v>3315</v>
      </c>
    </row>
    <row r="723" spans="33:41" ht="15" customHeight="1" x14ac:dyDescent="0.15">
      <c r="AG723" s="55"/>
      <c r="AI723" s="663" t="s">
        <v>2517</v>
      </c>
      <c r="AJ723" s="666" t="s">
        <v>1855</v>
      </c>
      <c r="AK723" s="663" t="s">
        <v>2960</v>
      </c>
      <c r="AL723" s="663">
        <v>3509001</v>
      </c>
      <c r="AM723" s="664">
        <v>1</v>
      </c>
      <c r="AN723" s="664" t="s">
        <v>1051</v>
      </c>
      <c r="AO723" s="665" t="s">
        <v>3315</v>
      </c>
    </row>
    <row r="724" spans="33:41" ht="15" customHeight="1" x14ac:dyDescent="0.15">
      <c r="AG724" s="55"/>
      <c r="AI724" s="663" t="s">
        <v>2517</v>
      </c>
      <c r="AJ724" s="666" t="s">
        <v>1470</v>
      </c>
      <c r="AK724" s="663" t="s">
        <v>2961</v>
      </c>
      <c r="AL724" s="663">
        <v>3509002</v>
      </c>
      <c r="AM724" s="664" t="s">
        <v>1051</v>
      </c>
      <c r="AN724" s="664">
        <v>1</v>
      </c>
      <c r="AO724" s="665" t="s">
        <v>3315</v>
      </c>
    </row>
    <row r="725" spans="33:41" ht="15" customHeight="1" x14ac:dyDescent="0.15">
      <c r="AG725" s="55"/>
      <c r="AI725" s="663" t="s">
        <v>2517</v>
      </c>
      <c r="AJ725" s="666" t="s">
        <v>1859</v>
      </c>
      <c r="AK725" s="663" t="s">
        <v>2966</v>
      </c>
      <c r="AL725" s="663">
        <v>3509009</v>
      </c>
      <c r="AM725" s="664">
        <v>1</v>
      </c>
      <c r="AN725" s="664" t="s">
        <v>1051</v>
      </c>
      <c r="AO725" s="665" t="s">
        <v>3315</v>
      </c>
    </row>
    <row r="726" spans="33:41" ht="15" customHeight="1" x14ac:dyDescent="0.15">
      <c r="AG726" s="55"/>
      <c r="AI726" s="663" t="s">
        <v>2517</v>
      </c>
      <c r="AJ726" s="666" t="s">
        <v>2367</v>
      </c>
      <c r="AK726" s="663" t="s">
        <v>2967</v>
      </c>
      <c r="AL726" s="663">
        <v>3509012</v>
      </c>
      <c r="AM726" s="664" t="s">
        <v>1051</v>
      </c>
      <c r="AN726" s="664">
        <v>1</v>
      </c>
      <c r="AO726" s="665" t="s">
        <v>3315</v>
      </c>
    </row>
    <row r="727" spans="33:41" ht="15" customHeight="1" x14ac:dyDescent="0.15">
      <c r="AG727" s="55"/>
      <c r="AI727" s="663" t="s">
        <v>2517</v>
      </c>
      <c r="AJ727" s="666" t="s">
        <v>1857</v>
      </c>
      <c r="AK727" s="663" t="s">
        <v>2964</v>
      </c>
      <c r="AL727" s="663">
        <v>3509006</v>
      </c>
      <c r="AM727" s="664" t="s">
        <v>1051</v>
      </c>
      <c r="AN727" s="664">
        <v>1</v>
      </c>
      <c r="AO727" s="665" t="s">
        <v>3315</v>
      </c>
    </row>
    <row r="728" spans="33:41" ht="15" customHeight="1" x14ac:dyDescent="0.15">
      <c r="AI728" s="663" t="s">
        <v>2517</v>
      </c>
      <c r="AJ728" s="666" t="s">
        <v>1856</v>
      </c>
      <c r="AK728" s="663" t="s">
        <v>2963</v>
      </c>
      <c r="AL728" s="663">
        <v>3509005</v>
      </c>
      <c r="AM728" s="664">
        <v>1</v>
      </c>
      <c r="AN728" s="664" t="s">
        <v>1051</v>
      </c>
      <c r="AO728" s="665" t="s">
        <v>3315</v>
      </c>
    </row>
    <row r="729" spans="33:41" ht="15" customHeight="1" x14ac:dyDescent="0.15">
      <c r="AI729" s="663" t="s">
        <v>2517</v>
      </c>
      <c r="AJ729" s="666" t="s">
        <v>2370</v>
      </c>
      <c r="AK729" s="663" t="s">
        <v>2968</v>
      </c>
      <c r="AL729" s="663">
        <v>3509015</v>
      </c>
      <c r="AM729" s="664" t="s">
        <v>1051</v>
      </c>
      <c r="AN729" s="664">
        <v>1</v>
      </c>
      <c r="AO729" s="665" t="s">
        <v>3315</v>
      </c>
    </row>
    <row r="730" spans="33:41" ht="15" customHeight="1" x14ac:dyDescent="0.15">
      <c r="AI730" s="663" t="s">
        <v>2517</v>
      </c>
      <c r="AJ730" s="666" t="s">
        <v>1860</v>
      </c>
      <c r="AK730" s="663" t="s">
        <v>3380</v>
      </c>
      <c r="AL730" s="663">
        <v>3509990</v>
      </c>
      <c r="AM730" s="664" t="s">
        <v>1051</v>
      </c>
      <c r="AN730" s="664">
        <v>1</v>
      </c>
      <c r="AO730" s="665" t="s">
        <v>3315</v>
      </c>
    </row>
    <row r="731" spans="33:41" ht="15" customHeight="1" x14ac:dyDescent="0.15">
      <c r="AI731" s="663" t="s">
        <v>2517</v>
      </c>
      <c r="AJ731" s="666" t="s">
        <v>1858</v>
      </c>
      <c r="AK731" s="663" t="s">
        <v>2965</v>
      </c>
      <c r="AL731" s="663">
        <v>3509007</v>
      </c>
      <c r="AM731" s="664" t="s">
        <v>1051</v>
      </c>
      <c r="AN731" s="664">
        <v>1</v>
      </c>
      <c r="AO731" s="665" t="s">
        <v>3315</v>
      </c>
    </row>
    <row r="732" spans="33:41" ht="15" customHeight="1" x14ac:dyDescent="0.15">
      <c r="AI732" s="663" t="s">
        <v>2517</v>
      </c>
      <c r="AJ732" s="666" t="s">
        <v>2363</v>
      </c>
      <c r="AK732" s="663" t="s">
        <v>2962</v>
      </c>
      <c r="AL732" s="663">
        <v>3509003</v>
      </c>
      <c r="AM732" s="664" t="s">
        <v>1051</v>
      </c>
      <c r="AN732" s="664">
        <v>1</v>
      </c>
      <c r="AO732" s="665" t="s">
        <v>3315</v>
      </c>
    </row>
    <row r="733" spans="33:41" ht="15" customHeight="1" x14ac:dyDescent="0.15">
      <c r="AI733" s="663" t="s">
        <v>2518</v>
      </c>
      <c r="AJ733" s="666" t="s">
        <v>1861</v>
      </c>
      <c r="AK733" s="663" t="s">
        <v>2969</v>
      </c>
      <c r="AL733" s="663">
        <v>3601001</v>
      </c>
      <c r="AM733" s="664" t="s">
        <v>1051</v>
      </c>
      <c r="AN733" s="664">
        <v>1</v>
      </c>
      <c r="AO733" s="665" t="s">
        <v>3315</v>
      </c>
    </row>
    <row r="734" spans="33:41" ht="15" customHeight="1" x14ac:dyDescent="0.15">
      <c r="AG734" s="346"/>
      <c r="AI734" s="663" t="s">
        <v>2518</v>
      </c>
      <c r="AJ734" s="666" t="s">
        <v>2372</v>
      </c>
      <c r="AK734" s="663" t="s">
        <v>2971</v>
      </c>
      <c r="AL734" s="663">
        <v>3601008</v>
      </c>
      <c r="AM734" s="664" t="s">
        <v>1051</v>
      </c>
      <c r="AN734" s="664">
        <v>1</v>
      </c>
      <c r="AO734" s="665" t="s">
        <v>3315</v>
      </c>
    </row>
    <row r="735" spans="33:41" ht="15" customHeight="1" x14ac:dyDescent="0.15">
      <c r="AG735" s="347"/>
      <c r="AI735" s="663" t="s">
        <v>2518</v>
      </c>
      <c r="AJ735" s="666" t="s">
        <v>2375</v>
      </c>
      <c r="AK735" s="663" t="s">
        <v>2973</v>
      </c>
      <c r="AL735" s="663">
        <v>3601012</v>
      </c>
      <c r="AM735" s="664" t="s">
        <v>1051</v>
      </c>
      <c r="AN735" s="664">
        <v>1</v>
      </c>
      <c r="AO735" s="665" t="s">
        <v>3315</v>
      </c>
    </row>
    <row r="736" spans="33:41" ht="15" customHeight="1" x14ac:dyDescent="0.15">
      <c r="AG736" s="347"/>
      <c r="AI736" s="663" t="s">
        <v>2518</v>
      </c>
      <c r="AJ736" s="666" t="s">
        <v>3323</v>
      </c>
      <c r="AK736" s="663" t="s">
        <v>3381</v>
      </c>
      <c r="AL736" s="663">
        <v>3601007</v>
      </c>
      <c r="AM736" s="664">
        <v>1</v>
      </c>
      <c r="AN736" s="664" t="s">
        <v>1051</v>
      </c>
      <c r="AO736" s="665" t="s">
        <v>3315</v>
      </c>
    </row>
    <row r="737" spans="33:41" ht="15" customHeight="1" x14ac:dyDescent="0.15">
      <c r="AG737" s="347"/>
      <c r="AI737" s="663" t="s">
        <v>2518</v>
      </c>
      <c r="AJ737" s="666" t="s">
        <v>1862</v>
      </c>
      <c r="AK737" s="663" t="s">
        <v>2970</v>
      </c>
      <c r="AL737" s="663">
        <v>3601004</v>
      </c>
      <c r="AM737" s="664" t="s">
        <v>1051</v>
      </c>
      <c r="AN737" s="664">
        <v>1</v>
      </c>
      <c r="AO737" s="665" t="s">
        <v>3315</v>
      </c>
    </row>
    <row r="738" spans="33:41" ht="15" customHeight="1" x14ac:dyDescent="0.15">
      <c r="AG738" s="347"/>
      <c r="AI738" s="663" t="s">
        <v>2518</v>
      </c>
      <c r="AJ738" s="666" t="s">
        <v>1863</v>
      </c>
      <c r="AK738" s="663" t="s">
        <v>2972</v>
      </c>
      <c r="AL738" s="663">
        <v>3601010</v>
      </c>
      <c r="AM738" s="664">
        <v>1</v>
      </c>
      <c r="AN738" s="664" t="s">
        <v>1051</v>
      </c>
      <c r="AO738" s="665" t="s">
        <v>3315</v>
      </c>
    </row>
    <row r="739" spans="33:41" ht="15" customHeight="1" x14ac:dyDescent="0.15">
      <c r="AG739" s="347"/>
      <c r="AI739" s="663" t="s">
        <v>2519</v>
      </c>
      <c r="AJ739" s="666" t="s">
        <v>1884</v>
      </c>
      <c r="AK739" s="663" t="s">
        <v>2996</v>
      </c>
      <c r="AL739" s="663">
        <v>3602041</v>
      </c>
      <c r="AM739" s="664" t="s">
        <v>1051</v>
      </c>
      <c r="AN739" s="664">
        <v>1</v>
      </c>
      <c r="AO739" s="665" t="s">
        <v>3315</v>
      </c>
    </row>
    <row r="740" spans="33:41" ht="15" customHeight="1" x14ac:dyDescent="0.15">
      <c r="AG740" s="347"/>
      <c r="AI740" s="663" t="s">
        <v>2519</v>
      </c>
      <c r="AJ740" s="666" t="s">
        <v>1477</v>
      </c>
      <c r="AK740" s="663" t="s">
        <v>2974</v>
      </c>
      <c r="AL740" s="663">
        <v>3602001</v>
      </c>
      <c r="AM740" s="664">
        <v>1</v>
      </c>
      <c r="AN740" s="664" t="s">
        <v>1051</v>
      </c>
      <c r="AO740" s="665" t="s">
        <v>3315</v>
      </c>
    </row>
    <row r="741" spans="33:41" ht="15" customHeight="1" x14ac:dyDescent="0.15">
      <c r="AG741" s="347"/>
      <c r="AI741" s="663" t="s">
        <v>2519</v>
      </c>
      <c r="AJ741" s="666" t="s">
        <v>3338</v>
      </c>
      <c r="AK741" s="663" t="s">
        <v>3382</v>
      </c>
      <c r="AL741" s="663">
        <v>3602013</v>
      </c>
      <c r="AM741" s="664">
        <v>1</v>
      </c>
      <c r="AN741" s="664" t="s">
        <v>1051</v>
      </c>
      <c r="AO741" s="665" t="s">
        <v>3315</v>
      </c>
    </row>
    <row r="742" spans="33:41" ht="15" customHeight="1" x14ac:dyDescent="0.15">
      <c r="AG742" s="347"/>
      <c r="AI742" s="663" t="s">
        <v>2519</v>
      </c>
      <c r="AJ742" s="666" t="s">
        <v>1880</v>
      </c>
      <c r="AK742" s="663" t="s">
        <v>2993</v>
      </c>
      <c r="AL742" s="663">
        <v>3602027</v>
      </c>
      <c r="AM742" s="664" t="s">
        <v>1051</v>
      </c>
      <c r="AN742" s="664">
        <v>1</v>
      </c>
      <c r="AO742" s="665" t="s">
        <v>3315</v>
      </c>
    </row>
    <row r="743" spans="33:41" ht="15" customHeight="1" x14ac:dyDescent="0.15">
      <c r="AG743" s="347"/>
      <c r="AI743" s="663" t="s">
        <v>2519</v>
      </c>
      <c r="AJ743" s="666" t="s">
        <v>1874</v>
      </c>
      <c r="AK743" s="663" t="s">
        <v>2986</v>
      </c>
      <c r="AL743" s="663">
        <v>3602016</v>
      </c>
      <c r="AM743" s="664">
        <v>1</v>
      </c>
      <c r="AN743" s="664" t="s">
        <v>1051</v>
      </c>
      <c r="AO743" s="665" t="s">
        <v>3315</v>
      </c>
    </row>
    <row r="744" spans="33:41" ht="15" customHeight="1" x14ac:dyDescent="0.15">
      <c r="AG744" s="347"/>
      <c r="AI744" s="663" t="s">
        <v>2519</v>
      </c>
      <c r="AJ744" s="666" t="s">
        <v>1885</v>
      </c>
      <c r="AK744" s="663" t="s">
        <v>2997</v>
      </c>
      <c r="AL744" s="663">
        <v>3602043</v>
      </c>
      <c r="AM744" s="664" t="s">
        <v>1051</v>
      </c>
      <c r="AN744" s="664">
        <v>1</v>
      </c>
      <c r="AO744" s="665" t="s">
        <v>3315</v>
      </c>
    </row>
    <row r="745" spans="33:41" ht="15" customHeight="1" x14ac:dyDescent="0.15">
      <c r="AG745" s="347"/>
      <c r="AI745" s="663" t="s">
        <v>2519</v>
      </c>
      <c r="AJ745" s="666" t="s">
        <v>1875</v>
      </c>
      <c r="AK745" s="663" t="s">
        <v>2987</v>
      </c>
      <c r="AL745" s="663">
        <v>3602017</v>
      </c>
      <c r="AM745" s="664">
        <v>1</v>
      </c>
      <c r="AN745" s="664" t="s">
        <v>1051</v>
      </c>
      <c r="AO745" s="665" t="s">
        <v>3315</v>
      </c>
    </row>
    <row r="746" spans="33:41" ht="15" customHeight="1" x14ac:dyDescent="0.15">
      <c r="AG746" s="347"/>
      <c r="AI746" s="663" t="s">
        <v>2519</v>
      </c>
      <c r="AJ746" s="666" t="s">
        <v>1872</v>
      </c>
      <c r="AK746" s="663" t="s">
        <v>2984</v>
      </c>
      <c r="AL746" s="663">
        <v>3602014</v>
      </c>
      <c r="AM746" s="664">
        <v>1</v>
      </c>
      <c r="AN746" s="664" t="s">
        <v>1051</v>
      </c>
      <c r="AO746" s="665" t="s">
        <v>3315</v>
      </c>
    </row>
    <row r="747" spans="33:41" ht="15" customHeight="1" x14ac:dyDescent="0.15">
      <c r="AI747" s="663" t="s">
        <v>2519</v>
      </c>
      <c r="AJ747" s="666" t="s">
        <v>2379</v>
      </c>
      <c r="AK747" s="663" t="s">
        <v>2988</v>
      </c>
      <c r="AL747" s="663">
        <v>3602018</v>
      </c>
      <c r="AM747" s="664" t="s">
        <v>1051</v>
      </c>
      <c r="AN747" s="664">
        <v>1</v>
      </c>
      <c r="AO747" s="665" t="s">
        <v>3315</v>
      </c>
    </row>
    <row r="748" spans="33:41" ht="15" customHeight="1" x14ac:dyDescent="0.15">
      <c r="AI748" s="663" t="s">
        <v>2519</v>
      </c>
      <c r="AJ748" s="666" t="s">
        <v>1876</v>
      </c>
      <c r="AK748" s="663" t="s">
        <v>2989</v>
      </c>
      <c r="AL748" s="663">
        <v>3602019</v>
      </c>
      <c r="AM748" s="664" t="s">
        <v>1051</v>
      </c>
      <c r="AN748" s="664">
        <v>1</v>
      </c>
      <c r="AO748" s="665" t="s">
        <v>3315</v>
      </c>
    </row>
    <row r="749" spans="33:41" ht="15" customHeight="1" x14ac:dyDescent="0.15">
      <c r="AI749" s="663" t="s">
        <v>2519</v>
      </c>
      <c r="AJ749" s="666" t="s">
        <v>2377</v>
      </c>
      <c r="AK749" s="663" t="s">
        <v>2975</v>
      </c>
      <c r="AL749" s="663">
        <v>3602002</v>
      </c>
      <c r="AM749" s="664" t="s">
        <v>1051</v>
      </c>
      <c r="AN749" s="664">
        <v>1</v>
      </c>
      <c r="AO749" s="665" t="s">
        <v>3315</v>
      </c>
    </row>
    <row r="750" spans="33:41" ht="15" customHeight="1" x14ac:dyDescent="0.15">
      <c r="AI750" s="663" t="s">
        <v>2519</v>
      </c>
      <c r="AJ750" s="666" t="s">
        <v>1873</v>
      </c>
      <c r="AK750" s="663" t="s">
        <v>2985</v>
      </c>
      <c r="AL750" s="663">
        <v>3602015</v>
      </c>
      <c r="AM750" s="664">
        <v>1</v>
      </c>
      <c r="AN750" s="664" t="s">
        <v>1051</v>
      </c>
      <c r="AO750" s="665" t="s">
        <v>3315</v>
      </c>
    </row>
    <row r="751" spans="33:41" ht="15" customHeight="1" x14ac:dyDescent="0.15">
      <c r="AI751" s="663" t="s">
        <v>2519</v>
      </c>
      <c r="AJ751" s="666" t="s">
        <v>1871</v>
      </c>
      <c r="AK751" s="663" t="s">
        <v>2983</v>
      </c>
      <c r="AL751" s="663">
        <v>3602012</v>
      </c>
      <c r="AM751" s="664">
        <v>1</v>
      </c>
      <c r="AN751" s="664" t="s">
        <v>1051</v>
      </c>
      <c r="AO751" s="665" t="s">
        <v>3315</v>
      </c>
    </row>
    <row r="752" spans="33:41" ht="15" customHeight="1" x14ac:dyDescent="0.15">
      <c r="AI752" s="663" t="s">
        <v>2519</v>
      </c>
      <c r="AJ752" s="666" t="s">
        <v>1864</v>
      </c>
      <c r="AK752" s="663" t="s">
        <v>2976</v>
      </c>
      <c r="AL752" s="663">
        <v>3602004</v>
      </c>
      <c r="AM752" s="664">
        <v>1</v>
      </c>
      <c r="AN752" s="664" t="s">
        <v>1051</v>
      </c>
      <c r="AO752" s="665" t="s">
        <v>3315</v>
      </c>
    </row>
    <row r="753" spans="35:41" ht="15" customHeight="1" x14ac:dyDescent="0.15">
      <c r="AI753" s="663" t="s">
        <v>2519</v>
      </c>
      <c r="AJ753" s="666" t="s">
        <v>1882</v>
      </c>
      <c r="AK753" s="663" t="s">
        <v>2995</v>
      </c>
      <c r="AL753" s="663">
        <v>3602035</v>
      </c>
      <c r="AM753" s="664">
        <v>1</v>
      </c>
      <c r="AN753" s="664" t="s">
        <v>1051</v>
      </c>
      <c r="AO753" s="665" t="s">
        <v>3315</v>
      </c>
    </row>
    <row r="754" spans="35:41" ht="15" customHeight="1" x14ac:dyDescent="0.15">
      <c r="AI754" s="663" t="s">
        <v>2519</v>
      </c>
      <c r="AJ754" s="666" t="s">
        <v>1877</v>
      </c>
      <c r="AK754" s="663" t="s">
        <v>2990</v>
      </c>
      <c r="AL754" s="663">
        <v>3602020</v>
      </c>
      <c r="AM754" s="664">
        <v>1</v>
      </c>
      <c r="AN754" s="664" t="s">
        <v>1051</v>
      </c>
      <c r="AO754" s="665" t="s">
        <v>3315</v>
      </c>
    </row>
    <row r="755" spans="35:41" ht="15" customHeight="1" x14ac:dyDescent="0.15">
      <c r="AI755" s="663" t="s">
        <v>2519</v>
      </c>
      <c r="AJ755" s="666" t="s">
        <v>1878</v>
      </c>
      <c r="AK755" s="663" t="s">
        <v>2991</v>
      </c>
      <c r="AL755" s="663">
        <v>3602022</v>
      </c>
      <c r="AM755" s="664">
        <v>1</v>
      </c>
      <c r="AN755" s="664" t="s">
        <v>1051</v>
      </c>
      <c r="AO755" s="665" t="s">
        <v>3315</v>
      </c>
    </row>
    <row r="756" spans="35:41" ht="15" customHeight="1" x14ac:dyDescent="0.15">
      <c r="AI756" s="663" t="s">
        <v>2519</v>
      </c>
      <c r="AJ756" s="666" t="s">
        <v>1865</v>
      </c>
      <c r="AK756" s="663" t="s">
        <v>2977</v>
      </c>
      <c r="AL756" s="663">
        <v>3602006</v>
      </c>
      <c r="AM756" s="664">
        <v>1</v>
      </c>
      <c r="AN756" s="664" t="s">
        <v>1051</v>
      </c>
      <c r="AO756" s="665" t="s">
        <v>3315</v>
      </c>
    </row>
    <row r="757" spans="35:41" ht="15" customHeight="1" x14ac:dyDescent="0.15">
      <c r="AI757" s="663" t="s">
        <v>2519</v>
      </c>
      <c r="AJ757" s="666" t="s">
        <v>1866</v>
      </c>
      <c r="AK757" s="663" t="s">
        <v>2978</v>
      </c>
      <c r="AL757" s="663">
        <v>3602007</v>
      </c>
      <c r="AM757" s="664">
        <v>1</v>
      </c>
      <c r="AN757" s="664" t="s">
        <v>1051</v>
      </c>
      <c r="AO757" s="665" t="s">
        <v>3315</v>
      </c>
    </row>
    <row r="758" spans="35:41" ht="15" customHeight="1" x14ac:dyDescent="0.15">
      <c r="AI758" s="663" t="s">
        <v>2519</v>
      </c>
      <c r="AJ758" s="666" t="s">
        <v>1879</v>
      </c>
      <c r="AK758" s="663" t="s">
        <v>2992</v>
      </c>
      <c r="AL758" s="663">
        <v>3602023</v>
      </c>
      <c r="AM758" s="664">
        <v>1</v>
      </c>
      <c r="AN758" s="664" t="s">
        <v>1051</v>
      </c>
      <c r="AO758" s="665" t="s">
        <v>3315</v>
      </c>
    </row>
    <row r="759" spans="35:41" ht="15" customHeight="1" x14ac:dyDescent="0.15">
      <c r="AI759" s="663" t="s">
        <v>2519</v>
      </c>
      <c r="AJ759" s="666" t="s">
        <v>1868</v>
      </c>
      <c r="AK759" s="663" t="s">
        <v>2980</v>
      </c>
      <c r="AL759" s="663">
        <v>3602009</v>
      </c>
      <c r="AM759" s="664" t="s">
        <v>1051</v>
      </c>
      <c r="AN759" s="664">
        <v>1</v>
      </c>
      <c r="AO759" s="665" t="s">
        <v>3315</v>
      </c>
    </row>
    <row r="760" spans="35:41" ht="15" customHeight="1" x14ac:dyDescent="0.15">
      <c r="AI760" s="663" t="s">
        <v>2519</v>
      </c>
      <c r="AJ760" s="666" t="s">
        <v>1869</v>
      </c>
      <c r="AK760" s="663" t="s">
        <v>2981</v>
      </c>
      <c r="AL760" s="663">
        <v>3602010</v>
      </c>
      <c r="AM760" s="664" t="s">
        <v>1051</v>
      </c>
      <c r="AN760" s="664">
        <v>1</v>
      </c>
      <c r="AO760" s="665" t="s">
        <v>3315</v>
      </c>
    </row>
    <row r="761" spans="35:41" ht="15" customHeight="1" x14ac:dyDescent="0.15">
      <c r="AI761" s="663" t="s">
        <v>2519</v>
      </c>
      <c r="AJ761" s="666" t="s">
        <v>1870</v>
      </c>
      <c r="AK761" s="663" t="s">
        <v>2982</v>
      </c>
      <c r="AL761" s="663">
        <v>3602011</v>
      </c>
      <c r="AM761" s="664">
        <v>1</v>
      </c>
      <c r="AN761" s="664" t="s">
        <v>1051</v>
      </c>
      <c r="AO761" s="665" t="s">
        <v>3315</v>
      </c>
    </row>
    <row r="762" spans="35:41" ht="15" customHeight="1" x14ac:dyDescent="0.15">
      <c r="AI762" s="663" t="s">
        <v>2519</v>
      </c>
      <c r="AJ762" s="666" t="s">
        <v>1881</v>
      </c>
      <c r="AK762" s="663" t="s">
        <v>2994</v>
      </c>
      <c r="AL762" s="663">
        <v>3602028</v>
      </c>
      <c r="AM762" s="664">
        <v>1</v>
      </c>
      <c r="AN762" s="664" t="s">
        <v>1051</v>
      </c>
      <c r="AO762" s="665" t="s">
        <v>3315</v>
      </c>
    </row>
    <row r="763" spans="35:41" ht="15" customHeight="1" x14ac:dyDescent="0.15">
      <c r="AI763" s="663" t="s">
        <v>2519</v>
      </c>
      <c r="AJ763" s="666" t="s">
        <v>1867</v>
      </c>
      <c r="AK763" s="663" t="s">
        <v>2979</v>
      </c>
      <c r="AL763" s="663">
        <v>3602008</v>
      </c>
      <c r="AM763" s="664">
        <v>1</v>
      </c>
      <c r="AN763" s="664" t="s">
        <v>1051</v>
      </c>
      <c r="AO763" s="665" t="s">
        <v>3315</v>
      </c>
    </row>
    <row r="764" spans="35:41" ht="15" customHeight="1" x14ac:dyDescent="0.15">
      <c r="AI764" s="663" t="s">
        <v>2519</v>
      </c>
      <c r="AJ764" s="666" t="s">
        <v>1883</v>
      </c>
      <c r="AK764" s="663" t="s">
        <v>3383</v>
      </c>
      <c r="AL764" s="663">
        <v>3602040</v>
      </c>
      <c r="AM764" s="664" t="s">
        <v>1051</v>
      </c>
      <c r="AN764" s="664">
        <v>1</v>
      </c>
      <c r="AO764" s="665" t="s">
        <v>3315</v>
      </c>
    </row>
    <row r="765" spans="35:41" ht="15" customHeight="1" x14ac:dyDescent="0.15">
      <c r="AI765" s="663" t="s">
        <v>2520</v>
      </c>
      <c r="AJ765" s="666" t="s">
        <v>2396</v>
      </c>
      <c r="AK765" s="663" t="s">
        <v>3027</v>
      </c>
      <c r="AL765" s="663">
        <v>3603049</v>
      </c>
      <c r="AM765" s="664" t="s">
        <v>1051</v>
      </c>
      <c r="AN765" s="664">
        <v>1</v>
      </c>
      <c r="AO765" s="665" t="s">
        <v>3315</v>
      </c>
    </row>
    <row r="766" spans="35:41" ht="15" customHeight="1" x14ac:dyDescent="0.15">
      <c r="AI766" s="663" t="s">
        <v>2520</v>
      </c>
      <c r="AJ766" s="666" t="s">
        <v>2382</v>
      </c>
      <c r="AK766" s="663" t="s">
        <v>3001</v>
      </c>
      <c r="AL766" s="663">
        <v>3603005</v>
      </c>
      <c r="AM766" s="664" t="s">
        <v>1051</v>
      </c>
      <c r="AN766" s="664">
        <v>1</v>
      </c>
      <c r="AO766" s="665" t="s">
        <v>3315</v>
      </c>
    </row>
    <row r="767" spans="35:41" ht="15" customHeight="1" x14ac:dyDescent="0.15">
      <c r="AI767" s="663" t="s">
        <v>2520</v>
      </c>
      <c r="AJ767" s="666" t="s">
        <v>1886</v>
      </c>
      <c r="AK767" s="663" t="s">
        <v>2998</v>
      </c>
      <c r="AL767" s="663">
        <v>3603001</v>
      </c>
      <c r="AM767" s="664">
        <v>1</v>
      </c>
      <c r="AN767" s="664" t="s">
        <v>1051</v>
      </c>
      <c r="AO767" s="665" t="s">
        <v>3315</v>
      </c>
    </row>
    <row r="768" spans="35:41" ht="15" customHeight="1" x14ac:dyDescent="0.15">
      <c r="AI768" s="663" t="s">
        <v>2520</v>
      </c>
      <c r="AJ768" s="666" t="s">
        <v>1919</v>
      </c>
      <c r="AK768" s="663" t="s">
        <v>3044</v>
      </c>
      <c r="AL768" s="663">
        <v>3603082</v>
      </c>
      <c r="AM768" s="664">
        <v>1</v>
      </c>
      <c r="AN768" s="664" t="s">
        <v>1051</v>
      </c>
      <c r="AO768" s="665" t="s">
        <v>3315</v>
      </c>
    </row>
    <row r="769" spans="35:41" ht="15" customHeight="1" x14ac:dyDescent="0.15">
      <c r="AI769" s="663" t="s">
        <v>2520</v>
      </c>
      <c r="AJ769" s="666" t="s">
        <v>2387</v>
      </c>
      <c r="AK769" s="663" t="s">
        <v>3011</v>
      </c>
      <c r="AL769" s="663">
        <v>3603023</v>
      </c>
      <c r="AM769" s="664" t="s">
        <v>1051</v>
      </c>
      <c r="AN769" s="664">
        <v>1</v>
      </c>
      <c r="AO769" s="665" t="s">
        <v>3315</v>
      </c>
    </row>
    <row r="770" spans="35:41" ht="15" customHeight="1" x14ac:dyDescent="0.15">
      <c r="AI770" s="663" t="s">
        <v>2520</v>
      </c>
      <c r="AJ770" s="666" t="s">
        <v>1913</v>
      </c>
      <c r="AK770" s="663" t="s">
        <v>3037</v>
      </c>
      <c r="AL770" s="663">
        <v>3603071</v>
      </c>
      <c r="AM770" s="664">
        <v>1</v>
      </c>
      <c r="AN770" s="664" t="s">
        <v>1051</v>
      </c>
      <c r="AO770" s="665" t="s">
        <v>3315</v>
      </c>
    </row>
    <row r="771" spans="35:41" ht="15" customHeight="1" x14ac:dyDescent="0.15">
      <c r="AI771" s="663" t="s">
        <v>2520</v>
      </c>
      <c r="AJ771" s="666" t="s">
        <v>2404</v>
      </c>
      <c r="AK771" s="663" t="s">
        <v>3043</v>
      </c>
      <c r="AL771" s="663">
        <v>3603081</v>
      </c>
      <c r="AM771" s="664">
        <v>1</v>
      </c>
      <c r="AN771" s="664" t="s">
        <v>1051</v>
      </c>
      <c r="AO771" s="665" t="s">
        <v>3315</v>
      </c>
    </row>
    <row r="772" spans="35:41" ht="15" customHeight="1" x14ac:dyDescent="0.15">
      <c r="AI772" s="663" t="s">
        <v>2520</v>
      </c>
      <c r="AJ772" s="666" t="s">
        <v>2408</v>
      </c>
      <c r="AK772" s="663" t="s">
        <v>3051</v>
      </c>
      <c r="AL772" s="663">
        <v>3603090</v>
      </c>
      <c r="AM772" s="664" t="s">
        <v>1051</v>
      </c>
      <c r="AN772" s="664">
        <v>1</v>
      </c>
      <c r="AO772" s="665" t="s">
        <v>3315</v>
      </c>
    </row>
    <row r="773" spans="35:41" ht="15" customHeight="1" x14ac:dyDescent="0.15">
      <c r="AI773" s="663" t="s">
        <v>2520</v>
      </c>
      <c r="AJ773" s="666" t="s">
        <v>1887</v>
      </c>
      <c r="AK773" s="663" t="s">
        <v>2999</v>
      </c>
      <c r="AL773" s="663">
        <v>3603002</v>
      </c>
      <c r="AM773" s="664">
        <v>1</v>
      </c>
      <c r="AN773" s="664" t="s">
        <v>1051</v>
      </c>
      <c r="AO773" s="665" t="s">
        <v>3315</v>
      </c>
    </row>
    <row r="774" spans="35:41" ht="15" customHeight="1" x14ac:dyDescent="0.15">
      <c r="AI774" s="663" t="s">
        <v>2520</v>
      </c>
      <c r="AJ774" s="666" t="s">
        <v>2385</v>
      </c>
      <c r="AK774" s="663" t="s">
        <v>3008</v>
      </c>
      <c r="AL774" s="663">
        <v>3603017</v>
      </c>
      <c r="AM774" s="664">
        <v>1</v>
      </c>
      <c r="AN774" s="664" t="s">
        <v>1051</v>
      </c>
      <c r="AO774" s="665" t="s">
        <v>3315</v>
      </c>
    </row>
    <row r="775" spans="35:41" ht="15" customHeight="1" x14ac:dyDescent="0.15">
      <c r="AI775" s="663" t="s">
        <v>2520</v>
      </c>
      <c r="AJ775" s="666" t="s">
        <v>1889</v>
      </c>
      <c r="AK775" s="663" t="s">
        <v>3002</v>
      </c>
      <c r="AL775" s="663">
        <v>3603006</v>
      </c>
      <c r="AM775" s="664" t="s">
        <v>1051</v>
      </c>
      <c r="AN775" s="664">
        <v>1</v>
      </c>
      <c r="AO775" s="665" t="s">
        <v>3315</v>
      </c>
    </row>
    <row r="776" spans="35:41" ht="15" customHeight="1" x14ac:dyDescent="0.15">
      <c r="AI776" s="663" t="s">
        <v>2520</v>
      </c>
      <c r="AJ776" s="666" t="s">
        <v>1921</v>
      </c>
      <c r="AK776" s="663" t="s">
        <v>3048</v>
      </c>
      <c r="AL776" s="663">
        <v>3603087</v>
      </c>
      <c r="AM776" s="664">
        <v>1</v>
      </c>
      <c r="AN776" s="664" t="s">
        <v>1051</v>
      </c>
      <c r="AO776" s="665" t="s">
        <v>3315</v>
      </c>
    </row>
    <row r="777" spans="35:41" ht="15" customHeight="1" x14ac:dyDescent="0.15">
      <c r="AI777" s="663" t="s">
        <v>2520</v>
      </c>
      <c r="AJ777" s="666" t="s">
        <v>2398</v>
      </c>
      <c r="AK777" s="663" t="s">
        <v>3034</v>
      </c>
      <c r="AL777" s="663">
        <v>3603064</v>
      </c>
      <c r="AM777" s="664">
        <v>1</v>
      </c>
      <c r="AN777" s="664" t="s">
        <v>1051</v>
      </c>
      <c r="AO777" s="665" t="s">
        <v>3315</v>
      </c>
    </row>
    <row r="778" spans="35:41" ht="15" customHeight="1" x14ac:dyDescent="0.15">
      <c r="AI778" s="663" t="s">
        <v>2520</v>
      </c>
      <c r="AJ778" s="666" t="s">
        <v>1925</v>
      </c>
      <c r="AK778" s="663" t="s">
        <v>3053</v>
      </c>
      <c r="AL778" s="663">
        <v>3603092</v>
      </c>
      <c r="AM778" s="664">
        <v>1</v>
      </c>
      <c r="AN778" s="664" t="s">
        <v>1051</v>
      </c>
      <c r="AO778" s="665" t="s">
        <v>3315</v>
      </c>
    </row>
    <row r="779" spans="35:41" ht="15" customHeight="1" x14ac:dyDescent="0.15">
      <c r="AI779" s="663" t="s">
        <v>2520</v>
      </c>
      <c r="AJ779" s="666" t="s">
        <v>1477</v>
      </c>
      <c r="AK779" s="663" t="s">
        <v>3014</v>
      </c>
      <c r="AL779" s="663">
        <v>3603027</v>
      </c>
      <c r="AM779" s="664">
        <v>1</v>
      </c>
      <c r="AN779" s="664" t="s">
        <v>1051</v>
      </c>
      <c r="AO779" s="665" t="s">
        <v>3315</v>
      </c>
    </row>
    <row r="780" spans="35:41" ht="15" customHeight="1" x14ac:dyDescent="0.15">
      <c r="AI780" s="663" t="s">
        <v>2520</v>
      </c>
      <c r="AJ780" s="666" t="s">
        <v>1893</v>
      </c>
      <c r="AK780" s="663" t="s">
        <v>3009</v>
      </c>
      <c r="AL780" s="663">
        <v>3603019</v>
      </c>
      <c r="AM780" s="664" t="s">
        <v>1051</v>
      </c>
      <c r="AN780" s="664">
        <v>1</v>
      </c>
      <c r="AO780" s="665" t="s">
        <v>3315</v>
      </c>
    </row>
    <row r="781" spans="35:41" ht="15" customHeight="1" x14ac:dyDescent="0.15">
      <c r="AI781" s="663" t="s">
        <v>2520</v>
      </c>
      <c r="AJ781" s="666" t="s">
        <v>1911</v>
      </c>
      <c r="AK781" s="663" t="s">
        <v>3033</v>
      </c>
      <c r="AL781" s="663">
        <v>3603063</v>
      </c>
      <c r="AM781" s="664" t="s">
        <v>1051</v>
      </c>
      <c r="AN781" s="664">
        <v>1</v>
      </c>
      <c r="AO781" s="665" t="s">
        <v>3315</v>
      </c>
    </row>
    <row r="782" spans="35:41" ht="15" customHeight="1" x14ac:dyDescent="0.15">
      <c r="AI782" s="663" t="s">
        <v>2520</v>
      </c>
      <c r="AJ782" s="666" t="s">
        <v>1918</v>
      </c>
      <c r="AK782" s="663" t="s">
        <v>3042</v>
      </c>
      <c r="AL782" s="663">
        <v>3603079</v>
      </c>
      <c r="AM782" s="664" t="s">
        <v>1051</v>
      </c>
      <c r="AN782" s="664">
        <v>1</v>
      </c>
      <c r="AO782" s="665" t="s">
        <v>3315</v>
      </c>
    </row>
    <row r="783" spans="35:41" ht="15" customHeight="1" x14ac:dyDescent="0.15">
      <c r="AI783" s="663" t="s">
        <v>2520</v>
      </c>
      <c r="AJ783" s="666" t="s">
        <v>1927</v>
      </c>
      <c r="AK783" s="663" t="s">
        <v>3055</v>
      </c>
      <c r="AL783" s="663">
        <v>3603103</v>
      </c>
      <c r="AM783" s="664">
        <v>1</v>
      </c>
      <c r="AN783" s="664" t="s">
        <v>1051</v>
      </c>
      <c r="AO783" s="665" t="s">
        <v>3315</v>
      </c>
    </row>
    <row r="784" spans="35:41" ht="15" customHeight="1" x14ac:dyDescent="0.15">
      <c r="AI784" s="663" t="s">
        <v>2520</v>
      </c>
      <c r="AJ784" s="666" t="s">
        <v>1907</v>
      </c>
      <c r="AK784" s="663" t="s">
        <v>3029</v>
      </c>
      <c r="AL784" s="663">
        <v>3603054</v>
      </c>
      <c r="AM784" s="664">
        <v>1</v>
      </c>
      <c r="AN784" s="664" t="s">
        <v>1051</v>
      </c>
      <c r="AO784" s="665" t="s">
        <v>3315</v>
      </c>
    </row>
    <row r="785" spans="35:41" ht="15" customHeight="1" x14ac:dyDescent="0.15">
      <c r="AI785" s="663" t="s">
        <v>2520</v>
      </c>
      <c r="AJ785" s="666" t="s">
        <v>1892</v>
      </c>
      <c r="AK785" s="663" t="s">
        <v>3007</v>
      </c>
      <c r="AL785" s="663">
        <v>3603015</v>
      </c>
      <c r="AM785" s="664">
        <v>1</v>
      </c>
      <c r="AN785" s="664" t="s">
        <v>1051</v>
      </c>
      <c r="AO785" s="665" t="s">
        <v>3315</v>
      </c>
    </row>
    <row r="786" spans="35:41" ht="15" customHeight="1" x14ac:dyDescent="0.15">
      <c r="AI786" s="663" t="s">
        <v>2520</v>
      </c>
      <c r="AJ786" s="666" t="s">
        <v>1926</v>
      </c>
      <c r="AK786" s="663" t="s">
        <v>3054</v>
      </c>
      <c r="AL786" s="663">
        <v>3603094</v>
      </c>
      <c r="AM786" s="664">
        <v>1</v>
      </c>
      <c r="AN786" s="664" t="s">
        <v>1051</v>
      </c>
      <c r="AO786" s="665" t="s">
        <v>3315</v>
      </c>
    </row>
    <row r="787" spans="35:41" ht="15" customHeight="1" x14ac:dyDescent="0.15">
      <c r="AI787" s="663" t="s">
        <v>2520</v>
      </c>
      <c r="AJ787" s="666" t="s">
        <v>1902</v>
      </c>
      <c r="AK787" s="663" t="s">
        <v>3022</v>
      </c>
      <c r="AL787" s="663">
        <v>3603041</v>
      </c>
      <c r="AM787" s="664">
        <v>1</v>
      </c>
      <c r="AN787" s="664" t="s">
        <v>1051</v>
      </c>
      <c r="AO787" s="665" t="s">
        <v>3315</v>
      </c>
    </row>
    <row r="788" spans="35:41" ht="15" customHeight="1" x14ac:dyDescent="0.15">
      <c r="AI788" s="663" t="s">
        <v>2520</v>
      </c>
      <c r="AJ788" s="666" t="s">
        <v>1894</v>
      </c>
      <c r="AK788" s="663" t="s">
        <v>3010</v>
      </c>
      <c r="AL788" s="663">
        <v>3603021</v>
      </c>
      <c r="AM788" s="664">
        <v>1</v>
      </c>
      <c r="AN788" s="664" t="s">
        <v>1051</v>
      </c>
      <c r="AO788" s="665" t="s">
        <v>3315</v>
      </c>
    </row>
    <row r="789" spans="35:41" ht="15" customHeight="1" x14ac:dyDescent="0.15">
      <c r="AI789" s="663" t="s">
        <v>2520</v>
      </c>
      <c r="AJ789" s="666" t="s">
        <v>1916</v>
      </c>
      <c r="AK789" s="663" t="s">
        <v>3040</v>
      </c>
      <c r="AL789" s="663">
        <v>3603076</v>
      </c>
      <c r="AM789" s="664" t="s">
        <v>1051</v>
      </c>
      <c r="AN789" s="664">
        <v>1</v>
      </c>
      <c r="AO789" s="665" t="s">
        <v>3315</v>
      </c>
    </row>
    <row r="790" spans="35:41" ht="15" customHeight="1" x14ac:dyDescent="0.15">
      <c r="AI790" s="663" t="s">
        <v>2520</v>
      </c>
      <c r="AJ790" s="666" t="s">
        <v>1924</v>
      </c>
      <c r="AK790" s="663" t="s">
        <v>3052</v>
      </c>
      <c r="AL790" s="663">
        <v>3603091</v>
      </c>
      <c r="AM790" s="664" t="s">
        <v>1051</v>
      </c>
      <c r="AN790" s="664">
        <v>1</v>
      </c>
      <c r="AO790" s="665" t="s">
        <v>3315</v>
      </c>
    </row>
    <row r="791" spans="35:41" ht="15" customHeight="1" x14ac:dyDescent="0.15">
      <c r="AI791" s="663" t="s">
        <v>2520</v>
      </c>
      <c r="AJ791" s="666" t="s">
        <v>1917</v>
      </c>
      <c r="AK791" s="663" t="s">
        <v>3041</v>
      </c>
      <c r="AL791" s="663">
        <v>3603077</v>
      </c>
      <c r="AM791" s="664" t="s">
        <v>1051</v>
      </c>
      <c r="AN791" s="664">
        <v>1</v>
      </c>
      <c r="AO791" s="665" t="s">
        <v>3315</v>
      </c>
    </row>
    <row r="792" spans="35:41" ht="15" customHeight="1" x14ac:dyDescent="0.15">
      <c r="AI792" s="663" t="s">
        <v>2520</v>
      </c>
      <c r="AJ792" s="666" t="s">
        <v>2394</v>
      </c>
      <c r="AK792" s="663" t="s">
        <v>3024</v>
      </c>
      <c r="AL792" s="663">
        <v>3603044</v>
      </c>
      <c r="AM792" s="664" t="s">
        <v>1051</v>
      </c>
      <c r="AN792" s="664">
        <v>1</v>
      </c>
      <c r="AO792" s="665" t="s">
        <v>3315</v>
      </c>
    </row>
    <row r="793" spans="35:41" ht="15" customHeight="1" x14ac:dyDescent="0.15">
      <c r="AI793" s="663" t="s">
        <v>2520</v>
      </c>
      <c r="AJ793" s="666" t="s">
        <v>1920</v>
      </c>
      <c r="AK793" s="663" t="s">
        <v>3045</v>
      </c>
      <c r="AL793" s="663">
        <v>3603083</v>
      </c>
      <c r="AM793" s="664">
        <v>1</v>
      </c>
      <c r="AN793" s="664" t="s">
        <v>1051</v>
      </c>
      <c r="AO793" s="665" t="s">
        <v>3315</v>
      </c>
    </row>
    <row r="794" spans="35:41" ht="15" customHeight="1" x14ac:dyDescent="0.15">
      <c r="AI794" s="663" t="s">
        <v>2520</v>
      </c>
      <c r="AJ794" s="666" t="s">
        <v>1923</v>
      </c>
      <c r="AK794" s="663" t="s">
        <v>3050</v>
      </c>
      <c r="AL794" s="663">
        <v>3603089</v>
      </c>
      <c r="AM794" s="664">
        <v>1</v>
      </c>
      <c r="AN794" s="664" t="s">
        <v>1051</v>
      </c>
      <c r="AO794" s="665" t="s">
        <v>3315</v>
      </c>
    </row>
    <row r="795" spans="35:41" ht="15" customHeight="1" x14ac:dyDescent="0.15">
      <c r="AI795" s="663" t="s">
        <v>2520</v>
      </c>
      <c r="AJ795" s="666" t="s">
        <v>2392</v>
      </c>
      <c r="AK795" s="663" t="s">
        <v>3020</v>
      </c>
      <c r="AL795" s="663">
        <v>3603038</v>
      </c>
      <c r="AM795" s="664">
        <v>1</v>
      </c>
      <c r="AN795" s="664" t="s">
        <v>1051</v>
      </c>
      <c r="AO795" s="665" t="s">
        <v>3315</v>
      </c>
    </row>
    <row r="796" spans="35:41" ht="15" customHeight="1" x14ac:dyDescent="0.15">
      <c r="AI796" s="663" t="s">
        <v>2520</v>
      </c>
      <c r="AJ796" s="666" t="s">
        <v>1906</v>
      </c>
      <c r="AK796" s="663" t="s">
        <v>3028</v>
      </c>
      <c r="AL796" s="663">
        <v>3603052</v>
      </c>
      <c r="AM796" s="664">
        <v>1</v>
      </c>
      <c r="AN796" s="664" t="s">
        <v>1051</v>
      </c>
      <c r="AO796" s="665" t="s">
        <v>3315</v>
      </c>
    </row>
    <row r="797" spans="35:41" ht="15" customHeight="1" x14ac:dyDescent="0.15">
      <c r="AI797" s="663" t="s">
        <v>2520</v>
      </c>
      <c r="AJ797" s="666" t="s">
        <v>1890</v>
      </c>
      <c r="AK797" s="663" t="s">
        <v>3003</v>
      </c>
      <c r="AL797" s="663">
        <v>3603009</v>
      </c>
      <c r="AM797" s="664">
        <v>1</v>
      </c>
      <c r="AN797" s="664" t="s">
        <v>1051</v>
      </c>
      <c r="AO797" s="665" t="s">
        <v>3315</v>
      </c>
    </row>
    <row r="798" spans="35:41" ht="15" customHeight="1" x14ac:dyDescent="0.15">
      <c r="AI798" s="663" t="s">
        <v>2520</v>
      </c>
      <c r="AJ798" s="666" t="s">
        <v>2411</v>
      </c>
      <c r="AK798" s="663" t="s">
        <v>3056</v>
      </c>
      <c r="AL798" s="663">
        <v>3603104</v>
      </c>
      <c r="AM798" s="664">
        <v>1</v>
      </c>
      <c r="AN798" s="664" t="s">
        <v>1051</v>
      </c>
      <c r="AO798" s="665" t="s">
        <v>3315</v>
      </c>
    </row>
    <row r="799" spans="35:41" ht="15" customHeight="1" x14ac:dyDescent="0.15">
      <c r="AI799" s="663" t="s">
        <v>2520</v>
      </c>
      <c r="AJ799" s="666" t="s">
        <v>1903</v>
      </c>
      <c r="AK799" s="663" t="s">
        <v>3023</v>
      </c>
      <c r="AL799" s="663">
        <v>3603042</v>
      </c>
      <c r="AM799" s="664">
        <v>1</v>
      </c>
      <c r="AN799" s="664" t="s">
        <v>1051</v>
      </c>
      <c r="AO799" s="665" t="s">
        <v>3315</v>
      </c>
    </row>
    <row r="800" spans="35:41" ht="15" customHeight="1" x14ac:dyDescent="0.15">
      <c r="AI800" s="663" t="s">
        <v>2520</v>
      </c>
      <c r="AJ800" s="666" t="s">
        <v>1899</v>
      </c>
      <c r="AK800" s="663" t="s">
        <v>3018</v>
      </c>
      <c r="AL800" s="663">
        <v>3603036</v>
      </c>
      <c r="AM800" s="664">
        <v>1</v>
      </c>
      <c r="AN800" s="664" t="s">
        <v>1051</v>
      </c>
      <c r="AO800" s="665" t="s">
        <v>3315</v>
      </c>
    </row>
    <row r="801" spans="35:41" ht="15" customHeight="1" x14ac:dyDescent="0.15">
      <c r="AI801" s="663" t="s">
        <v>2520</v>
      </c>
      <c r="AJ801" s="666" t="s">
        <v>2401</v>
      </c>
      <c r="AK801" s="663" t="s">
        <v>3036</v>
      </c>
      <c r="AL801" s="663">
        <v>3603068</v>
      </c>
      <c r="AM801" s="664">
        <v>1</v>
      </c>
      <c r="AN801" s="664" t="s">
        <v>1051</v>
      </c>
      <c r="AO801" s="665" t="s">
        <v>3315</v>
      </c>
    </row>
    <row r="802" spans="35:41" ht="15" customHeight="1" x14ac:dyDescent="0.15">
      <c r="AI802" s="663" t="s">
        <v>2520</v>
      </c>
      <c r="AJ802" s="666" t="s">
        <v>1898</v>
      </c>
      <c r="AK802" s="663" t="s">
        <v>3017</v>
      </c>
      <c r="AL802" s="663">
        <v>3603035</v>
      </c>
      <c r="AM802" s="664">
        <v>1</v>
      </c>
      <c r="AN802" s="664" t="s">
        <v>1051</v>
      </c>
      <c r="AO802" s="665" t="s">
        <v>3315</v>
      </c>
    </row>
    <row r="803" spans="35:41" ht="15" customHeight="1" x14ac:dyDescent="0.15">
      <c r="AI803" s="663" t="s">
        <v>2520</v>
      </c>
      <c r="AJ803" s="666" t="s">
        <v>1900</v>
      </c>
      <c r="AK803" s="663" t="s">
        <v>3019</v>
      </c>
      <c r="AL803" s="663">
        <v>3603037</v>
      </c>
      <c r="AM803" s="664" t="s">
        <v>1051</v>
      </c>
      <c r="AN803" s="664">
        <v>1</v>
      </c>
      <c r="AO803" s="665" t="s">
        <v>3315</v>
      </c>
    </row>
    <row r="804" spans="35:41" ht="15" customHeight="1" x14ac:dyDescent="0.15">
      <c r="AI804" s="663" t="s">
        <v>2520</v>
      </c>
      <c r="AJ804" s="666" t="s">
        <v>1912</v>
      </c>
      <c r="AK804" s="663" t="s">
        <v>3035</v>
      </c>
      <c r="AL804" s="663">
        <v>3603066</v>
      </c>
      <c r="AM804" s="664" t="s">
        <v>1051</v>
      </c>
      <c r="AN804" s="664">
        <v>1</v>
      </c>
      <c r="AO804" s="665" t="s">
        <v>3315</v>
      </c>
    </row>
    <row r="805" spans="35:41" ht="15" customHeight="1" x14ac:dyDescent="0.15">
      <c r="AI805" s="663" t="s">
        <v>2520</v>
      </c>
      <c r="AJ805" s="666" t="s">
        <v>1891</v>
      </c>
      <c r="AK805" s="663" t="s">
        <v>3004</v>
      </c>
      <c r="AL805" s="663">
        <v>3603010</v>
      </c>
      <c r="AM805" s="664" t="s">
        <v>1051</v>
      </c>
      <c r="AN805" s="664">
        <v>1</v>
      </c>
      <c r="AO805" s="665" t="s">
        <v>3315</v>
      </c>
    </row>
    <row r="806" spans="35:41" ht="15" customHeight="1" x14ac:dyDescent="0.15">
      <c r="AI806" s="663" t="s">
        <v>2520</v>
      </c>
      <c r="AJ806" s="666" t="s">
        <v>1915</v>
      </c>
      <c r="AK806" s="663" t="s">
        <v>3039</v>
      </c>
      <c r="AL806" s="663">
        <v>3603075</v>
      </c>
      <c r="AM806" s="664" t="s">
        <v>1051</v>
      </c>
      <c r="AN806" s="664">
        <v>1</v>
      </c>
      <c r="AO806" s="665" t="s">
        <v>3315</v>
      </c>
    </row>
    <row r="807" spans="35:41" ht="15" customHeight="1" x14ac:dyDescent="0.15">
      <c r="AI807" s="663" t="s">
        <v>2520</v>
      </c>
      <c r="AJ807" s="666" t="s">
        <v>1888</v>
      </c>
      <c r="AK807" s="663" t="s">
        <v>3000</v>
      </c>
      <c r="AL807" s="663">
        <v>3603004</v>
      </c>
      <c r="AM807" s="664">
        <v>1</v>
      </c>
      <c r="AN807" s="664" t="s">
        <v>1051</v>
      </c>
      <c r="AO807" s="665" t="s">
        <v>3315</v>
      </c>
    </row>
    <row r="808" spans="35:41" ht="15" customHeight="1" x14ac:dyDescent="0.15">
      <c r="AI808" s="663" t="s">
        <v>2520</v>
      </c>
      <c r="AJ808" s="666" t="s">
        <v>1908</v>
      </c>
      <c r="AK808" s="663" t="s">
        <v>3030</v>
      </c>
      <c r="AL808" s="663">
        <v>3603057</v>
      </c>
      <c r="AM808" s="664">
        <v>1</v>
      </c>
      <c r="AN808" s="664" t="s">
        <v>1051</v>
      </c>
      <c r="AO808" s="665" t="s">
        <v>3315</v>
      </c>
    </row>
    <row r="809" spans="35:41" ht="15" customHeight="1" x14ac:dyDescent="0.15">
      <c r="AI809" s="663" t="s">
        <v>2520</v>
      </c>
      <c r="AJ809" s="666" t="s">
        <v>1895</v>
      </c>
      <c r="AK809" s="663" t="s">
        <v>3012</v>
      </c>
      <c r="AL809" s="663">
        <v>3603024</v>
      </c>
      <c r="AM809" s="664">
        <v>1</v>
      </c>
      <c r="AN809" s="664" t="s">
        <v>1051</v>
      </c>
      <c r="AO809" s="665" t="s">
        <v>3315</v>
      </c>
    </row>
    <row r="810" spans="35:41" ht="15" customHeight="1" x14ac:dyDescent="0.15">
      <c r="AI810" s="663" t="s">
        <v>2520</v>
      </c>
      <c r="AJ810" s="666" t="s">
        <v>1489</v>
      </c>
      <c r="AK810" s="663" t="s">
        <v>3047</v>
      </c>
      <c r="AL810" s="663">
        <v>3603085</v>
      </c>
      <c r="AM810" s="664">
        <v>1</v>
      </c>
      <c r="AN810" s="664" t="s">
        <v>1051</v>
      </c>
      <c r="AO810" s="665" t="s">
        <v>3315</v>
      </c>
    </row>
    <row r="811" spans="35:41" ht="15" customHeight="1" x14ac:dyDescent="0.15">
      <c r="AI811" s="663" t="s">
        <v>2520</v>
      </c>
      <c r="AJ811" s="666" t="s">
        <v>2406</v>
      </c>
      <c r="AK811" s="663" t="s">
        <v>3046</v>
      </c>
      <c r="AL811" s="663">
        <v>3603084</v>
      </c>
      <c r="AM811" s="664">
        <v>1</v>
      </c>
      <c r="AN811" s="664" t="s">
        <v>1051</v>
      </c>
      <c r="AO811" s="665" t="s">
        <v>3315</v>
      </c>
    </row>
    <row r="812" spans="35:41" ht="15" customHeight="1" x14ac:dyDescent="0.15">
      <c r="AI812" s="663" t="s">
        <v>2520</v>
      </c>
      <c r="AJ812" s="666" t="s">
        <v>1904</v>
      </c>
      <c r="AK812" s="663" t="s">
        <v>3025</v>
      </c>
      <c r="AL812" s="663">
        <v>3603045</v>
      </c>
      <c r="AM812" s="664">
        <v>1</v>
      </c>
      <c r="AN812" s="664" t="s">
        <v>1051</v>
      </c>
      <c r="AO812" s="665" t="s">
        <v>3315</v>
      </c>
    </row>
    <row r="813" spans="35:41" ht="15" customHeight="1" x14ac:dyDescent="0.15">
      <c r="AI813" s="663" t="s">
        <v>2520</v>
      </c>
      <c r="AJ813" s="666" t="s">
        <v>2388</v>
      </c>
      <c r="AK813" s="663" t="s">
        <v>3013</v>
      </c>
      <c r="AL813" s="663">
        <v>3603025</v>
      </c>
      <c r="AM813" s="664" t="s">
        <v>1051</v>
      </c>
      <c r="AN813" s="664">
        <v>1</v>
      </c>
      <c r="AO813" s="665" t="s">
        <v>3315</v>
      </c>
    </row>
    <row r="814" spans="35:41" ht="15" customHeight="1" x14ac:dyDescent="0.15">
      <c r="AI814" s="663" t="s">
        <v>2520</v>
      </c>
      <c r="AJ814" s="666" t="s">
        <v>1909</v>
      </c>
      <c r="AK814" s="663" t="s">
        <v>3031</v>
      </c>
      <c r="AL814" s="663">
        <v>3603060</v>
      </c>
      <c r="AM814" s="664">
        <v>1</v>
      </c>
      <c r="AN814" s="664" t="s">
        <v>1051</v>
      </c>
      <c r="AO814" s="665" t="s">
        <v>3315</v>
      </c>
    </row>
    <row r="815" spans="35:41" ht="15" customHeight="1" x14ac:dyDescent="0.15">
      <c r="AI815" s="663" t="s">
        <v>2520</v>
      </c>
      <c r="AJ815" s="666" t="s">
        <v>1914</v>
      </c>
      <c r="AK815" s="663" t="s">
        <v>3038</v>
      </c>
      <c r="AL815" s="663">
        <v>3603074</v>
      </c>
      <c r="AM815" s="664">
        <v>1</v>
      </c>
      <c r="AN815" s="664" t="s">
        <v>1051</v>
      </c>
      <c r="AO815" s="665" t="s">
        <v>3315</v>
      </c>
    </row>
    <row r="816" spans="35:41" ht="15" customHeight="1" x14ac:dyDescent="0.15">
      <c r="AI816" s="663" t="s">
        <v>2520</v>
      </c>
      <c r="AJ816" s="666" t="s">
        <v>1922</v>
      </c>
      <c r="AK816" s="663" t="s">
        <v>3049</v>
      </c>
      <c r="AL816" s="663">
        <v>3603088</v>
      </c>
      <c r="AM816" s="664" t="s">
        <v>1051</v>
      </c>
      <c r="AN816" s="664">
        <v>1</v>
      </c>
      <c r="AO816" s="665" t="s">
        <v>3315</v>
      </c>
    </row>
    <row r="817" spans="35:41" ht="15" customHeight="1" x14ac:dyDescent="0.15">
      <c r="AI817" s="663" t="s">
        <v>2520</v>
      </c>
      <c r="AJ817" s="666" t="s">
        <v>1901</v>
      </c>
      <c r="AK817" s="663" t="s">
        <v>3021</v>
      </c>
      <c r="AL817" s="663">
        <v>3603039</v>
      </c>
      <c r="AM817" s="664" t="s">
        <v>1051</v>
      </c>
      <c r="AN817" s="664">
        <v>1</v>
      </c>
      <c r="AO817" s="665" t="s">
        <v>3315</v>
      </c>
    </row>
    <row r="818" spans="35:41" ht="15" customHeight="1" x14ac:dyDescent="0.15">
      <c r="AI818" s="663" t="s">
        <v>2520</v>
      </c>
      <c r="AJ818" s="666" t="s">
        <v>1905</v>
      </c>
      <c r="AK818" s="663" t="s">
        <v>3026</v>
      </c>
      <c r="AL818" s="663">
        <v>3603046</v>
      </c>
      <c r="AM818" s="664" t="s">
        <v>1051</v>
      </c>
      <c r="AN818" s="664">
        <v>1</v>
      </c>
      <c r="AO818" s="665" t="s">
        <v>3315</v>
      </c>
    </row>
    <row r="819" spans="35:41" ht="15" customHeight="1" x14ac:dyDescent="0.15">
      <c r="AI819" s="663" t="s">
        <v>2520</v>
      </c>
      <c r="AJ819" s="666" t="s">
        <v>1897</v>
      </c>
      <c r="AK819" s="663" t="s">
        <v>3016</v>
      </c>
      <c r="AL819" s="663">
        <v>3603034</v>
      </c>
      <c r="AM819" s="664" t="s">
        <v>1051</v>
      </c>
      <c r="AN819" s="664">
        <v>1</v>
      </c>
      <c r="AO819" s="665" t="s">
        <v>3315</v>
      </c>
    </row>
    <row r="820" spans="35:41" ht="15" customHeight="1" x14ac:dyDescent="0.15">
      <c r="AI820" s="663" t="s">
        <v>2520</v>
      </c>
      <c r="AJ820" s="666" t="s">
        <v>1910</v>
      </c>
      <c r="AK820" s="663" t="s">
        <v>3032</v>
      </c>
      <c r="AL820" s="663">
        <v>3603061</v>
      </c>
      <c r="AM820" s="664" t="s">
        <v>1051</v>
      </c>
      <c r="AN820" s="664">
        <v>1</v>
      </c>
      <c r="AO820" s="665" t="s">
        <v>3315</v>
      </c>
    </row>
    <row r="821" spans="35:41" ht="15" customHeight="1" x14ac:dyDescent="0.15">
      <c r="AI821" s="663" t="s">
        <v>2520</v>
      </c>
      <c r="AJ821" s="666" t="s">
        <v>1480</v>
      </c>
      <c r="AK821" s="663" t="s">
        <v>3005</v>
      </c>
      <c r="AL821" s="663">
        <v>3603011</v>
      </c>
      <c r="AM821" s="664" t="s">
        <v>1051</v>
      </c>
      <c r="AN821" s="664">
        <v>1</v>
      </c>
      <c r="AO821" s="665" t="s">
        <v>3315</v>
      </c>
    </row>
    <row r="822" spans="35:41" ht="15" customHeight="1" x14ac:dyDescent="0.15">
      <c r="AI822" s="663" t="s">
        <v>2520</v>
      </c>
      <c r="AJ822" s="666" t="s">
        <v>1896</v>
      </c>
      <c r="AK822" s="663" t="s">
        <v>3015</v>
      </c>
      <c r="AL822" s="663">
        <v>3603031</v>
      </c>
      <c r="AM822" s="664">
        <v>1</v>
      </c>
      <c r="AN822" s="664" t="s">
        <v>1051</v>
      </c>
      <c r="AO822" s="665" t="s">
        <v>3315</v>
      </c>
    </row>
    <row r="823" spans="35:41" ht="15" customHeight="1" x14ac:dyDescent="0.15">
      <c r="AI823" s="663" t="s">
        <v>2520</v>
      </c>
      <c r="AJ823" s="666" t="s">
        <v>2383</v>
      </c>
      <c r="AK823" s="663" t="s">
        <v>3006</v>
      </c>
      <c r="AL823" s="663">
        <v>3603014</v>
      </c>
      <c r="AM823" s="664" t="s">
        <v>1051</v>
      </c>
      <c r="AN823" s="664">
        <v>1</v>
      </c>
      <c r="AO823" s="665" t="s">
        <v>3315</v>
      </c>
    </row>
    <row r="824" spans="35:41" ht="15" customHeight="1" x14ac:dyDescent="0.15">
      <c r="AI824" s="663" t="s">
        <v>2521</v>
      </c>
      <c r="AJ824" s="666" t="s">
        <v>1955</v>
      </c>
      <c r="AK824" s="663" t="s">
        <v>3083</v>
      </c>
      <c r="AL824" s="663">
        <v>3604035</v>
      </c>
      <c r="AM824" s="664" t="s">
        <v>1051</v>
      </c>
      <c r="AN824" s="664">
        <v>1</v>
      </c>
      <c r="AO824" s="665" t="s">
        <v>3315</v>
      </c>
    </row>
    <row r="825" spans="35:41" ht="15" customHeight="1" x14ac:dyDescent="0.15">
      <c r="AI825" s="663" t="s">
        <v>2521</v>
      </c>
      <c r="AJ825" s="666" t="s">
        <v>1939</v>
      </c>
      <c r="AK825" s="663" t="s">
        <v>3069</v>
      </c>
      <c r="AL825" s="663">
        <v>3604013</v>
      </c>
      <c r="AM825" s="664">
        <v>1</v>
      </c>
      <c r="AN825" s="664" t="s">
        <v>1051</v>
      </c>
      <c r="AO825" s="665" t="s">
        <v>3315</v>
      </c>
    </row>
    <row r="826" spans="35:41" ht="15" customHeight="1" x14ac:dyDescent="0.15">
      <c r="AI826" s="663" t="s">
        <v>2521</v>
      </c>
      <c r="AJ826" s="666" t="s">
        <v>1952</v>
      </c>
      <c r="AK826" s="663" t="s">
        <v>3384</v>
      </c>
      <c r="AL826" s="663">
        <v>3604031</v>
      </c>
      <c r="AM826" s="664" t="s">
        <v>1051</v>
      </c>
      <c r="AN826" s="664">
        <v>1</v>
      </c>
      <c r="AO826" s="665" t="s">
        <v>3315</v>
      </c>
    </row>
    <row r="827" spans="35:41" ht="15" customHeight="1" x14ac:dyDescent="0.15">
      <c r="AI827" s="663" t="s">
        <v>2521</v>
      </c>
      <c r="AJ827" s="666" t="s">
        <v>1963</v>
      </c>
      <c r="AK827" s="663" t="s">
        <v>3093</v>
      </c>
      <c r="AL827" s="663">
        <v>3604051</v>
      </c>
      <c r="AM827" s="664" t="s">
        <v>1051</v>
      </c>
      <c r="AN827" s="664">
        <v>1</v>
      </c>
      <c r="AO827" s="665" t="s">
        <v>3315</v>
      </c>
    </row>
    <row r="828" spans="35:41" ht="15" customHeight="1" x14ac:dyDescent="0.15">
      <c r="AI828" s="663" t="s">
        <v>2521</v>
      </c>
      <c r="AJ828" s="666" t="s">
        <v>1929</v>
      </c>
      <c r="AK828" s="663" t="s">
        <v>3058</v>
      </c>
      <c r="AL828" s="663">
        <v>3604002</v>
      </c>
      <c r="AM828" s="664">
        <v>1</v>
      </c>
      <c r="AN828" s="664" t="s">
        <v>1051</v>
      </c>
      <c r="AO828" s="665" t="s">
        <v>3315</v>
      </c>
    </row>
    <row r="829" spans="35:41" ht="15" customHeight="1" x14ac:dyDescent="0.15">
      <c r="AI829" s="663" t="s">
        <v>2521</v>
      </c>
      <c r="AJ829" s="666" t="s">
        <v>1933</v>
      </c>
      <c r="AK829" s="663" t="s">
        <v>3062</v>
      </c>
      <c r="AL829" s="663">
        <v>3604006</v>
      </c>
      <c r="AM829" s="664">
        <v>1</v>
      </c>
      <c r="AN829" s="664" t="s">
        <v>1051</v>
      </c>
      <c r="AO829" s="665" t="s">
        <v>3315</v>
      </c>
    </row>
    <row r="830" spans="35:41" ht="15" customHeight="1" x14ac:dyDescent="0.15">
      <c r="AI830" s="663" t="s">
        <v>2521</v>
      </c>
      <c r="AJ830" s="666" t="s">
        <v>1961</v>
      </c>
      <c r="AK830" s="663" t="s">
        <v>3091</v>
      </c>
      <c r="AL830" s="663">
        <v>3604047</v>
      </c>
      <c r="AM830" s="664">
        <v>1</v>
      </c>
      <c r="AN830" s="664" t="s">
        <v>1051</v>
      </c>
      <c r="AO830" s="665" t="s">
        <v>3315</v>
      </c>
    </row>
    <row r="831" spans="35:41" ht="15" customHeight="1" x14ac:dyDescent="0.15">
      <c r="AI831" s="663" t="s">
        <v>2521</v>
      </c>
      <c r="AJ831" s="666" t="s">
        <v>1946</v>
      </c>
      <c r="AK831" s="663" t="s">
        <v>3077</v>
      </c>
      <c r="AL831" s="663">
        <v>3604022</v>
      </c>
      <c r="AM831" s="664" t="s">
        <v>1051</v>
      </c>
      <c r="AN831" s="664">
        <v>1</v>
      </c>
      <c r="AO831" s="665" t="s">
        <v>3315</v>
      </c>
    </row>
    <row r="832" spans="35:41" ht="15" customHeight="1" x14ac:dyDescent="0.15">
      <c r="AI832" s="663" t="s">
        <v>2521</v>
      </c>
      <c r="AJ832" s="666" t="s">
        <v>1956</v>
      </c>
      <c r="AK832" s="663" t="s">
        <v>3084</v>
      </c>
      <c r="AL832" s="663">
        <v>3604037</v>
      </c>
      <c r="AM832" s="664" t="s">
        <v>1051</v>
      </c>
      <c r="AN832" s="664">
        <v>1</v>
      </c>
      <c r="AO832" s="665" t="s">
        <v>3315</v>
      </c>
    </row>
    <row r="833" spans="35:41" ht="15" customHeight="1" x14ac:dyDescent="0.15">
      <c r="AI833" s="663" t="s">
        <v>2521</v>
      </c>
      <c r="AJ833" s="666" t="s">
        <v>1936</v>
      </c>
      <c r="AK833" s="663" t="s">
        <v>3065</v>
      </c>
      <c r="AL833" s="663">
        <v>3604009</v>
      </c>
      <c r="AM833" s="664">
        <v>1</v>
      </c>
      <c r="AN833" s="664" t="s">
        <v>1051</v>
      </c>
      <c r="AO833" s="665" t="s">
        <v>3315</v>
      </c>
    </row>
    <row r="834" spans="35:41" ht="15" customHeight="1" x14ac:dyDescent="0.15">
      <c r="AI834" s="663" t="s">
        <v>2521</v>
      </c>
      <c r="AJ834" s="666" t="s">
        <v>1940</v>
      </c>
      <c r="AK834" s="663" t="s">
        <v>3070</v>
      </c>
      <c r="AL834" s="663">
        <v>3604014</v>
      </c>
      <c r="AM834" s="664">
        <v>1</v>
      </c>
      <c r="AN834" s="664" t="s">
        <v>1051</v>
      </c>
      <c r="AO834" s="665" t="s">
        <v>3315</v>
      </c>
    </row>
    <row r="835" spans="35:41" ht="15" customHeight="1" x14ac:dyDescent="0.15">
      <c r="AI835" s="663" t="s">
        <v>2521</v>
      </c>
      <c r="AJ835" s="666" t="s">
        <v>1941</v>
      </c>
      <c r="AK835" s="663" t="s">
        <v>3071</v>
      </c>
      <c r="AL835" s="663">
        <v>3604015</v>
      </c>
      <c r="AM835" s="664">
        <v>1</v>
      </c>
      <c r="AN835" s="664" t="s">
        <v>1051</v>
      </c>
      <c r="AO835" s="665" t="s">
        <v>3315</v>
      </c>
    </row>
    <row r="836" spans="35:41" ht="15" customHeight="1" x14ac:dyDescent="0.15">
      <c r="AI836" s="663" t="s">
        <v>2521</v>
      </c>
      <c r="AJ836" s="666" t="s">
        <v>1943</v>
      </c>
      <c r="AK836" s="663" t="s">
        <v>3074</v>
      </c>
      <c r="AL836" s="663">
        <v>3604018</v>
      </c>
      <c r="AM836" s="664">
        <v>1</v>
      </c>
      <c r="AN836" s="664" t="s">
        <v>1051</v>
      </c>
      <c r="AO836" s="665" t="s">
        <v>3315</v>
      </c>
    </row>
    <row r="837" spans="35:41" ht="15" customHeight="1" x14ac:dyDescent="0.15">
      <c r="AI837" s="663" t="s">
        <v>2521</v>
      </c>
      <c r="AJ837" s="666" t="s">
        <v>2418</v>
      </c>
      <c r="AK837" s="663" t="s">
        <v>3080</v>
      </c>
      <c r="AL837" s="663">
        <v>3604026</v>
      </c>
      <c r="AM837" s="664">
        <v>1</v>
      </c>
      <c r="AN837" s="664" t="s">
        <v>1051</v>
      </c>
      <c r="AO837" s="665" t="s">
        <v>3315</v>
      </c>
    </row>
    <row r="838" spans="35:41" ht="15" customHeight="1" x14ac:dyDescent="0.15">
      <c r="AI838" s="663" t="s">
        <v>2521</v>
      </c>
      <c r="AJ838" s="666" t="s">
        <v>1964</v>
      </c>
      <c r="AK838" s="663" t="s">
        <v>3094</v>
      </c>
      <c r="AL838" s="663">
        <v>3604052</v>
      </c>
      <c r="AM838" s="664">
        <v>1</v>
      </c>
      <c r="AN838" s="664" t="s">
        <v>1051</v>
      </c>
      <c r="AO838" s="665" t="s">
        <v>3315</v>
      </c>
    </row>
    <row r="839" spans="35:41" ht="15" customHeight="1" x14ac:dyDescent="0.15">
      <c r="AI839" s="663" t="s">
        <v>2521</v>
      </c>
      <c r="AJ839" s="666" t="s">
        <v>1934</v>
      </c>
      <c r="AK839" s="663" t="s">
        <v>3063</v>
      </c>
      <c r="AL839" s="663">
        <v>3604007</v>
      </c>
      <c r="AM839" s="664">
        <v>1</v>
      </c>
      <c r="AN839" s="664" t="s">
        <v>1051</v>
      </c>
      <c r="AO839" s="665" t="s">
        <v>3315</v>
      </c>
    </row>
    <row r="840" spans="35:41" ht="15" customHeight="1" x14ac:dyDescent="0.15">
      <c r="AI840" s="663" t="s">
        <v>2521</v>
      </c>
      <c r="AJ840" s="666" t="s">
        <v>1950</v>
      </c>
      <c r="AK840" s="663" t="s">
        <v>3385</v>
      </c>
      <c r="AL840" s="663">
        <v>3604029</v>
      </c>
      <c r="AM840" s="664" t="s">
        <v>1051</v>
      </c>
      <c r="AN840" s="664">
        <v>1</v>
      </c>
      <c r="AO840" s="665" t="s">
        <v>3315</v>
      </c>
    </row>
    <row r="841" spans="35:41" ht="15" customHeight="1" x14ac:dyDescent="0.15">
      <c r="AI841" s="663" t="s">
        <v>2521</v>
      </c>
      <c r="AJ841" s="666" t="s">
        <v>1951</v>
      </c>
      <c r="AK841" s="663" t="s">
        <v>3386</v>
      </c>
      <c r="AL841" s="663">
        <v>3604030</v>
      </c>
      <c r="AM841" s="664" t="s">
        <v>1051</v>
      </c>
      <c r="AN841" s="664">
        <v>1</v>
      </c>
      <c r="AO841" s="665" t="s">
        <v>3315</v>
      </c>
    </row>
    <row r="842" spans="35:41" ht="15" customHeight="1" x14ac:dyDescent="0.15">
      <c r="AI842" s="663" t="s">
        <v>2521</v>
      </c>
      <c r="AJ842" s="666" t="s">
        <v>1948</v>
      </c>
      <c r="AK842" s="663" t="s">
        <v>3078</v>
      </c>
      <c r="AL842" s="663">
        <v>3604024</v>
      </c>
      <c r="AM842" s="664">
        <v>1</v>
      </c>
      <c r="AN842" s="664" t="s">
        <v>1051</v>
      </c>
      <c r="AO842" s="665" t="s">
        <v>3315</v>
      </c>
    </row>
    <row r="843" spans="35:41" ht="15" customHeight="1" x14ac:dyDescent="0.15">
      <c r="AI843" s="663" t="s">
        <v>2521</v>
      </c>
      <c r="AJ843" s="666" t="s">
        <v>1945</v>
      </c>
      <c r="AK843" s="663" t="s">
        <v>3076</v>
      </c>
      <c r="AL843" s="663">
        <v>3604020</v>
      </c>
      <c r="AM843" s="664" t="s">
        <v>1051</v>
      </c>
      <c r="AN843" s="664">
        <v>1</v>
      </c>
      <c r="AO843" s="665" t="s">
        <v>3315</v>
      </c>
    </row>
    <row r="844" spans="35:41" ht="15" customHeight="1" x14ac:dyDescent="0.15">
      <c r="AI844" s="663" t="s">
        <v>2521</v>
      </c>
      <c r="AJ844" s="666" t="s">
        <v>1937</v>
      </c>
      <c r="AK844" s="663" t="s">
        <v>3066</v>
      </c>
      <c r="AL844" s="663">
        <v>3604010</v>
      </c>
      <c r="AM844" s="664" t="s">
        <v>1051</v>
      </c>
      <c r="AN844" s="664">
        <v>1</v>
      </c>
      <c r="AO844" s="665" t="s">
        <v>3315</v>
      </c>
    </row>
    <row r="845" spans="35:41" ht="15" customHeight="1" x14ac:dyDescent="0.15">
      <c r="AI845" s="663" t="s">
        <v>2521</v>
      </c>
      <c r="AJ845" s="666" t="s">
        <v>1960</v>
      </c>
      <c r="AK845" s="663" t="s">
        <v>3089</v>
      </c>
      <c r="AL845" s="663">
        <v>3604043</v>
      </c>
      <c r="AM845" s="664" t="s">
        <v>1051</v>
      </c>
      <c r="AN845" s="664">
        <v>1</v>
      </c>
      <c r="AO845" s="665" t="s">
        <v>3315</v>
      </c>
    </row>
    <row r="846" spans="35:41" ht="15" customHeight="1" x14ac:dyDescent="0.15">
      <c r="AI846" s="663" t="s">
        <v>2521</v>
      </c>
      <c r="AJ846" s="666" t="s">
        <v>2414</v>
      </c>
      <c r="AK846" s="663" t="s">
        <v>3067</v>
      </c>
      <c r="AL846" s="663">
        <v>3604011</v>
      </c>
      <c r="AM846" s="664" t="s">
        <v>1051</v>
      </c>
      <c r="AN846" s="664">
        <v>1</v>
      </c>
      <c r="AO846" s="665" t="s">
        <v>3315</v>
      </c>
    </row>
    <row r="847" spans="35:41" ht="15" customHeight="1" x14ac:dyDescent="0.15">
      <c r="AI847" s="663" t="s">
        <v>2521</v>
      </c>
      <c r="AJ847" s="666" t="s">
        <v>1957</v>
      </c>
      <c r="AK847" s="663" t="s">
        <v>3085</v>
      </c>
      <c r="AL847" s="663">
        <v>3604038</v>
      </c>
      <c r="AM847" s="664" t="s">
        <v>1051</v>
      </c>
      <c r="AN847" s="664">
        <v>1</v>
      </c>
      <c r="AO847" s="665" t="s">
        <v>3315</v>
      </c>
    </row>
    <row r="848" spans="35:41" ht="15" customHeight="1" x14ac:dyDescent="0.15">
      <c r="AI848" s="663" t="s">
        <v>2521</v>
      </c>
      <c r="AJ848" s="666" t="s">
        <v>1944</v>
      </c>
      <c r="AK848" s="663" t="s">
        <v>3075</v>
      </c>
      <c r="AL848" s="663">
        <v>3604019</v>
      </c>
      <c r="AM848" s="664">
        <v>1</v>
      </c>
      <c r="AN848" s="664" t="s">
        <v>1051</v>
      </c>
      <c r="AO848" s="665" t="s">
        <v>3315</v>
      </c>
    </row>
    <row r="849" spans="35:41" ht="15" customHeight="1" x14ac:dyDescent="0.15">
      <c r="AI849" s="663" t="s">
        <v>2521</v>
      </c>
      <c r="AJ849" s="666" t="s">
        <v>1947</v>
      </c>
      <c r="AK849" s="663" t="s">
        <v>3387</v>
      </c>
      <c r="AL849" s="663">
        <v>3604023</v>
      </c>
      <c r="AM849" s="664" t="s">
        <v>1051</v>
      </c>
      <c r="AN849" s="664">
        <v>1</v>
      </c>
      <c r="AO849" s="665" t="s">
        <v>3315</v>
      </c>
    </row>
    <row r="850" spans="35:41" ht="15" customHeight="1" x14ac:dyDescent="0.15">
      <c r="AI850" s="663" t="s">
        <v>2521</v>
      </c>
      <c r="AJ850" s="666" t="s">
        <v>1949</v>
      </c>
      <c r="AK850" s="663" t="s">
        <v>3079</v>
      </c>
      <c r="AL850" s="663">
        <v>3604025</v>
      </c>
      <c r="AM850" s="664">
        <v>1</v>
      </c>
      <c r="AN850" s="664" t="s">
        <v>1051</v>
      </c>
      <c r="AO850" s="665" t="s">
        <v>3315</v>
      </c>
    </row>
    <row r="851" spans="35:41" ht="15" customHeight="1" x14ac:dyDescent="0.15">
      <c r="AI851" s="663" t="s">
        <v>2521</v>
      </c>
      <c r="AJ851" s="666" t="s">
        <v>1953</v>
      </c>
      <c r="AK851" s="663" t="s">
        <v>3081</v>
      </c>
      <c r="AL851" s="663">
        <v>3604032</v>
      </c>
      <c r="AM851" s="664" t="s">
        <v>1051</v>
      </c>
      <c r="AN851" s="664">
        <v>1</v>
      </c>
      <c r="AO851" s="665" t="s">
        <v>3315</v>
      </c>
    </row>
    <row r="852" spans="35:41" ht="15" customHeight="1" x14ac:dyDescent="0.15">
      <c r="AI852" s="663" t="s">
        <v>2521</v>
      </c>
      <c r="AJ852" s="666" t="s">
        <v>2425</v>
      </c>
      <c r="AK852" s="663" t="s">
        <v>3090</v>
      </c>
      <c r="AL852" s="663">
        <v>3604045</v>
      </c>
      <c r="AM852" s="664" t="s">
        <v>1051</v>
      </c>
      <c r="AN852" s="664">
        <v>1</v>
      </c>
      <c r="AO852" s="665" t="s">
        <v>3315</v>
      </c>
    </row>
    <row r="853" spans="35:41" ht="15" customHeight="1" x14ac:dyDescent="0.15">
      <c r="AI853" s="663" t="s">
        <v>2521</v>
      </c>
      <c r="AJ853" s="666" t="s">
        <v>1930</v>
      </c>
      <c r="AK853" s="663" t="s">
        <v>3059</v>
      </c>
      <c r="AL853" s="663">
        <v>3604003</v>
      </c>
      <c r="AM853" s="664">
        <v>1</v>
      </c>
      <c r="AN853" s="664" t="s">
        <v>1051</v>
      </c>
      <c r="AO853" s="665" t="s">
        <v>3315</v>
      </c>
    </row>
    <row r="854" spans="35:41" ht="15" customHeight="1" x14ac:dyDescent="0.15">
      <c r="AI854" s="663" t="s">
        <v>2521</v>
      </c>
      <c r="AJ854" s="666" t="s">
        <v>1954</v>
      </c>
      <c r="AK854" s="663" t="s">
        <v>3082</v>
      </c>
      <c r="AL854" s="663">
        <v>3604033</v>
      </c>
      <c r="AM854" s="664" t="s">
        <v>1051</v>
      </c>
      <c r="AN854" s="664">
        <v>1</v>
      </c>
      <c r="AO854" s="665" t="s">
        <v>3315</v>
      </c>
    </row>
    <row r="855" spans="35:41" ht="15" customHeight="1" x14ac:dyDescent="0.15">
      <c r="AI855" s="663" t="s">
        <v>2521</v>
      </c>
      <c r="AJ855" s="666" t="s">
        <v>1962</v>
      </c>
      <c r="AK855" s="663" t="s">
        <v>3092</v>
      </c>
      <c r="AL855" s="663">
        <v>3604050</v>
      </c>
      <c r="AM855" s="664" t="s">
        <v>1051</v>
      </c>
      <c r="AN855" s="664">
        <v>1</v>
      </c>
      <c r="AO855" s="665" t="s">
        <v>3315</v>
      </c>
    </row>
    <row r="856" spans="35:41" ht="15" customHeight="1" x14ac:dyDescent="0.15">
      <c r="AI856" s="663" t="s">
        <v>2521</v>
      </c>
      <c r="AJ856" s="666" t="s">
        <v>2423</v>
      </c>
      <c r="AK856" s="663" t="s">
        <v>3087</v>
      </c>
      <c r="AL856" s="663">
        <v>3604041</v>
      </c>
      <c r="AM856" s="664">
        <v>1</v>
      </c>
      <c r="AN856" s="664" t="s">
        <v>1051</v>
      </c>
      <c r="AO856" s="665" t="s">
        <v>3315</v>
      </c>
    </row>
    <row r="857" spans="35:41" ht="15" customHeight="1" x14ac:dyDescent="0.15">
      <c r="AI857" s="663" t="s">
        <v>2521</v>
      </c>
      <c r="AJ857" s="666" t="s">
        <v>1942</v>
      </c>
      <c r="AK857" s="663" t="s">
        <v>3072</v>
      </c>
      <c r="AL857" s="663">
        <v>3604016</v>
      </c>
      <c r="AM857" s="664" t="s">
        <v>1051</v>
      </c>
      <c r="AN857" s="664">
        <v>1</v>
      </c>
      <c r="AO857" s="665" t="s">
        <v>3315</v>
      </c>
    </row>
    <row r="858" spans="35:41" ht="15" customHeight="1" x14ac:dyDescent="0.15">
      <c r="AI858" s="663" t="s">
        <v>2521</v>
      </c>
      <c r="AJ858" s="666" t="s">
        <v>1938</v>
      </c>
      <c r="AK858" s="663" t="s">
        <v>3068</v>
      </c>
      <c r="AL858" s="663">
        <v>3604012</v>
      </c>
      <c r="AM858" s="664" t="s">
        <v>1051</v>
      </c>
      <c r="AN858" s="664">
        <v>1</v>
      </c>
      <c r="AO858" s="665" t="s">
        <v>3315</v>
      </c>
    </row>
    <row r="859" spans="35:41" ht="15" customHeight="1" x14ac:dyDescent="0.15">
      <c r="AI859" s="663" t="s">
        <v>2521</v>
      </c>
      <c r="AJ859" s="666" t="s">
        <v>1959</v>
      </c>
      <c r="AK859" s="663" t="s">
        <v>3088</v>
      </c>
      <c r="AL859" s="663">
        <v>3604042</v>
      </c>
      <c r="AM859" s="664" t="s">
        <v>1051</v>
      </c>
      <c r="AN859" s="664">
        <v>1</v>
      </c>
      <c r="AO859" s="665" t="s">
        <v>3315</v>
      </c>
    </row>
    <row r="860" spans="35:41" ht="15" customHeight="1" x14ac:dyDescent="0.15">
      <c r="AI860" s="663" t="s">
        <v>2521</v>
      </c>
      <c r="AJ860" s="666" t="s">
        <v>1958</v>
      </c>
      <c r="AK860" s="663" t="s">
        <v>3388</v>
      </c>
      <c r="AL860" s="663">
        <v>3604040</v>
      </c>
      <c r="AM860" s="664">
        <v>1</v>
      </c>
      <c r="AN860" s="664" t="s">
        <v>1051</v>
      </c>
      <c r="AO860" s="665" t="s">
        <v>3315</v>
      </c>
    </row>
    <row r="861" spans="35:41" ht="15" customHeight="1" x14ac:dyDescent="0.15">
      <c r="AI861" s="663" t="s">
        <v>2521</v>
      </c>
      <c r="AJ861" s="666" t="s">
        <v>1928</v>
      </c>
      <c r="AK861" s="663" t="s">
        <v>3057</v>
      </c>
      <c r="AL861" s="663">
        <v>3604001</v>
      </c>
      <c r="AM861" s="664" t="s">
        <v>1051</v>
      </c>
      <c r="AN861" s="664">
        <v>1</v>
      </c>
      <c r="AO861" s="665" t="s">
        <v>3315</v>
      </c>
    </row>
    <row r="862" spans="35:41" ht="15" customHeight="1" x14ac:dyDescent="0.15">
      <c r="AI862" s="663" t="s">
        <v>2521</v>
      </c>
      <c r="AJ862" s="666" t="s">
        <v>2422</v>
      </c>
      <c r="AK862" s="663" t="s">
        <v>3086</v>
      </c>
      <c r="AL862" s="663">
        <v>3604039</v>
      </c>
      <c r="AM862" s="664" t="s">
        <v>1051</v>
      </c>
      <c r="AN862" s="664">
        <v>1</v>
      </c>
      <c r="AO862" s="665" t="s">
        <v>3315</v>
      </c>
    </row>
    <row r="863" spans="35:41" ht="15" customHeight="1" x14ac:dyDescent="0.15">
      <c r="AI863" s="663" t="s">
        <v>2521</v>
      </c>
      <c r="AJ863" s="666" t="s">
        <v>1932</v>
      </c>
      <c r="AK863" s="663" t="s">
        <v>3061</v>
      </c>
      <c r="AL863" s="663">
        <v>3604005</v>
      </c>
      <c r="AM863" s="664" t="s">
        <v>1051</v>
      </c>
      <c r="AN863" s="664">
        <v>1</v>
      </c>
      <c r="AO863" s="665" t="s">
        <v>3315</v>
      </c>
    </row>
    <row r="864" spans="35:41" ht="15" customHeight="1" x14ac:dyDescent="0.15">
      <c r="AI864" s="663" t="s">
        <v>2521</v>
      </c>
      <c r="AJ864" s="666" t="s">
        <v>1935</v>
      </c>
      <c r="AK864" s="663" t="s">
        <v>3064</v>
      </c>
      <c r="AL864" s="663">
        <v>3604008</v>
      </c>
      <c r="AM864" s="664">
        <v>1</v>
      </c>
      <c r="AN864" s="664" t="s">
        <v>1051</v>
      </c>
      <c r="AO864" s="665" t="s">
        <v>3315</v>
      </c>
    </row>
    <row r="865" spans="35:41" ht="15" customHeight="1" x14ac:dyDescent="0.15">
      <c r="AI865" s="663" t="s">
        <v>2521</v>
      </c>
      <c r="AJ865" s="666" t="s">
        <v>1931</v>
      </c>
      <c r="AK865" s="663" t="s">
        <v>3060</v>
      </c>
      <c r="AL865" s="663">
        <v>3604004</v>
      </c>
      <c r="AM865" s="664" t="s">
        <v>1051</v>
      </c>
      <c r="AN865" s="664">
        <v>1</v>
      </c>
      <c r="AO865" s="665" t="s">
        <v>3315</v>
      </c>
    </row>
    <row r="866" spans="35:41" ht="15" customHeight="1" x14ac:dyDescent="0.15">
      <c r="AI866" s="663" t="s">
        <v>2521</v>
      </c>
      <c r="AJ866" s="666" t="s">
        <v>2416</v>
      </c>
      <c r="AK866" s="663" t="s">
        <v>3073</v>
      </c>
      <c r="AL866" s="663">
        <v>3604017</v>
      </c>
      <c r="AM866" s="664">
        <v>1</v>
      </c>
      <c r="AN866" s="664" t="s">
        <v>1051</v>
      </c>
      <c r="AO866" s="665" t="s">
        <v>3315</v>
      </c>
    </row>
    <row r="867" spans="35:41" ht="15" customHeight="1" x14ac:dyDescent="0.15">
      <c r="AI867" s="663" t="s">
        <v>2522</v>
      </c>
      <c r="AJ867" s="666" t="s">
        <v>1972</v>
      </c>
      <c r="AK867" s="663" t="s">
        <v>3101</v>
      </c>
      <c r="AL867" s="663">
        <v>3605014</v>
      </c>
      <c r="AM867" s="664" t="s">
        <v>1051</v>
      </c>
      <c r="AN867" s="664">
        <v>1</v>
      </c>
      <c r="AO867" s="665" t="s">
        <v>3315</v>
      </c>
    </row>
    <row r="868" spans="35:41" ht="15" customHeight="1" x14ac:dyDescent="0.15">
      <c r="AI868" s="663" t="s">
        <v>2522</v>
      </c>
      <c r="AJ868" s="666" t="s">
        <v>1970</v>
      </c>
      <c r="AK868" s="663" t="s">
        <v>3099</v>
      </c>
      <c r="AL868" s="663">
        <v>3605009</v>
      </c>
      <c r="AM868" s="664" t="s">
        <v>1051</v>
      </c>
      <c r="AN868" s="664">
        <v>1</v>
      </c>
      <c r="AO868" s="665" t="s">
        <v>3315</v>
      </c>
    </row>
    <row r="869" spans="35:41" ht="15" customHeight="1" x14ac:dyDescent="0.15">
      <c r="AI869" s="663" t="s">
        <v>2522</v>
      </c>
      <c r="AJ869" s="666" t="s">
        <v>1974</v>
      </c>
      <c r="AK869" s="663" t="s">
        <v>3103</v>
      </c>
      <c r="AL869" s="663">
        <v>3605018</v>
      </c>
      <c r="AM869" s="664" t="s">
        <v>1051</v>
      </c>
      <c r="AN869" s="664">
        <v>1</v>
      </c>
      <c r="AO869" s="665" t="s">
        <v>3315</v>
      </c>
    </row>
    <row r="870" spans="35:41" ht="15" customHeight="1" x14ac:dyDescent="0.15">
      <c r="AI870" s="663" t="s">
        <v>2522</v>
      </c>
      <c r="AJ870" s="666" t="s">
        <v>1965</v>
      </c>
      <c r="AK870" s="663" t="s">
        <v>3095</v>
      </c>
      <c r="AL870" s="663">
        <v>3605001</v>
      </c>
      <c r="AM870" s="664">
        <v>1</v>
      </c>
      <c r="AN870" s="664" t="s">
        <v>1051</v>
      </c>
      <c r="AO870" s="665" t="s">
        <v>3315</v>
      </c>
    </row>
    <row r="871" spans="35:41" ht="15" customHeight="1" x14ac:dyDescent="0.15">
      <c r="AI871" s="663" t="s">
        <v>2522</v>
      </c>
      <c r="AJ871" s="666" t="s">
        <v>1969</v>
      </c>
      <c r="AK871" s="663" t="s">
        <v>3098</v>
      </c>
      <c r="AL871" s="663">
        <v>3605006</v>
      </c>
      <c r="AM871" s="664">
        <v>1</v>
      </c>
      <c r="AN871" s="664" t="s">
        <v>1051</v>
      </c>
      <c r="AO871" s="665" t="s">
        <v>3315</v>
      </c>
    </row>
    <row r="872" spans="35:41" ht="15" customHeight="1" x14ac:dyDescent="0.15">
      <c r="AI872" s="663" t="s">
        <v>2522</v>
      </c>
      <c r="AJ872" s="666" t="s">
        <v>1966</v>
      </c>
      <c r="AK872" s="663" t="s">
        <v>3096</v>
      </c>
      <c r="AL872" s="663">
        <v>3605002</v>
      </c>
      <c r="AM872" s="664" t="s">
        <v>1051</v>
      </c>
      <c r="AN872" s="664">
        <v>1</v>
      </c>
      <c r="AO872" s="665" t="s">
        <v>3315</v>
      </c>
    </row>
    <row r="873" spans="35:41" ht="15" customHeight="1" x14ac:dyDescent="0.15">
      <c r="AI873" s="663" t="s">
        <v>2522</v>
      </c>
      <c r="AJ873" s="666" t="s">
        <v>1967</v>
      </c>
      <c r="AK873" s="663" t="s">
        <v>3097</v>
      </c>
      <c r="AL873" s="663">
        <v>3605003</v>
      </c>
      <c r="AM873" s="664" t="s">
        <v>1051</v>
      </c>
      <c r="AN873" s="664">
        <v>1</v>
      </c>
      <c r="AO873" s="665" t="s">
        <v>3315</v>
      </c>
    </row>
    <row r="874" spans="35:41" ht="15" customHeight="1" x14ac:dyDescent="0.15">
      <c r="AI874" s="663" t="s">
        <v>2522</v>
      </c>
      <c r="AJ874" s="666" t="s">
        <v>1971</v>
      </c>
      <c r="AK874" s="663" t="s">
        <v>3100</v>
      </c>
      <c r="AL874" s="663">
        <v>3605013</v>
      </c>
      <c r="AM874" s="664">
        <v>1</v>
      </c>
      <c r="AN874" s="664" t="s">
        <v>1051</v>
      </c>
      <c r="AO874" s="665" t="s">
        <v>3315</v>
      </c>
    </row>
    <row r="875" spans="35:41" ht="15" customHeight="1" x14ac:dyDescent="0.15">
      <c r="AI875" s="663" t="s">
        <v>2522</v>
      </c>
      <c r="AJ875" s="666" t="s">
        <v>1975</v>
      </c>
      <c r="AK875" s="663" t="s">
        <v>3104</v>
      </c>
      <c r="AL875" s="663">
        <v>3605020</v>
      </c>
      <c r="AM875" s="664">
        <v>1</v>
      </c>
      <c r="AN875" s="664" t="s">
        <v>1051</v>
      </c>
      <c r="AO875" s="665" t="s">
        <v>3315</v>
      </c>
    </row>
    <row r="876" spans="35:41" ht="15" customHeight="1" x14ac:dyDescent="0.15">
      <c r="AI876" s="663" t="s">
        <v>2522</v>
      </c>
      <c r="AJ876" s="666" t="s">
        <v>1968</v>
      </c>
      <c r="AK876" s="663" t="s">
        <v>3389</v>
      </c>
      <c r="AL876" s="663">
        <v>3605004</v>
      </c>
      <c r="AM876" s="664" t="s">
        <v>1051</v>
      </c>
      <c r="AN876" s="664">
        <v>1</v>
      </c>
      <c r="AO876" s="665" t="s">
        <v>3315</v>
      </c>
    </row>
    <row r="877" spans="35:41" ht="15" customHeight="1" x14ac:dyDescent="0.15">
      <c r="AI877" s="663" t="s">
        <v>2522</v>
      </c>
      <c r="AJ877" s="666" t="s">
        <v>1973</v>
      </c>
      <c r="AK877" s="663" t="s">
        <v>3102</v>
      </c>
      <c r="AL877" s="663">
        <v>3605015</v>
      </c>
      <c r="AM877" s="664">
        <v>1</v>
      </c>
      <c r="AN877" s="664" t="s">
        <v>1051</v>
      </c>
      <c r="AO877" s="665" t="s">
        <v>3315</v>
      </c>
    </row>
    <row r="878" spans="35:41" ht="15" customHeight="1" x14ac:dyDescent="0.15">
      <c r="AI878" s="663" t="s">
        <v>2523</v>
      </c>
      <c r="AJ878" s="666" t="s">
        <v>1472</v>
      </c>
      <c r="AK878" s="663" t="s">
        <v>3105</v>
      </c>
      <c r="AL878" s="663">
        <v>3606001</v>
      </c>
      <c r="AM878" s="664" t="s">
        <v>1051</v>
      </c>
      <c r="AN878" s="664">
        <v>1</v>
      </c>
      <c r="AO878" s="665" t="s">
        <v>3315</v>
      </c>
    </row>
    <row r="879" spans="35:41" ht="15" customHeight="1" x14ac:dyDescent="0.15">
      <c r="AI879" s="663" t="s">
        <v>2523</v>
      </c>
      <c r="AJ879" s="666" t="s">
        <v>1484</v>
      </c>
      <c r="AK879" s="663" t="s">
        <v>3111</v>
      </c>
      <c r="AL879" s="663">
        <v>3606009</v>
      </c>
      <c r="AM879" s="664" t="s">
        <v>1051</v>
      </c>
      <c r="AN879" s="664">
        <v>1</v>
      </c>
      <c r="AO879" s="665" t="s">
        <v>3316</v>
      </c>
    </row>
    <row r="880" spans="35:41" ht="15" customHeight="1" x14ac:dyDescent="0.15">
      <c r="AI880" s="663" t="s">
        <v>2523</v>
      </c>
      <c r="AJ880" s="666" t="s">
        <v>1976</v>
      </c>
      <c r="AK880" s="663" t="s">
        <v>3107</v>
      </c>
      <c r="AL880" s="663">
        <v>3606004</v>
      </c>
      <c r="AM880" s="664">
        <v>1</v>
      </c>
      <c r="AN880" s="664" t="s">
        <v>1051</v>
      </c>
      <c r="AO880" s="665" t="s">
        <v>3315</v>
      </c>
    </row>
    <row r="881" spans="35:41" ht="15" customHeight="1" x14ac:dyDescent="0.15">
      <c r="AI881" s="663" t="s">
        <v>2523</v>
      </c>
      <c r="AJ881" s="666" t="s">
        <v>1978</v>
      </c>
      <c r="AK881" s="663" t="s">
        <v>3109</v>
      </c>
      <c r="AL881" s="663">
        <v>3606006</v>
      </c>
      <c r="AM881" s="664">
        <v>1</v>
      </c>
      <c r="AN881" s="664" t="s">
        <v>1051</v>
      </c>
      <c r="AO881" s="665" t="s">
        <v>3315</v>
      </c>
    </row>
    <row r="882" spans="35:41" ht="15" customHeight="1" x14ac:dyDescent="0.15">
      <c r="AI882" s="663" t="s">
        <v>2523</v>
      </c>
      <c r="AJ882" s="666" t="s">
        <v>1977</v>
      </c>
      <c r="AK882" s="663" t="s">
        <v>3108</v>
      </c>
      <c r="AL882" s="663">
        <v>3606005</v>
      </c>
      <c r="AM882" s="664" t="s">
        <v>1051</v>
      </c>
      <c r="AN882" s="664">
        <v>1</v>
      </c>
      <c r="AO882" s="665" t="s">
        <v>3315</v>
      </c>
    </row>
    <row r="883" spans="35:41" ht="15" customHeight="1" x14ac:dyDescent="0.15">
      <c r="AI883" s="663" t="s">
        <v>2523</v>
      </c>
      <c r="AJ883" s="667" t="s">
        <v>3324</v>
      </c>
      <c r="AK883" s="663" t="s">
        <v>3110</v>
      </c>
      <c r="AL883" s="663">
        <v>3606008</v>
      </c>
      <c r="AM883" s="664" t="s">
        <v>1051</v>
      </c>
      <c r="AN883" s="664">
        <v>1</v>
      </c>
      <c r="AO883" s="665" t="s">
        <v>3315</v>
      </c>
    </row>
    <row r="884" spans="35:41" ht="15" customHeight="1" x14ac:dyDescent="0.15">
      <c r="AI884" s="663" t="s">
        <v>2523</v>
      </c>
      <c r="AJ884" s="666" t="s">
        <v>2428</v>
      </c>
      <c r="AK884" s="663" t="s">
        <v>3106</v>
      </c>
      <c r="AL884" s="663">
        <v>3606002</v>
      </c>
      <c r="AM884" s="664">
        <v>1</v>
      </c>
      <c r="AN884" s="664" t="s">
        <v>1051</v>
      </c>
      <c r="AO884" s="665" t="s">
        <v>3315</v>
      </c>
    </row>
    <row r="885" spans="35:41" ht="15" customHeight="1" x14ac:dyDescent="0.15">
      <c r="AI885" s="663" t="s">
        <v>2524</v>
      </c>
      <c r="AJ885" s="666" t="s">
        <v>2433</v>
      </c>
      <c r="AK885" s="663" t="s">
        <v>3114</v>
      </c>
      <c r="AL885" s="663">
        <v>3701008</v>
      </c>
      <c r="AM885" s="664" t="s">
        <v>1051</v>
      </c>
      <c r="AN885" s="664">
        <v>1</v>
      </c>
      <c r="AO885" s="665" t="s">
        <v>3315</v>
      </c>
    </row>
    <row r="886" spans="35:41" ht="15" customHeight="1" x14ac:dyDescent="0.15">
      <c r="AI886" s="663" t="s">
        <v>2524</v>
      </c>
      <c r="AJ886" s="666" t="s">
        <v>2431</v>
      </c>
      <c r="AK886" s="663" t="s">
        <v>3113</v>
      </c>
      <c r="AL886" s="663">
        <v>3701007</v>
      </c>
      <c r="AM886" s="664" t="s">
        <v>1051</v>
      </c>
      <c r="AN886" s="664">
        <v>1</v>
      </c>
      <c r="AO886" s="665" t="s">
        <v>3315</v>
      </c>
    </row>
    <row r="887" spans="35:41" ht="15" customHeight="1" x14ac:dyDescent="0.15">
      <c r="AI887" s="663" t="s">
        <v>2524</v>
      </c>
      <c r="AJ887" s="666" t="s">
        <v>1979</v>
      </c>
      <c r="AK887" s="663" t="s">
        <v>3112</v>
      </c>
      <c r="AL887" s="663">
        <v>3701006</v>
      </c>
      <c r="AM887" s="664" t="s">
        <v>1051</v>
      </c>
      <c r="AN887" s="664">
        <v>1</v>
      </c>
      <c r="AO887" s="665" t="s">
        <v>3315</v>
      </c>
    </row>
    <row r="888" spans="35:41" ht="15" customHeight="1" x14ac:dyDescent="0.15">
      <c r="AI888" s="663" t="s">
        <v>2525</v>
      </c>
      <c r="AJ888" s="666" t="s">
        <v>1982</v>
      </c>
      <c r="AK888" s="663" t="s">
        <v>3117</v>
      </c>
      <c r="AL888" s="663">
        <v>3702004</v>
      </c>
      <c r="AM888" s="664" t="s">
        <v>1051</v>
      </c>
      <c r="AN888" s="664">
        <v>1</v>
      </c>
      <c r="AO888" s="665" t="s">
        <v>3315</v>
      </c>
    </row>
    <row r="889" spans="35:41" ht="15" customHeight="1" x14ac:dyDescent="0.15">
      <c r="AI889" s="663" t="s">
        <v>2525</v>
      </c>
      <c r="AJ889" s="666" t="s">
        <v>1981</v>
      </c>
      <c r="AK889" s="663" t="s">
        <v>3116</v>
      </c>
      <c r="AL889" s="663">
        <v>3702002</v>
      </c>
      <c r="AM889" s="664" t="s">
        <v>1051</v>
      </c>
      <c r="AN889" s="664">
        <v>1</v>
      </c>
      <c r="AO889" s="665" t="s">
        <v>3315</v>
      </c>
    </row>
    <row r="890" spans="35:41" ht="15" customHeight="1" x14ac:dyDescent="0.15">
      <c r="AI890" s="663" t="s">
        <v>2525</v>
      </c>
      <c r="AJ890" s="666" t="s">
        <v>1980</v>
      </c>
      <c r="AK890" s="663" t="s">
        <v>3115</v>
      </c>
      <c r="AL890" s="663">
        <v>3702001</v>
      </c>
      <c r="AM890" s="664" t="s">
        <v>1051</v>
      </c>
      <c r="AN890" s="664">
        <v>1</v>
      </c>
      <c r="AO890" s="665" t="s">
        <v>3315</v>
      </c>
    </row>
    <row r="891" spans="35:41" ht="15" customHeight="1" x14ac:dyDescent="0.15">
      <c r="AI891" s="663" t="s">
        <v>2188</v>
      </c>
      <c r="AJ891" s="666" t="s">
        <v>1989</v>
      </c>
      <c r="AK891" s="663" t="s">
        <v>3126</v>
      </c>
      <c r="AL891" s="663">
        <v>3703023</v>
      </c>
      <c r="AM891" s="664" t="s">
        <v>1051</v>
      </c>
      <c r="AN891" s="664">
        <v>1</v>
      </c>
      <c r="AO891" s="665" t="s">
        <v>3315</v>
      </c>
    </row>
    <row r="892" spans="35:41" ht="15" customHeight="1" x14ac:dyDescent="0.15">
      <c r="AI892" s="663" t="s">
        <v>2188</v>
      </c>
      <c r="AJ892" s="666" t="s">
        <v>1986</v>
      </c>
      <c r="AK892" s="663" t="s">
        <v>3122</v>
      </c>
      <c r="AL892" s="663">
        <v>3703011</v>
      </c>
      <c r="AM892" s="664" t="s">
        <v>1051</v>
      </c>
      <c r="AN892" s="664">
        <v>1</v>
      </c>
      <c r="AO892" s="665" t="s">
        <v>3315</v>
      </c>
    </row>
    <row r="893" spans="35:41" ht="15" customHeight="1" x14ac:dyDescent="0.15">
      <c r="AI893" s="663" t="s">
        <v>2188</v>
      </c>
      <c r="AJ893" s="666" t="s">
        <v>1988</v>
      </c>
      <c r="AK893" s="663" t="s">
        <v>3125</v>
      </c>
      <c r="AL893" s="663">
        <v>3703022</v>
      </c>
      <c r="AM893" s="664" t="s">
        <v>1051</v>
      </c>
      <c r="AN893" s="664">
        <v>1</v>
      </c>
      <c r="AO893" s="665" t="s">
        <v>3315</v>
      </c>
    </row>
    <row r="894" spans="35:41" ht="15" customHeight="1" x14ac:dyDescent="0.15">
      <c r="AI894" s="663" t="s">
        <v>2188</v>
      </c>
      <c r="AJ894" s="666" t="s">
        <v>1985</v>
      </c>
      <c r="AK894" s="663" t="s">
        <v>3121</v>
      </c>
      <c r="AL894" s="663">
        <v>3703009</v>
      </c>
      <c r="AM894" s="664">
        <v>1</v>
      </c>
      <c r="AN894" s="664" t="s">
        <v>1051</v>
      </c>
      <c r="AO894" s="665" t="s">
        <v>3315</v>
      </c>
    </row>
    <row r="895" spans="35:41" ht="15" customHeight="1" x14ac:dyDescent="0.15">
      <c r="AI895" s="663" t="s">
        <v>2188</v>
      </c>
      <c r="AJ895" s="666" t="s">
        <v>1485</v>
      </c>
      <c r="AK895" s="663" t="s">
        <v>3127</v>
      </c>
      <c r="AL895" s="663">
        <v>3703990</v>
      </c>
      <c r="AM895" s="664" t="s">
        <v>1051</v>
      </c>
      <c r="AN895" s="664">
        <v>1</v>
      </c>
      <c r="AO895" s="665" t="s">
        <v>3316</v>
      </c>
    </row>
    <row r="896" spans="35:41" ht="15" customHeight="1" x14ac:dyDescent="0.15">
      <c r="AI896" s="663" t="s">
        <v>2188</v>
      </c>
      <c r="AJ896" s="666" t="s">
        <v>1987</v>
      </c>
      <c r="AK896" s="663" t="s">
        <v>3123</v>
      </c>
      <c r="AL896" s="663">
        <v>3703013</v>
      </c>
      <c r="AM896" s="664" t="s">
        <v>1051</v>
      </c>
      <c r="AN896" s="664">
        <v>1</v>
      </c>
      <c r="AO896" s="665" t="s">
        <v>3315</v>
      </c>
    </row>
    <row r="897" spans="35:41" ht="15" customHeight="1" x14ac:dyDescent="0.15">
      <c r="AI897" s="663" t="s">
        <v>2188</v>
      </c>
      <c r="AJ897" s="666" t="s">
        <v>2435</v>
      </c>
      <c r="AK897" s="663" t="s">
        <v>3118</v>
      </c>
      <c r="AL897" s="663">
        <v>3703003</v>
      </c>
      <c r="AM897" s="664">
        <v>1</v>
      </c>
      <c r="AN897" s="664" t="s">
        <v>1051</v>
      </c>
      <c r="AO897" s="665" t="s">
        <v>3315</v>
      </c>
    </row>
    <row r="898" spans="35:41" ht="15" customHeight="1" x14ac:dyDescent="0.15">
      <c r="AI898" s="663" t="s">
        <v>2188</v>
      </c>
      <c r="AJ898" s="666" t="s">
        <v>1984</v>
      </c>
      <c r="AK898" s="663" t="s">
        <v>3120</v>
      </c>
      <c r="AL898" s="663">
        <v>3703005</v>
      </c>
      <c r="AM898" s="664">
        <v>1</v>
      </c>
      <c r="AN898" s="664" t="s">
        <v>1051</v>
      </c>
      <c r="AO898" s="665" t="s">
        <v>3315</v>
      </c>
    </row>
    <row r="899" spans="35:41" ht="15" customHeight="1" x14ac:dyDescent="0.15">
      <c r="AI899" s="663" t="s">
        <v>2188</v>
      </c>
      <c r="AJ899" s="666" t="s">
        <v>1983</v>
      </c>
      <c r="AK899" s="663" t="s">
        <v>3119</v>
      </c>
      <c r="AL899" s="663">
        <v>3703004</v>
      </c>
      <c r="AM899" s="664">
        <v>1</v>
      </c>
      <c r="AN899" s="664" t="s">
        <v>1051</v>
      </c>
      <c r="AO899" s="665" t="s">
        <v>3315</v>
      </c>
    </row>
    <row r="900" spans="35:41" ht="15" customHeight="1" x14ac:dyDescent="0.15">
      <c r="AI900" s="663" t="s">
        <v>2188</v>
      </c>
      <c r="AJ900" s="666" t="s">
        <v>2436</v>
      </c>
      <c r="AK900" s="663" t="s">
        <v>3124</v>
      </c>
      <c r="AL900" s="663">
        <v>3703014</v>
      </c>
      <c r="AM900" s="664" t="s">
        <v>1051</v>
      </c>
      <c r="AN900" s="664">
        <v>1</v>
      </c>
      <c r="AO900" s="665" t="s">
        <v>3315</v>
      </c>
    </row>
    <row r="901" spans="35:41" ht="15" customHeight="1" x14ac:dyDescent="0.15">
      <c r="AI901" s="663" t="s">
        <v>2526</v>
      </c>
      <c r="AJ901" s="666" t="s">
        <v>2007</v>
      </c>
      <c r="AK901" s="663" t="s">
        <v>3143</v>
      </c>
      <c r="AL901" s="663">
        <v>3704025</v>
      </c>
      <c r="AM901" s="664" t="s">
        <v>1051</v>
      </c>
      <c r="AN901" s="664">
        <v>1</v>
      </c>
      <c r="AO901" s="665" t="s">
        <v>3315</v>
      </c>
    </row>
    <row r="902" spans="35:41" ht="15" customHeight="1" x14ac:dyDescent="0.15">
      <c r="AI902" s="663" t="s">
        <v>2526</v>
      </c>
      <c r="AJ902" s="666" t="s">
        <v>2002</v>
      </c>
      <c r="AK902" s="663" t="s">
        <v>3137</v>
      </c>
      <c r="AL902" s="663">
        <v>3704019</v>
      </c>
      <c r="AM902" s="664" t="s">
        <v>1051</v>
      </c>
      <c r="AN902" s="664">
        <v>1</v>
      </c>
      <c r="AO902" s="665" t="s">
        <v>3315</v>
      </c>
    </row>
    <row r="903" spans="35:41" ht="15" customHeight="1" x14ac:dyDescent="0.15">
      <c r="AI903" s="663" t="s">
        <v>2526</v>
      </c>
      <c r="AJ903" s="666" t="s">
        <v>2013</v>
      </c>
      <c r="AK903" s="663" t="s">
        <v>3150</v>
      </c>
      <c r="AL903" s="663">
        <v>3704035</v>
      </c>
      <c r="AM903" s="664" t="s">
        <v>1051</v>
      </c>
      <c r="AN903" s="664">
        <v>1</v>
      </c>
      <c r="AO903" s="665" t="s">
        <v>3315</v>
      </c>
    </row>
    <row r="904" spans="35:41" ht="15" customHeight="1" x14ac:dyDescent="0.15">
      <c r="AI904" s="663" t="s">
        <v>2526</v>
      </c>
      <c r="AJ904" s="666" t="s">
        <v>2004</v>
      </c>
      <c r="AK904" s="663" t="s">
        <v>3140</v>
      </c>
      <c r="AL904" s="663">
        <v>3704022</v>
      </c>
      <c r="AM904" s="664" t="s">
        <v>1051</v>
      </c>
      <c r="AN904" s="664">
        <v>1</v>
      </c>
      <c r="AO904" s="665" t="s">
        <v>3315</v>
      </c>
    </row>
    <row r="905" spans="35:41" ht="15" customHeight="1" x14ac:dyDescent="0.15">
      <c r="AI905" s="663" t="s">
        <v>2526</v>
      </c>
      <c r="AJ905" s="666" t="s">
        <v>2012</v>
      </c>
      <c r="AK905" s="663" t="s">
        <v>3149</v>
      </c>
      <c r="AL905" s="663">
        <v>3704034</v>
      </c>
      <c r="AM905" s="664" t="s">
        <v>1051</v>
      </c>
      <c r="AN905" s="664">
        <v>1</v>
      </c>
      <c r="AO905" s="665" t="s">
        <v>3315</v>
      </c>
    </row>
    <row r="906" spans="35:41" ht="15" customHeight="1" x14ac:dyDescent="0.15">
      <c r="AI906" s="663" t="s">
        <v>2526</v>
      </c>
      <c r="AJ906" s="666" t="s">
        <v>2447</v>
      </c>
      <c r="AK906" s="663" t="s">
        <v>3151</v>
      </c>
      <c r="AL906" s="663">
        <v>3704036</v>
      </c>
      <c r="AM906" s="664">
        <v>1</v>
      </c>
      <c r="AN906" s="664" t="s">
        <v>1051</v>
      </c>
      <c r="AO906" s="665" t="s">
        <v>3315</v>
      </c>
    </row>
    <row r="907" spans="35:41" ht="15" customHeight="1" x14ac:dyDescent="0.15">
      <c r="AI907" s="663" t="s">
        <v>2526</v>
      </c>
      <c r="AJ907" s="666" t="s">
        <v>2443</v>
      </c>
      <c r="AK907" s="663" t="s">
        <v>3139</v>
      </c>
      <c r="AL907" s="663">
        <v>3704021</v>
      </c>
      <c r="AM907" s="664">
        <v>1</v>
      </c>
      <c r="AN907" s="664" t="s">
        <v>1051</v>
      </c>
      <c r="AO907" s="665" t="s">
        <v>3315</v>
      </c>
    </row>
    <row r="908" spans="35:41" ht="15" customHeight="1" x14ac:dyDescent="0.15">
      <c r="AI908" s="663" t="s">
        <v>2526</v>
      </c>
      <c r="AJ908" s="666" t="s">
        <v>2014</v>
      </c>
      <c r="AK908" s="663" t="s">
        <v>3152</v>
      </c>
      <c r="AL908" s="663">
        <v>3704039</v>
      </c>
      <c r="AM908" s="664" t="s">
        <v>1051</v>
      </c>
      <c r="AN908" s="664">
        <v>1</v>
      </c>
      <c r="AO908" s="665" t="s">
        <v>3315</v>
      </c>
    </row>
    <row r="909" spans="35:41" ht="15" customHeight="1" x14ac:dyDescent="0.15">
      <c r="AI909" s="663" t="s">
        <v>2526</v>
      </c>
      <c r="AJ909" s="666" t="s">
        <v>1994</v>
      </c>
      <c r="AK909" s="663" t="s">
        <v>3390</v>
      </c>
      <c r="AL909" s="663">
        <v>3704007</v>
      </c>
      <c r="AM909" s="664" t="s">
        <v>1051</v>
      </c>
      <c r="AN909" s="664">
        <v>1</v>
      </c>
      <c r="AO909" s="665" t="s">
        <v>3315</v>
      </c>
    </row>
    <row r="910" spans="35:41" ht="15" customHeight="1" x14ac:dyDescent="0.15">
      <c r="AI910" s="663" t="s">
        <v>2526</v>
      </c>
      <c r="AJ910" s="666" t="s">
        <v>1995</v>
      </c>
      <c r="AK910" s="663" t="s">
        <v>3391</v>
      </c>
      <c r="AL910" s="663">
        <v>3704008</v>
      </c>
      <c r="AM910" s="664" t="s">
        <v>1051</v>
      </c>
      <c r="AN910" s="664">
        <v>1</v>
      </c>
      <c r="AO910" s="665" t="s">
        <v>3315</v>
      </c>
    </row>
    <row r="911" spans="35:41" ht="15" customHeight="1" x14ac:dyDescent="0.15">
      <c r="AI911" s="663" t="s">
        <v>2526</v>
      </c>
      <c r="AJ911" s="666" t="s">
        <v>2008</v>
      </c>
      <c r="AK911" s="663" t="s">
        <v>3145</v>
      </c>
      <c r="AL911" s="663">
        <v>3704028</v>
      </c>
      <c r="AM911" s="664">
        <v>1</v>
      </c>
      <c r="AN911" s="664" t="s">
        <v>1051</v>
      </c>
      <c r="AO911" s="665" t="s">
        <v>3315</v>
      </c>
    </row>
    <row r="912" spans="35:41" ht="15" customHeight="1" x14ac:dyDescent="0.15">
      <c r="AI912" s="663" t="s">
        <v>2526</v>
      </c>
      <c r="AJ912" s="666" t="s">
        <v>1996</v>
      </c>
      <c r="AK912" s="663" t="s">
        <v>3131</v>
      </c>
      <c r="AL912" s="663">
        <v>3704009</v>
      </c>
      <c r="AM912" s="664">
        <v>1</v>
      </c>
      <c r="AN912" s="664" t="s">
        <v>1051</v>
      </c>
      <c r="AO912" s="665" t="s">
        <v>3315</v>
      </c>
    </row>
    <row r="913" spans="35:41" ht="15" customHeight="1" x14ac:dyDescent="0.15">
      <c r="AI913" s="663" t="s">
        <v>2526</v>
      </c>
      <c r="AJ913" s="666" t="s">
        <v>2005</v>
      </c>
      <c r="AK913" s="663" t="s">
        <v>3141</v>
      </c>
      <c r="AL913" s="663">
        <v>3704023</v>
      </c>
      <c r="AM913" s="664" t="s">
        <v>1051</v>
      </c>
      <c r="AN913" s="664">
        <v>1</v>
      </c>
      <c r="AO913" s="665" t="s">
        <v>3315</v>
      </c>
    </row>
    <row r="914" spans="35:41" ht="15" customHeight="1" x14ac:dyDescent="0.15">
      <c r="AI914" s="663" t="s">
        <v>2526</v>
      </c>
      <c r="AJ914" s="666" t="s">
        <v>1997</v>
      </c>
      <c r="AK914" s="663" t="s">
        <v>3392</v>
      </c>
      <c r="AL914" s="663">
        <v>3704010</v>
      </c>
      <c r="AM914" s="664" t="s">
        <v>1051</v>
      </c>
      <c r="AN914" s="664">
        <v>1</v>
      </c>
      <c r="AO914" s="665" t="s">
        <v>3315</v>
      </c>
    </row>
    <row r="915" spans="35:41" ht="15" customHeight="1" x14ac:dyDescent="0.15">
      <c r="AI915" s="663" t="s">
        <v>2526</v>
      </c>
      <c r="AJ915" s="666" t="s">
        <v>1998</v>
      </c>
      <c r="AK915" s="663" t="s">
        <v>3132</v>
      </c>
      <c r="AL915" s="663">
        <v>3704011</v>
      </c>
      <c r="AM915" s="664" t="s">
        <v>1051</v>
      </c>
      <c r="AN915" s="664">
        <v>1</v>
      </c>
      <c r="AO915" s="665" t="s">
        <v>3315</v>
      </c>
    </row>
    <row r="916" spans="35:41" ht="15" customHeight="1" x14ac:dyDescent="0.15">
      <c r="AI916" s="663" t="s">
        <v>2526</v>
      </c>
      <c r="AJ916" s="666" t="s">
        <v>2010</v>
      </c>
      <c r="AK916" s="663" t="s">
        <v>3147</v>
      </c>
      <c r="AL916" s="663">
        <v>3704031</v>
      </c>
      <c r="AM916" s="664" t="s">
        <v>1051</v>
      </c>
      <c r="AN916" s="664">
        <v>1</v>
      </c>
      <c r="AO916" s="665" t="s">
        <v>3315</v>
      </c>
    </row>
    <row r="917" spans="35:41" ht="15" customHeight="1" x14ac:dyDescent="0.15">
      <c r="AI917" s="663" t="s">
        <v>2526</v>
      </c>
      <c r="AJ917" s="666" t="s">
        <v>1999</v>
      </c>
      <c r="AK917" s="663" t="s">
        <v>3134</v>
      </c>
      <c r="AL917" s="663">
        <v>3704013</v>
      </c>
      <c r="AM917" s="664">
        <v>1</v>
      </c>
      <c r="AN917" s="664" t="s">
        <v>1051</v>
      </c>
      <c r="AO917" s="665" t="s">
        <v>3315</v>
      </c>
    </row>
    <row r="918" spans="35:41" ht="15" customHeight="1" x14ac:dyDescent="0.15">
      <c r="AI918" s="663" t="s">
        <v>2526</v>
      </c>
      <c r="AJ918" s="666" t="s">
        <v>2000</v>
      </c>
      <c r="AK918" s="663" t="s">
        <v>3135</v>
      </c>
      <c r="AL918" s="663">
        <v>3704014</v>
      </c>
      <c r="AM918" s="664">
        <v>1</v>
      </c>
      <c r="AN918" s="664" t="s">
        <v>1051</v>
      </c>
      <c r="AO918" s="665" t="s">
        <v>3315</v>
      </c>
    </row>
    <row r="919" spans="35:41" ht="15" customHeight="1" x14ac:dyDescent="0.15">
      <c r="AI919" s="663" t="s">
        <v>2526</v>
      </c>
      <c r="AJ919" s="666" t="s">
        <v>1990</v>
      </c>
      <c r="AK919" s="663" t="s">
        <v>3128</v>
      </c>
      <c r="AL919" s="663">
        <v>3704002</v>
      </c>
      <c r="AM919" s="664">
        <v>1</v>
      </c>
      <c r="AN919" s="664" t="s">
        <v>1051</v>
      </c>
      <c r="AO919" s="665" t="s">
        <v>3315</v>
      </c>
    </row>
    <row r="920" spans="35:41" ht="15" customHeight="1" x14ac:dyDescent="0.15">
      <c r="AI920" s="663" t="s">
        <v>2526</v>
      </c>
      <c r="AJ920" s="666" t="s">
        <v>2445</v>
      </c>
      <c r="AK920" s="663" t="s">
        <v>3144</v>
      </c>
      <c r="AL920" s="663">
        <v>3704027</v>
      </c>
      <c r="AM920" s="664">
        <v>1</v>
      </c>
      <c r="AN920" s="664" t="s">
        <v>1051</v>
      </c>
      <c r="AO920" s="665" t="s">
        <v>3315</v>
      </c>
    </row>
    <row r="921" spans="35:41" ht="15" customHeight="1" x14ac:dyDescent="0.15">
      <c r="AI921" s="663" t="s">
        <v>2526</v>
      </c>
      <c r="AJ921" s="666" t="s">
        <v>2011</v>
      </c>
      <c r="AK921" s="663" t="s">
        <v>3148</v>
      </c>
      <c r="AL921" s="663">
        <v>3704033</v>
      </c>
      <c r="AM921" s="664">
        <v>1</v>
      </c>
      <c r="AN921" s="664" t="s">
        <v>1051</v>
      </c>
      <c r="AO921" s="665" t="s">
        <v>3315</v>
      </c>
    </row>
    <row r="922" spans="35:41" ht="15" customHeight="1" x14ac:dyDescent="0.15">
      <c r="AI922" s="663" t="s">
        <v>2526</v>
      </c>
      <c r="AJ922" s="666" t="s">
        <v>2441</v>
      </c>
      <c r="AK922" s="663" t="s">
        <v>3133</v>
      </c>
      <c r="AL922" s="663">
        <v>3704012</v>
      </c>
      <c r="AM922" s="664">
        <v>1</v>
      </c>
      <c r="AN922" s="664" t="s">
        <v>1051</v>
      </c>
      <c r="AO922" s="665" t="s">
        <v>3315</v>
      </c>
    </row>
    <row r="923" spans="35:41" ht="15" customHeight="1" x14ac:dyDescent="0.15">
      <c r="AI923" s="663" t="s">
        <v>2526</v>
      </c>
      <c r="AJ923" s="666" t="s">
        <v>1993</v>
      </c>
      <c r="AK923" s="663" t="s">
        <v>3130</v>
      </c>
      <c r="AL923" s="663">
        <v>3704006</v>
      </c>
      <c r="AM923" s="664" t="s">
        <v>1051</v>
      </c>
      <c r="AN923" s="664">
        <v>1</v>
      </c>
      <c r="AO923" s="665" t="s">
        <v>3315</v>
      </c>
    </row>
    <row r="924" spans="35:41" ht="15" customHeight="1" x14ac:dyDescent="0.15">
      <c r="AI924" s="663" t="s">
        <v>2526</v>
      </c>
      <c r="AJ924" s="666" t="s">
        <v>1992</v>
      </c>
      <c r="AK924" s="663" t="s">
        <v>3393</v>
      </c>
      <c r="AL924" s="663">
        <v>3704004</v>
      </c>
      <c r="AM924" s="664" t="s">
        <v>1051</v>
      </c>
      <c r="AN924" s="664">
        <v>1</v>
      </c>
      <c r="AO924" s="665" t="s">
        <v>3315</v>
      </c>
    </row>
    <row r="925" spans="35:41" ht="15" customHeight="1" x14ac:dyDescent="0.15">
      <c r="AI925" s="663" t="s">
        <v>2526</v>
      </c>
      <c r="AJ925" s="666" t="s">
        <v>1991</v>
      </c>
      <c r="AK925" s="663" t="s">
        <v>3129</v>
      </c>
      <c r="AL925" s="663">
        <v>3704003</v>
      </c>
      <c r="AM925" s="664">
        <v>1</v>
      </c>
      <c r="AN925" s="664" t="s">
        <v>1051</v>
      </c>
      <c r="AO925" s="665" t="s">
        <v>3315</v>
      </c>
    </row>
    <row r="926" spans="35:41" ht="15" customHeight="1" x14ac:dyDescent="0.15">
      <c r="AI926" s="663" t="s">
        <v>2526</v>
      </c>
      <c r="AJ926" s="666" t="s">
        <v>2006</v>
      </c>
      <c r="AK926" s="663" t="s">
        <v>3142</v>
      </c>
      <c r="AL926" s="663">
        <v>3704024</v>
      </c>
      <c r="AM926" s="664" t="s">
        <v>1051</v>
      </c>
      <c r="AN926" s="664">
        <v>1</v>
      </c>
      <c r="AO926" s="665" t="s">
        <v>3315</v>
      </c>
    </row>
    <row r="927" spans="35:41" ht="15" customHeight="1" x14ac:dyDescent="0.15">
      <c r="AI927" s="663" t="s">
        <v>2526</v>
      </c>
      <c r="AJ927" s="666" t="s">
        <v>2009</v>
      </c>
      <c r="AK927" s="663" t="s">
        <v>3146</v>
      </c>
      <c r="AL927" s="663">
        <v>3704029</v>
      </c>
      <c r="AM927" s="664">
        <v>1</v>
      </c>
      <c r="AN927" s="664" t="s">
        <v>1051</v>
      </c>
      <c r="AO927" s="665" t="s">
        <v>3315</v>
      </c>
    </row>
    <row r="928" spans="35:41" ht="15" customHeight="1" x14ac:dyDescent="0.15">
      <c r="AI928" s="663" t="s">
        <v>2526</v>
      </c>
      <c r="AJ928" s="666" t="s">
        <v>2003</v>
      </c>
      <c r="AK928" s="663" t="s">
        <v>3138</v>
      </c>
      <c r="AL928" s="663">
        <v>3704020</v>
      </c>
      <c r="AM928" s="664" t="s">
        <v>1051</v>
      </c>
      <c r="AN928" s="664">
        <v>1</v>
      </c>
      <c r="AO928" s="665" t="s">
        <v>3315</v>
      </c>
    </row>
    <row r="929" spans="35:41" ht="15" customHeight="1" x14ac:dyDescent="0.15">
      <c r="AI929" s="663" t="s">
        <v>2526</v>
      </c>
      <c r="AJ929" s="666" t="s">
        <v>2001</v>
      </c>
      <c r="AK929" s="663" t="s">
        <v>3136</v>
      </c>
      <c r="AL929" s="663">
        <v>3704016</v>
      </c>
      <c r="AM929" s="664">
        <v>1</v>
      </c>
      <c r="AN929" s="664" t="s">
        <v>1051</v>
      </c>
      <c r="AO929" s="665" t="s">
        <v>3315</v>
      </c>
    </row>
    <row r="930" spans="35:41" ht="15" customHeight="1" x14ac:dyDescent="0.15">
      <c r="AI930" s="663" t="s">
        <v>2527</v>
      </c>
      <c r="AJ930" s="666" t="s">
        <v>2020</v>
      </c>
      <c r="AK930" s="663" t="s">
        <v>3158</v>
      </c>
      <c r="AL930" s="663">
        <v>3705011</v>
      </c>
      <c r="AM930" s="664">
        <v>1</v>
      </c>
      <c r="AN930" s="664" t="s">
        <v>1051</v>
      </c>
      <c r="AO930" s="665" t="s">
        <v>3315</v>
      </c>
    </row>
    <row r="931" spans="35:41" ht="15" customHeight="1" x14ac:dyDescent="0.15">
      <c r="AI931" s="663" t="s">
        <v>2527</v>
      </c>
      <c r="AJ931" s="666" t="s">
        <v>2019</v>
      </c>
      <c r="AK931" s="663" t="s">
        <v>3157</v>
      </c>
      <c r="AL931" s="663">
        <v>3705010</v>
      </c>
      <c r="AM931" s="664">
        <v>1</v>
      </c>
      <c r="AN931" s="664" t="s">
        <v>1051</v>
      </c>
      <c r="AO931" s="665" t="s">
        <v>3315</v>
      </c>
    </row>
    <row r="932" spans="35:41" ht="15" customHeight="1" x14ac:dyDescent="0.15">
      <c r="AI932" s="663" t="s">
        <v>2527</v>
      </c>
      <c r="AJ932" s="666" t="s">
        <v>2016</v>
      </c>
      <c r="AK932" s="663" t="s">
        <v>3154</v>
      </c>
      <c r="AL932" s="663">
        <v>3705004</v>
      </c>
      <c r="AM932" s="664" t="s">
        <v>1051</v>
      </c>
      <c r="AN932" s="664">
        <v>1</v>
      </c>
      <c r="AO932" s="665" t="s">
        <v>3315</v>
      </c>
    </row>
    <row r="933" spans="35:41" ht="15" customHeight="1" x14ac:dyDescent="0.15">
      <c r="AI933" s="663" t="s">
        <v>2527</v>
      </c>
      <c r="AJ933" s="666" t="s">
        <v>2017</v>
      </c>
      <c r="AK933" s="663" t="s">
        <v>3155</v>
      </c>
      <c r="AL933" s="663">
        <v>3705006</v>
      </c>
      <c r="AM933" s="664" t="s">
        <v>1051</v>
      </c>
      <c r="AN933" s="664">
        <v>1</v>
      </c>
      <c r="AO933" s="665" t="s">
        <v>3315</v>
      </c>
    </row>
    <row r="934" spans="35:41" ht="15" customHeight="1" x14ac:dyDescent="0.15">
      <c r="AI934" s="663" t="s">
        <v>2527</v>
      </c>
      <c r="AJ934" s="666" t="s">
        <v>2015</v>
      </c>
      <c r="AK934" s="663" t="s">
        <v>3153</v>
      </c>
      <c r="AL934" s="663">
        <v>3705001</v>
      </c>
      <c r="AM934" s="664">
        <v>1</v>
      </c>
      <c r="AN934" s="664" t="s">
        <v>1051</v>
      </c>
      <c r="AO934" s="665" t="s">
        <v>3315</v>
      </c>
    </row>
    <row r="935" spans="35:41" ht="15" customHeight="1" x14ac:dyDescent="0.15">
      <c r="AI935" s="663" t="s">
        <v>2527</v>
      </c>
      <c r="AJ935" s="666" t="s">
        <v>2018</v>
      </c>
      <c r="AK935" s="663" t="s">
        <v>3156</v>
      </c>
      <c r="AL935" s="663">
        <v>3705008</v>
      </c>
      <c r="AM935" s="664" t="s">
        <v>1051</v>
      </c>
      <c r="AN935" s="664">
        <v>1</v>
      </c>
      <c r="AO935" s="665" t="s">
        <v>3315</v>
      </c>
    </row>
    <row r="936" spans="35:41" ht="15" customHeight="1" x14ac:dyDescent="0.15">
      <c r="AI936" s="663" t="s">
        <v>2527</v>
      </c>
      <c r="AJ936" s="666" t="s">
        <v>2449</v>
      </c>
      <c r="AK936" s="663" t="s">
        <v>3159</v>
      </c>
      <c r="AL936" s="663">
        <v>3705014</v>
      </c>
      <c r="AM936" s="664">
        <v>1</v>
      </c>
      <c r="AN936" s="664" t="s">
        <v>1051</v>
      </c>
      <c r="AO936" s="665" t="s">
        <v>3315</v>
      </c>
    </row>
    <row r="937" spans="35:41" ht="15" customHeight="1" x14ac:dyDescent="0.15">
      <c r="AI937" s="663" t="s">
        <v>2527</v>
      </c>
      <c r="AJ937" s="666" t="s">
        <v>2021</v>
      </c>
      <c r="AK937" s="663" t="s">
        <v>3160</v>
      </c>
      <c r="AL937" s="663">
        <v>3705019</v>
      </c>
      <c r="AM937" s="664" t="s">
        <v>1051</v>
      </c>
      <c r="AN937" s="664">
        <v>1</v>
      </c>
      <c r="AO937" s="665" t="s">
        <v>3315</v>
      </c>
    </row>
    <row r="938" spans="35:41" ht="15" customHeight="1" x14ac:dyDescent="0.15">
      <c r="AI938" s="663" t="s">
        <v>2528</v>
      </c>
      <c r="AJ938" s="666" t="s">
        <v>2023</v>
      </c>
      <c r="AK938" s="663" t="s">
        <v>3162</v>
      </c>
      <c r="AL938" s="663">
        <v>3801006</v>
      </c>
      <c r="AM938" s="664" t="s">
        <v>1051</v>
      </c>
      <c r="AN938" s="664">
        <v>1</v>
      </c>
      <c r="AO938" s="665" t="s">
        <v>3315</v>
      </c>
    </row>
    <row r="939" spans="35:41" ht="15" customHeight="1" x14ac:dyDescent="0.15">
      <c r="AI939" s="663" t="s">
        <v>2528</v>
      </c>
      <c r="AJ939" s="666" t="s">
        <v>2022</v>
      </c>
      <c r="AK939" s="663" t="s">
        <v>3161</v>
      </c>
      <c r="AL939" s="663">
        <v>3801003</v>
      </c>
      <c r="AM939" s="664">
        <v>1</v>
      </c>
      <c r="AN939" s="664" t="s">
        <v>1051</v>
      </c>
      <c r="AO939" s="665" t="s">
        <v>3315</v>
      </c>
    </row>
    <row r="940" spans="35:41" ht="15" customHeight="1" x14ac:dyDescent="0.15">
      <c r="AI940" s="663" t="s">
        <v>2529</v>
      </c>
      <c r="AJ940" s="666" t="s">
        <v>2453</v>
      </c>
      <c r="AK940" s="663" t="s">
        <v>3163</v>
      </c>
      <c r="AL940" s="663">
        <v>3802001</v>
      </c>
      <c r="AM940" s="664" t="s">
        <v>1051</v>
      </c>
      <c r="AN940" s="664">
        <v>1</v>
      </c>
      <c r="AO940" s="665" t="s">
        <v>3315</v>
      </c>
    </row>
    <row r="941" spans="35:41" ht="15" customHeight="1" x14ac:dyDescent="0.15">
      <c r="AI941" s="663" t="s">
        <v>2529</v>
      </c>
      <c r="AJ941" s="666" t="s">
        <v>2455</v>
      </c>
      <c r="AK941" s="663" t="s">
        <v>3164</v>
      </c>
      <c r="AL941" s="663">
        <v>3802004</v>
      </c>
      <c r="AM941" s="664" t="s">
        <v>1051</v>
      </c>
      <c r="AN941" s="664">
        <v>1</v>
      </c>
      <c r="AO941" s="665" t="s">
        <v>3315</v>
      </c>
    </row>
    <row r="942" spans="35:41" ht="15" customHeight="1" x14ac:dyDescent="0.15">
      <c r="AI942" s="663" t="s">
        <v>2529</v>
      </c>
      <c r="AJ942" s="666" t="s">
        <v>2025</v>
      </c>
      <c r="AK942" s="663" t="s">
        <v>3165</v>
      </c>
      <c r="AL942" s="663">
        <v>3802005</v>
      </c>
      <c r="AM942" s="664" t="s">
        <v>1051</v>
      </c>
      <c r="AN942" s="664">
        <v>1</v>
      </c>
      <c r="AO942" s="665" t="s">
        <v>3315</v>
      </c>
    </row>
    <row r="943" spans="35:41" ht="15" customHeight="1" x14ac:dyDescent="0.15">
      <c r="AI943" s="663" t="s">
        <v>2529</v>
      </c>
      <c r="AJ943" s="666" t="s">
        <v>2024</v>
      </c>
      <c r="AK943" s="663" t="s">
        <v>3394</v>
      </c>
      <c r="AL943" s="663">
        <v>3802002</v>
      </c>
      <c r="AM943" s="664" t="s">
        <v>1051</v>
      </c>
      <c r="AN943" s="664">
        <v>1</v>
      </c>
      <c r="AO943" s="665" t="s">
        <v>3315</v>
      </c>
    </row>
    <row r="944" spans="35:41" ht="15" customHeight="1" x14ac:dyDescent="0.15">
      <c r="AI944" s="663" t="s">
        <v>2529</v>
      </c>
      <c r="AJ944" s="666" t="s">
        <v>2026</v>
      </c>
      <c r="AK944" s="663" t="s">
        <v>3166</v>
      </c>
      <c r="AL944" s="663">
        <v>3802010</v>
      </c>
      <c r="AM944" s="664">
        <v>1</v>
      </c>
      <c r="AN944" s="664" t="s">
        <v>1051</v>
      </c>
      <c r="AO944" s="665" t="s">
        <v>3315</v>
      </c>
    </row>
    <row r="945" spans="35:41" ht="15" customHeight="1" x14ac:dyDescent="0.15">
      <c r="AI945" s="663" t="s">
        <v>2530</v>
      </c>
      <c r="AJ945" s="666" t="s">
        <v>2027</v>
      </c>
      <c r="AK945" s="663" t="s">
        <v>3167</v>
      </c>
      <c r="AL945" s="663">
        <v>3803001</v>
      </c>
      <c r="AM945" s="664" t="s">
        <v>1051</v>
      </c>
      <c r="AN945" s="664">
        <v>1</v>
      </c>
      <c r="AO945" s="665" t="s">
        <v>3315</v>
      </c>
    </row>
    <row r="946" spans="35:41" ht="15" customHeight="1" x14ac:dyDescent="0.15">
      <c r="AI946" s="663" t="s">
        <v>2530</v>
      </c>
      <c r="AJ946" s="666" t="s">
        <v>2029</v>
      </c>
      <c r="AK946" s="663" t="s">
        <v>3169</v>
      </c>
      <c r="AL946" s="663">
        <v>3803013</v>
      </c>
      <c r="AM946" s="664">
        <v>1</v>
      </c>
      <c r="AN946" s="664" t="s">
        <v>1051</v>
      </c>
      <c r="AO946" s="665" t="s">
        <v>3315</v>
      </c>
    </row>
    <row r="947" spans="35:41" ht="15" customHeight="1" x14ac:dyDescent="0.15">
      <c r="AI947" s="663" t="s">
        <v>2530</v>
      </c>
      <c r="AJ947" s="666" t="s">
        <v>2028</v>
      </c>
      <c r="AK947" s="663" t="s">
        <v>3168</v>
      </c>
      <c r="AL947" s="663">
        <v>3803007</v>
      </c>
      <c r="AM947" s="664">
        <v>1</v>
      </c>
      <c r="AN947" s="664" t="s">
        <v>1051</v>
      </c>
      <c r="AO947" s="665" t="s">
        <v>3315</v>
      </c>
    </row>
    <row r="948" spans="35:41" ht="15" customHeight="1" x14ac:dyDescent="0.15">
      <c r="AI948" s="663" t="s">
        <v>2531</v>
      </c>
      <c r="AJ948" s="666" t="s">
        <v>2031</v>
      </c>
      <c r="AK948" s="663" t="s">
        <v>3171</v>
      </c>
      <c r="AL948" s="663">
        <v>3804002</v>
      </c>
      <c r="AM948" s="664">
        <v>1</v>
      </c>
      <c r="AN948" s="664" t="s">
        <v>1051</v>
      </c>
      <c r="AO948" s="665" t="s">
        <v>3315</v>
      </c>
    </row>
    <row r="949" spans="35:41" ht="15" customHeight="1" x14ac:dyDescent="0.15">
      <c r="AI949" s="663" t="s">
        <v>2531</v>
      </c>
      <c r="AJ949" s="666" t="s">
        <v>2030</v>
      </c>
      <c r="AK949" s="663" t="s">
        <v>3170</v>
      </c>
      <c r="AL949" s="663">
        <v>3804001</v>
      </c>
      <c r="AM949" s="664" t="s">
        <v>1051</v>
      </c>
      <c r="AN949" s="664">
        <v>1</v>
      </c>
      <c r="AO949" s="665" t="s">
        <v>3315</v>
      </c>
    </row>
    <row r="950" spans="35:41" ht="15" customHeight="1" x14ac:dyDescent="0.15">
      <c r="AI950" s="663" t="s">
        <v>2531</v>
      </c>
      <c r="AJ950" s="666" t="s">
        <v>2035</v>
      </c>
      <c r="AK950" s="663" t="s">
        <v>3395</v>
      </c>
      <c r="AL950" s="663">
        <v>3804006</v>
      </c>
      <c r="AM950" s="664" t="s">
        <v>1051</v>
      </c>
      <c r="AN950" s="664">
        <v>1</v>
      </c>
      <c r="AO950" s="665" t="s">
        <v>3315</v>
      </c>
    </row>
    <row r="951" spans="35:41" ht="15" customHeight="1" x14ac:dyDescent="0.15">
      <c r="AI951" s="663" t="s">
        <v>2531</v>
      </c>
      <c r="AJ951" s="666" t="s">
        <v>2032</v>
      </c>
      <c r="AK951" s="663" t="s">
        <v>3172</v>
      </c>
      <c r="AL951" s="663">
        <v>3804003</v>
      </c>
      <c r="AM951" s="664" t="s">
        <v>1051</v>
      </c>
      <c r="AN951" s="664">
        <v>1</v>
      </c>
      <c r="AO951" s="665" t="s">
        <v>3315</v>
      </c>
    </row>
    <row r="952" spans="35:41" ht="15" customHeight="1" x14ac:dyDescent="0.15">
      <c r="AI952" s="663" t="s">
        <v>2531</v>
      </c>
      <c r="AJ952" s="666" t="s">
        <v>3319</v>
      </c>
      <c r="AK952" s="663" t="s">
        <v>3396</v>
      </c>
      <c r="AL952" s="663">
        <v>3804991</v>
      </c>
      <c r="AM952" s="664" t="s">
        <v>1051</v>
      </c>
      <c r="AN952" s="664">
        <v>1</v>
      </c>
      <c r="AO952" s="665" t="s">
        <v>3315</v>
      </c>
    </row>
    <row r="953" spans="35:41" ht="15" customHeight="1" x14ac:dyDescent="0.15">
      <c r="AI953" s="663" t="s">
        <v>2531</v>
      </c>
      <c r="AJ953" s="666" t="s">
        <v>2033</v>
      </c>
      <c r="AK953" s="663" t="s">
        <v>3173</v>
      </c>
      <c r="AL953" s="663">
        <v>3804004</v>
      </c>
      <c r="AM953" s="664" t="s">
        <v>1051</v>
      </c>
      <c r="AN953" s="664">
        <v>1</v>
      </c>
      <c r="AO953" s="665" t="s">
        <v>3315</v>
      </c>
    </row>
    <row r="954" spans="35:41" ht="15" customHeight="1" x14ac:dyDescent="0.15">
      <c r="AI954" s="663" t="s">
        <v>2531</v>
      </c>
      <c r="AJ954" s="666" t="s">
        <v>2461</v>
      </c>
      <c r="AK954" s="663" t="s">
        <v>3176</v>
      </c>
      <c r="AL954" s="663">
        <v>3804008</v>
      </c>
      <c r="AM954" s="664" t="s">
        <v>1051</v>
      </c>
      <c r="AN954" s="664">
        <v>1</v>
      </c>
      <c r="AO954" s="665" t="s">
        <v>3315</v>
      </c>
    </row>
    <row r="955" spans="35:41" ht="15" customHeight="1" x14ac:dyDescent="0.15">
      <c r="AI955" s="663" t="s">
        <v>2531</v>
      </c>
      <c r="AJ955" s="666" t="s">
        <v>2034</v>
      </c>
      <c r="AK955" s="663" t="s">
        <v>3174</v>
      </c>
      <c r="AL955" s="663">
        <v>3804005</v>
      </c>
      <c r="AM955" s="664" t="s">
        <v>1051</v>
      </c>
      <c r="AN955" s="664">
        <v>1</v>
      </c>
      <c r="AO955" s="665" t="s">
        <v>3315</v>
      </c>
    </row>
    <row r="956" spans="35:41" ht="15" customHeight="1" x14ac:dyDescent="0.15">
      <c r="AI956" s="663" t="s">
        <v>2531</v>
      </c>
      <c r="AJ956" s="666" t="s">
        <v>2036</v>
      </c>
      <c r="AK956" s="663" t="s">
        <v>3175</v>
      </c>
      <c r="AL956" s="663">
        <v>3804007</v>
      </c>
      <c r="AM956" s="664" t="s">
        <v>1051</v>
      </c>
      <c r="AN956" s="664">
        <v>1</v>
      </c>
      <c r="AO956" s="665" t="s">
        <v>3315</v>
      </c>
    </row>
    <row r="957" spans="35:41" ht="15" customHeight="1" x14ac:dyDescent="0.15">
      <c r="AI957" s="663" t="s">
        <v>2532</v>
      </c>
      <c r="AJ957" s="666" t="s">
        <v>1486</v>
      </c>
      <c r="AK957" s="663" t="s">
        <v>3198</v>
      </c>
      <c r="AL957" s="663">
        <v>3901044</v>
      </c>
      <c r="AM957" s="664" t="s">
        <v>1051</v>
      </c>
      <c r="AN957" s="664">
        <v>1</v>
      </c>
      <c r="AO957" s="665" t="s">
        <v>3316</v>
      </c>
    </row>
    <row r="958" spans="35:41" ht="15" customHeight="1" x14ac:dyDescent="0.15">
      <c r="AI958" s="663" t="s">
        <v>2532</v>
      </c>
      <c r="AJ958" s="666" t="s">
        <v>2051</v>
      </c>
      <c r="AK958" s="663" t="s">
        <v>3192</v>
      </c>
      <c r="AL958" s="663">
        <v>3901028</v>
      </c>
      <c r="AM958" s="664" t="s">
        <v>1051</v>
      </c>
      <c r="AN958" s="664">
        <v>1</v>
      </c>
      <c r="AO958" s="665" t="s">
        <v>3315</v>
      </c>
    </row>
    <row r="959" spans="35:41" ht="15" customHeight="1" x14ac:dyDescent="0.15">
      <c r="AI959" s="663" t="s">
        <v>2532</v>
      </c>
      <c r="AJ959" s="666" t="s">
        <v>2042</v>
      </c>
      <c r="AK959" s="663" t="s">
        <v>3182</v>
      </c>
      <c r="AL959" s="663">
        <v>3901010</v>
      </c>
      <c r="AM959" s="664" t="s">
        <v>1051</v>
      </c>
      <c r="AN959" s="664">
        <v>1</v>
      </c>
      <c r="AO959" s="665" t="s">
        <v>3315</v>
      </c>
    </row>
    <row r="960" spans="35:41" ht="15" customHeight="1" x14ac:dyDescent="0.15">
      <c r="AI960" s="663" t="s">
        <v>2532</v>
      </c>
      <c r="AJ960" s="666" t="s">
        <v>2047</v>
      </c>
      <c r="AK960" s="663" t="s">
        <v>3188</v>
      </c>
      <c r="AL960" s="663">
        <v>3901018</v>
      </c>
      <c r="AM960" s="664">
        <v>1</v>
      </c>
      <c r="AN960" s="664" t="s">
        <v>1051</v>
      </c>
      <c r="AO960" s="665" t="s">
        <v>3315</v>
      </c>
    </row>
    <row r="961" spans="35:41" ht="15" customHeight="1" x14ac:dyDescent="0.15">
      <c r="AI961" s="663" t="s">
        <v>2532</v>
      </c>
      <c r="AJ961" s="666" t="s">
        <v>2060</v>
      </c>
      <c r="AK961" s="663" t="s">
        <v>3203</v>
      </c>
      <c r="AL961" s="663">
        <v>3901991</v>
      </c>
      <c r="AM961" s="664" t="s">
        <v>1051</v>
      </c>
      <c r="AN961" s="664">
        <v>1</v>
      </c>
      <c r="AO961" s="665" t="s">
        <v>3315</v>
      </c>
    </row>
    <row r="962" spans="35:41" ht="15" customHeight="1" x14ac:dyDescent="0.15">
      <c r="AI962" s="663" t="s">
        <v>2532</v>
      </c>
      <c r="AJ962" s="666" t="s">
        <v>2048</v>
      </c>
      <c r="AK962" s="663" t="s">
        <v>3189</v>
      </c>
      <c r="AL962" s="663">
        <v>3901020</v>
      </c>
      <c r="AM962" s="664">
        <v>1</v>
      </c>
      <c r="AN962" s="664" t="s">
        <v>1051</v>
      </c>
      <c r="AO962" s="665" t="s">
        <v>3315</v>
      </c>
    </row>
    <row r="963" spans="35:41" ht="15" customHeight="1" x14ac:dyDescent="0.15">
      <c r="AI963" s="663" t="s">
        <v>2532</v>
      </c>
      <c r="AJ963" s="666" t="s">
        <v>2466</v>
      </c>
      <c r="AK963" s="663" t="s">
        <v>3196</v>
      </c>
      <c r="AL963" s="663">
        <v>3901038</v>
      </c>
      <c r="AM963" s="664">
        <v>1</v>
      </c>
      <c r="AN963" s="664" t="s">
        <v>1051</v>
      </c>
      <c r="AO963" s="665" t="s">
        <v>3315</v>
      </c>
    </row>
    <row r="964" spans="35:41" ht="15" customHeight="1" x14ac:dyDescent="0.15">
      <c r="AI964" s="663" t="s">
        <v>2532</v>
      </c>
      <c r="AJ964" s="666" t="s">
        <v>2054</v>
      </c>
      <c r="AK964" s="663" t="s">
        <v>3195</v>
      </c>
      <c r="AL964" s="663">
        <v>3901035</v>
      </c>
      <c r="AM964" s="664">
        <v>1</v>
      </c>
      <c r="AN964" s="664" t="s">
        <v>1051</v>
      </c>
      <c r="AO964" s="665" t="s">
        <v>3315</v>
      </c>
    </row>
    <row r="965" spans="35:41" ht="15" customHeight="1" x14ac:dyDescent="0.15">
      <c r="AI965" s="663" t="s">
        <v>2532</v>
      </c>
      <c r="AJ965" s="666" t="s">
        <v>2053</v>
      </c>
      <c r="AK965" s="663" t="s">
        <v>3194</v>
      </c>
      <c r="AL965" s="663">
        <v>3901033</v>
      </c>
      <c r="AM965" s="664" t="s">
        <v>1051</v>
      </c>
      <c r="AN965" s="664">
        <v>1</v>
      </c>
      <c r="AO965" s="665" t="s">
        <v>3315</v>
      </c>
    </row>
    <row r="966" spans="35:41" ht="15" customHeight="1" x14ac:dyDescent="0.15">
      <c r="AI966" s="663" t="s">
        <v>2532</v>
      </c>
      <c r="AJ966" s="666" t="s">
        <v>2058</v>
      </c>
      <c r="AK966" s="663" t="s">
        <v>3201</v>
      </c>
      <c r="AL966" s="663">
        <v>3901065</v>
      </c>
      <c r="AM966" s="664" t="s">
        <v>1051</v>
      </c>
      <c r="AN966" s="664">
        <v>1</v>
      </c>
      <c r="AO966" s="665" t="s">
        <v>3315</v>
      </c>
    </row>
    <row r="967" spans="35:41" ht="15" customHeight="1" x14ac:dyDescent="0.15">
      <c r="AI967" s="663" t="s">
        <v>2532</v>
      </c>
      <c r="AJ967" s="666" t="s">
        <v>2038</v>
      </c>
      <c r="AK967" s="663" t="s">
        <v>3178</v>
      </c>
      <c r="AL967" s="663">
        <v>3901005</v>
      </c>
      <c r="AM967" s="664">
        <v>1</v>
      </c>
      <c r="AN967" s="664" t="s">
        <v>1051</v>
      </c>
      <c r="AO967" s="665" t="s">
        <v>3315</v>
      </c>
    </row>
    <row r="968" spans="35:41" ht="15" customHeight="1" x14ac:dyDescent="0.15">
      <c r="AI968" s="663" t="s">
        <v>2532</v>
      </c>
      <c r="AJ968" s="666" t="s">
        <v>2050</v>
      </c>
      <c r="AK968" s="663" t="s">
        <v>3191</v>
      </c>
      <c r="AL968" s="663">
        <v>3901026</v>
      </c>
      <c r="AM968" s="664">
        <v>1</v>
      </c>
      <c r="AN968" s="664" t="s">
        <v>1051</v>
      </c>
      <c r="AO968" s="665" t="s">
        <v>3315</v>
      </c>
    </row>
    <row r="969" spans="35:41" ht="15" customHeight="1" x14ac:dyDescent="0.15">
      <c r="AI969" s="663" t="s">
        <v>2532</v>
      </c>
      <c r="AJ969" s="666" t="s">
        <v>2037</v>
      </c>
      <c r="AK969" s="663" t="s">
        <v>3177</v>
      </c>
      <c r="AL969" s="663">
        <v>3901004</v>
      </c>
      <c r="AM969" s="664">
        <v>1</v>
      </c>
      <c r="AN969" s="664" t="s">
        <v>1051</v>
      </c>
      <c r="AO969" s="665" t="s">
        <v>3315</v>
      </c>
    </row>
    <row r="970" spans="35:41" ht="15" customHeight="1" x14ac:dyDescent="0.15">
      <c r="AI970" s="663" t="s">
        <v>2532</v>
      </c>
      <c r="AJ970" s="666" t="s">
        <v>2049</v>
      </c>
      <c r="AK970" s="663" t="s">
        <v>3190</v>
      </c>
      <c r="AL970" s="663">
        <v>3901024</v>
      </c>
      <c r="AM970" s="664">
        <v>1</v>
      </c>
      <c r="AN970" s="664" t="s">
        <v>1051</v>
      </c>
      <c r="AO970" s="665" t="s">
        <v>3315</v>
      </c>
    </row>
    <row r="971" spans="35:41" ht="15" customHeight="1" x14ac:dyDescent="0.15">
      <c r="AI971" s="663" t="s">
        <v>2532</v>
      </c>
      <c r="AJ971" s="666" t="s">
        <v>2039</v>
      </c>
      <c r="AK971" s="663" t="s">
        <v>3179</v>
      </c>
      <c r="AL971" s="663">
        <v>3901006</v>
      </c>
      <c r="AM971" s="664">
        <v>1</v>
      </c>
      <c r="AN971" s="664" t="s">
        <v>1051</v>
      </c>
      <c r="AO971" s="665" t="s">
        <v>3315</v>
      </c>
    </row>
    <row r="972" spans="35:41" ht="15" customHeight="1" x14ac:dyDescent="0.15">
      <c r="AI972" s="663" t="s">
        <v>2532</v>
      </c>
      <c r="AJ972" s="666" t="s">
        <v>2057</v>
      </c>
      <c r="AK972" s="663" t="s">
        <v>3200</v>
      </c>
      <c r="AL972" s="663">
        <v>3901052</v>
      </c>
      <c r="AM972" s="664" t="s">
        <v>1051</v>
      </c>
      <c r="AN972" s="664">
        <v>1</v>
      </c>
      <c r="AO972" s="665" t="s">
        <v>3315</v>
      </c>
    </row>
    <row r="973" spans="35:41" ht="15" customHeight="1" x14ac:dyDescent="0.15">
      <c r="AI973" s="663" t="s">
        <v>2532</v>
      </c>
      <c r="AJ973" s="666" t="s">
        <v>2059</v>
      </c>
      <c r="AK973" s="663" t="s">
        <v>3202</v>
      </c>
      <c r="AL973" s="663">
        <v>3901066</v>
      </c>
      <c r="AM973" s="664">
        <v>1</v>
      </c>
      <c r="AN973" s="664" t="s">
        <v>1051</v>
      </c>
      <c r="AO973" s="665" t="s">
        <v>3315</v>
      </c>
    </row>
    <row r="974" spans="35:41" ht="15" customHeight="1" x14ac:dyDescent="0.15">
      <c r="AI974" s="663" t="s">
        <v>2532</v>
      </c>
      <c r="AJ974" s="666" t="s">
        <v>2040</v>
      </c>
      <c r="AK974" s="663" t="s">
        <v>3180</v>
      </c>
      <c r="AL974" s="663">
        <v>3901007</v>
      </c>
      <c r="AM974" s="664">
        <v>1</v>
      </c>
      <c r="AN974" s="664" t="s">
        <v>1051</v>
      </c>
      <c r="AO974" s="665" t="s">
        <v>3315</v>
      </c>
    </row>
    <row r="975" spans="35:41" ht="15" customHeight="1" x14ac:dyDescent="0.15">
      <c r="AI975" s="663" t="s">
        <v>2532</v>
      </c>
      <c r="AJ975" s="666" t="s">
        <v>2041</v>
      </c>
      <c r="AK975" s="663" t="s">
        <v>3181</v>
      </c>
      <c r="AL975" s="663">
        <v>3901008</v>
      </c>
      <c r="AM975" s="664" t="s">
        <v>1051</v>
      </c>
      <c r="AN975" s="664">
        <v>1</v>
      </c>
      <c r="AO975" s="665" t="s">
        <v>3315</v>
      </c>
    </row>
    <row r="976" spans="35:41" ht="15" customHeight="1" x14ac:dyDescent="0.15">
      <c r="AI976" s="663" t="s">
        <v>2532</v>
      </c>
      <c r="AJ976" s="666" t="s">
        <v>2043</v>
      </c>
      <c r="AK976" s="663" t="s">
        <v>3183</v>
      </c>
      <c r="AL976" s="663">
        <v>3901011</v>
      </c>
      <c r="AM976" s="664" t="s">
        <v>1051</v>
      </c>
      <c r="AN976" s="664">
        <v>1</v>
      </c>
      <c r="AO976" s="665" t="s">
        <v>3315</v>
      </c>
    </row>
    <row r="977" spans="35:41" ht="15" customHeight="1" x14ac:dyDescent="0.15">
      <c r="AI977" s="663" t="s">
        <v>2532</v>
      </c>
      <c r="AJ977" s="666" t="s">
        <v>2044</v>
      </c>
      <c r="AK977" s="663" t="s">
        <v>3184</v>
      </c>
      <c r="AL977" s="663">
        <v>3901012</v>
      </c>
      <c r="AM977" s="664">
        <v>1</v>
      </c>
      <c r="AN977" s="664" t="s">
        <v>1051</v>
      </c>
      <c r="AO977" s="665" t="s">
        <v>3315</v>
      </c>
    </row>
    <row r="978" spans="35:41" ht="15" customHeight="1" x14ac:dyDescent="0.15">
      <c r="AI978" s="663" t="s">
        <v>2532</v>
      </c>
      <c r="AJ978" s="666" t="s">
        <v>2045</v>
      </c>
      <c r="AK978" s="663" t="s">
        <v>3185</v>
      </c>
      <c r="AL978" s="663">
        <v>3901014</v>
      </c>
      <c r="AM978" s="664">
        <v>1</v>
      </c>
      <c r="AN978" s="664" t="s">
        <v>1051</v>
      </c>
      <c r="AO978" s="665" t="s">
        <v>3315</v>
      </c>
    </row>
    <row r="979" spans="35:41" ht="15" customHeight="1" x14ac:dyDescent="0.15">
      <c r="AI979" s="663" t="s">
        <v>2532</v>
      </c>
      <c r="AJ979" s="666" t="s">
        <v>2046</v>
      </c>
      <c r="AK979" s="663" t="s">
        <v>3186</v>
      </c>
      <c r="AL979" s="663">
        <v>3901015</v>
      </c>
      <c r="AM979" s="664" t="s">
        <v>1051</v>
      </c>
      <c r="AN979" s="664">
        <v>1</v>
      </c>
      <c r="AO979" s="665" t="s">
        <v>3315</v>
      </c>
    </row>
    <row r="980" spans="35:41" ht="15" customHeight="1" x14ac:dyDescent="0.15">
      <c r="AI980" s="663" t="s">
        <v>2532</v>
      </c>
      <c r="AJ980" s="666" t="s">
        <v>2463</v>
      </c>
      <c r="AK980" s="663" t="s">
        <v>3187</v>
      </c>
      <c r="AL980" s="663">
        <v>3901016</v>
      </c>
      <c r="AM980" s="664" t="s">
        <v>1051</v>
      </c>
      <c r="AN980" s="664">
        <v>1</v>
      </c>
      <c r="AO980" s="665" t="s">
        <v>3315</v>
      </c>
    </row>
    <row r="981" spans="35:41" ht="15" customHeight="1" x14ac:dyDescent="0.15">
      <c r="AI981" s="663" t="s">
        <v>2532</v>
      </c>
      <c r="AJ981" s="666" t="s">
        <v>2052</v>
      </c>
      <c r="AK981" s="663" t="s">
        <v>3193</v>
      </c>
      <c r="AL981" s="663">
        <v>3901030</v>
      </c>
      <c r="AM981" s="664" t="s">
        <v>1051</v>
      </c>
      <c r="AN981" s="664">
        <v>1</v>
      </c>
      <c r="AO981" s="665" t="s">
        <v>3315</v>
      </c>
    </row>
    <row r="982" spans="35:41" ht="15" customHeight="1" x14ac:dyDescent="0.15">
      <c r="AI982" s="663" t="s">
        <v>2532</v>
      </c>
      <c r="AJ982" s="666" t="s">
        <v>2055</v>
      </c>
      <c r="AK982" s="663" t="s">
        <v>3197</v>
      </c>
      <c r="AL982" s="663">
        <v>3901039</v>
      </c>
      <c r="AM982" s="664" t="s">
        <v>1051</v>
      </c>
      <c r="AN982" s="664">
        <v>1</v>
      </c>
      <c r="AO982" s="665" t="s">
        <v>3315</v>
      </c>
    </row>
    <row r="983" spans="35:41" ht="15" customHeight="1" x14ac:dyDescent="0.15">
      <c r="AI983" s="663" t="s">
        <v>2532</v>
      </c>
      <c r="AJ983" s="666" t="s">
        <v>2056</v>
      </c>
      <c r="AK983" s="663" t="s">
        <v>3199</v>
      </c>
      <c r="AL983" s="663">
        <v>3901049</v>
      </c>
      <c r="AM983" s="664" t="s">
        <v>1051</v>
      </c>
      <c r="AN983" s="664">
        <v>1</v>
      </c>
      <c r="AO983" s="665" t="s">
        <v>3315</v>
      </c>
    </row>
    <row r="984" spans="35:41" ht="15" customHeight="1" x14ac:dyDescent="0.15">
      <c r="AI984" s="663" t="s">
        <v>2533</v>
      </c>
      <c r="AJ984" s="666" t="s">
        <v>2064</v>
      </c>
      <c r="AK984" s="663" t="s">
        <v>3207</v>
      </c>
      <c r="AL984" s="663">
        <v>3902007</v>
      </c>
      <c r="AM984" s="664" t="s">
        <v>1051</v>
      </c>
      <c r="AN984" s="664">
        <v>1</v>
      </c>
      <c r="AO984" s="665" t="s">
        <v>3315</v>
      </c>
    </row>
    <row r="985" spans="35:41" ht="15" customHeight="1" x14ac:dyDescent="0.15">
      <c r="AI985" s="663" t="s">
        <v>2533</v>
      </c>
      <c r="AJ985" s="666" t="s">
        <v>2062</v>
      </c>
      <c r="AK985" s="663" t="s">
        <v>3205</v>
      </c>
      <c r="AL985" s="663">
        <v>3902002</v>
      </c>
      <c r="AM985" s="664" t="s">
        <v>1051</v>
      </c>
      <c r="AN985" s="664">
        <v>1</v>
      </c>
      <c r="AO985" s="665" t="s">
        <v>3315</v>
      </c>
    </row>
    <row r="986" spans="35:41" ht="15" customHeight="1" x14ac:dyDescent="0.15">
      <c r="AI986" s="663" t="s">
        <v>2533</v>
      </c>
      <c r="AJ986" s="666" t="s">
        <v>2063</v>
      </c>
      <c r="AK986" s="663" t="s">
        <v>3206</v>
      </c>
      <c r="AL986" s="663">
        <v>3902004</v>
      </c>
      <c r="AM986" s="664" t="s">
        <v>1051</v>
      </c>
      <c r="AN986" s="664">
        <v>1</v>
      </c>
      <c r="AO986" s="665" t="s">
        <v>3315</v>
      </c>
    </row>
    <row r="987" spans="35:41" ht="15" customHeight="1" x14ac:dyDescent="0.15">
      <c r="AI987" s="663" t="s">
        <v>2533</v>
      </c>
      <c r="AJ987" s="666" t="s">
        <v>2065</v>
      </c>
      <c r="AK987" s="663" t="s">
        <v>3208</v>
      </c>
      <c r="AL987" s="663">
        <v>3902008</v>
      </c>
      <c r="AM987" s="664" t="s">
        <v>1051</v>
      </c>
      <c r="AN987" s="664">
        <v>1</v>
      </c>
      <c r="AO987" s="665" t="s">
        <v>3315</v>
      </c>
    </row>
    <row r="988" spans="35:41" ht="15" customHeight="1" x14ac:dyDescent="0.15">
      <c r="AI988" s="663" t="s">
        <v>2533</v>
      </c>
      <c r="AJ988" s="666" t="s">
        <v>2061</v>
      </c>
      <c r="AK988" s="663" t="s">
        <v>3204</v>
      </c>
      <c r="AL988" s="663">
        <v>3902001</v>
      </c>
      <c r="AM988" s="664">
        <v>1</v>
      </c>
      <c r="AN988" s="664" t="s">
        <v>1051</v>
      </c>
      <c r="AO988" s="665" t="s">
        <v>3315</v>
      </c>
    </row>
    <row r="989" spans="35:41" ht="15" customHeight="1" x14ac:dyDescent="0.15">
      <c r="AI989" s="663" t="s">
        <v>2533</v>
      </c>
      <c r="AJ989" s="666" t="s">
        <v>2066</v>
      </c>
      <c r="AK989" s="663" t="s">
        <v>3209</v>
      </c>
      <c r="AL989" s="663">
        <v>3902009</v>
      </c>
      <c r="AM989" s="664" t="s">
        <v>1051</v>
      </c>
      <c r="AN989" s="664">
        <v>1</v>
      </c>
      <c r="AO989" s="665" t="s">
        <v>3315</v>
      </c>
    </row>
    <row r="990" spans="35:41" ht="15" customHeight="1" x14ac:dyDescent="0.15">
      <c r="AI990" s="663" t="s">
        <v>2534</v>
      </c>
      <c r="AJ990" s="666" t="s">
        <v>1470</v>
      </c>
      <c r="AK990" s="663" t="s">
        <v>3210</v>
      </c>
      <c r="AL990" s="663">
        <v>3903001</v>
      </c>
      <c r="AM990" s="664" t="s">
        <v>1051</v>
      </c>
      <c r="AN990" s="664">
        <v>1</v>
      </c>
      <c r="AO990" s="665" t="s">
        <v>3315</v>
      </c>
    </row>
    <row r="991" spans="35:41" ht="15" customHeight="1" x14ac:dyDescent="0.15">
      <c r="AI991" s="663" t="s">
        <v>2534</v>
      </c>
      <c r="AJ991" s="666" t="s">
        <v>2067</v>
      </c>
      <c r="AK991" s="663" t="s">
        <v>3211</v>
      </c>
      <c r="AL991" s="663">
        <v>3903003</v>
      </c>
      <c r="AM991" s="664">
        <v>1</v>
      </c>
      <c r="AN991" s="664" t="s">
        <v>1051</v>
      </c>
      <c r="AO991" s="665" t="s">
        <v>3315</v>
      </c>
    </row>
    <row r="992" spans="35:41" ht="15" customHeight="1" x14ac:dyDescent="0.15">
      <c r="AI992" s="663" t="s">
        <v>2534</v>
      </c>
      <c r="AJ992" s="666" t="s">
        <v>2470</v>
      </c>
      <c r="AK992" s="663" t="s">
        <v>3215</v>
      </c>
      <c r="AL992" s="663">
        <v>3903013</v>
      </c>
      <c r="AM992" s="664">
        <v>1</v>
      </c>
      <c r="AN992" s="664" t="s">
        <v>1051</v>
      </c>
      <c r="AO992" s="665" t="s">
        <v>3315</v>
      </c>
    </row>
    <row r="993" spans="35:41" ht="15" customHeight="1" x14ac:dyDescent="0.15">
      <c r="AI993" s="663" t="s">
        <v>2534</v>
      </c>
      <c r="AJ993" s="666" t="s">
        <v>2069</v>
      </c>
      <c r="AK993" s="663" t="s">
        <v>3212</v>
      </c>
      <c r="AL993" s="663">
        <v>3903006</v>
      </c>
      <c r="AM993" s="664">
        <v>1</v>
      </c>
      <c r="AN993" s="664" t="s">
        <v>1051</v>
      </c>
      <c r="AO993" s="665" t="s">
        <v>3315</v>
      </c>
    </row>
    <row r="994" spans="35:41" ht="15" customHeight="1" x14ac:dyDescent="0.15">
      <c r="AI994" s="663" t="s">
        <v>2534</v>
      </c>
      <c r="AJ994" s="666" t="s">
        <v>2075</v>
      </c>
      <c r="AK994" s="663" t="s">
        <v>3218</v>
      </c>
      <c r="AL994" s="663">
        <v>3903022</v>
      </c>
      <c r="AM994" s="664" t="s">
        <v>1051</v>
      </c>
      <c r="AN994" s="664">
        <v>1</v>
      </c>
      <c r="AO994" s="665" t="s">
        <v>3315</v>
      </c>
    </row>
    <row r="995" spans="35:41" ht="15" customHeight="1" x14ac:dyDescent="0.15">
      <c r="AI995" s="663" t="s">
        <v>2534</v>
      </c>
      <c r="AJ995" s="666" t="s">
        <v>2076</v>
      </c>
      <c r="AK995" s="663" t="s">
        <v>3219</v>
      </c>
      <c r="AL995" s="663">
        <v>3903023</v>
      </c>
      <c r="AM995" s="664" t="s">
        <v>1051</v>
      </c>
      <c r="AN995" s="664">
        <v>1</v>
      </c>
      <c r="AO995" s="665" t="s">
        <v>3315</v>
      </c>
    </row>
    <row r="996" spans="35:41" ht="15" customHeight="1" x14ac:dyDescent="0.15">
      <c r="AI996" s="663" t="s">
        <v>2534</v>
      </c>
      <c r="AJ996" s="666" t="s">
        <v>2070</v>
      </c>
      <c r="AK996" s="663" t="s">
        <v>3397</v>
      </c>
      <c r="AL996" s="663">
        <v>3903007</v>
      </c>
      <c r="AM996" s="664" t="s">
        <v>1051</v>
      </c>
      <c r="AN996" s="664">
        <v>1</v>
      </c>
      <c r="AO996" s="665" t="s">
        <v>3315</v>
      </c>
    </row>
    <row r="997" spans="35:41" ht="15" customHeight="1" x14ac:dyDescent="0.15">
      <c r="AI997" s="663" t="s">
        <v>2534</v>
      </c>
      <c r="AJ997" s="666" t="s">
        <v>3339</v>
      </c>
      <c r="AK997" s="663" t="s">
        <v>3398</v>
      </c>
      <c r="AL997" s="663">
        <v>3903992</v>
      </c>
      <c r="AM997" s="664" t="s">
        <v>1051</v>
      </c>
      <c r="AN997" s="664">
        <v>1</v>
      </c>
      <c r="AO997" s="665" t="s">
        <v>3316</v>
      </c>
    </row>
    <row r="998" spans="35:41" ht="15" customHeight="1" x14ac:dyDescent="0.15">
      <c r="AI998" s="663" t="s">
        <v>2534</v>
      </c>
      <c r="AJ998" s="666" t="s">
        <v>2073</v>
      </c>
      <c r="AK998" s="663" t="s">
        <v>3216</v>
      </c>
      <c r="AL998" s="663">
        <v>3903016</v>
      </c>
      <c r="AM998" s="664" t="s">
        <v>1051</v>
      </c>
      <c r="AN998" s="664">
        <v>1</v>
      </c>
      <c r="AO998" s="665" t="s">
        <v>3315</v>
      </c>
    </row>
    <row r="999" spans="35:41" ht="15" customHeight="1" x14ac:dyDescent="0.15">
      <c r="AI999" s="663" t="s">
        <v>2534</v>
      </c>
      <c r="AJ999" s="666" t="s">
        <v>2068</v>
      </c>
      <c r="AK999" s="663" t="s">
        <v>3399</v>
      </c>
      <c r="AL999" s="663">
        <v>3903004</v>
      </c>
      <c r="AM999" s="664" t="s">
        <v>1051</v>
      </c>
      <c r="AN999" s="664">
        <v>1</v>
      </c>
      <c r="AO999" s="665" t="s">
        <v>3315</v>
      </c>
    </row>
    <row r="1000" spans="35:41" ht="15" customHeight="1" x14ac:dyDescent="0.15">
      <c r="AI1000" s="663" t="s">
        <v>2534</v>
      </c>
      <c r="AJ1000" s="666" t="s">
        <v>2469</v>
      </c>
      <c r="AK1000" s="663" t="s">
        <v>3213</v>
      </c>
      <c r="AL1000" s="663">
        <v>3903009</v>
      </c>
      <c r="AM1000" s="664" t="s">
        <v>1051</v>
      </c>
      <c r="AN1000" s="664">
        <v>1</v>
      </c>
      <c r="AO1000" s="665" t="s">
        <v>3315</v>
      </c>
    </row>
    <row r="1001" spans="35:41" ht="15" customHeight="1" x14ac:dyDescent="0.15">
      <c r="AI1001" s="663" t="s">
        <v>2534</v>
      </c>
      <c r="AJ1001" s="666" t="s">
        <v>2071</v>
      </c>
      <c r="AK1001" s="663" t="s">
        <v>3400</v>
      </c>
      <c r="AL1001" s="663">
        <v>3903010</v>
      </c>
      <c r="AM1001" s="664" t="s">
        <v>1051</v>
      </c>
      <c r="AN1001" s="664">
        <v>1</v>
      </c>
      <c r="AO1001" s="665" t="s">
        <v>3315</v>
      </c>
    </row>
    <row r="1002" spans="35:41" ht="15" customHeight="1" x14ac:dyDescent="0.15">
      <c r="AI1002" s="663" t="s">
        <v>2534</v>
      </c>
      <c r="AJ1002" s="666" t="s">
        <v>2077</v>
      </c>
      <c r="AK1002" s="663" t="s">
        <v>3220</v>
      </c>
      <c r="AL1002" s="663">
        <v>3903024</v>
      </c>
      <c r="AM1002" s="664" t="s">
        <v>1051</v>
      </c>
      <c r="AN1002" s="664">
        <v>1</v>
      </c>
      <c r="AO1002" s="665" t="s">
        <v>3315</v>
      </c>
    </row>
    <row r="1003" spans="35:41" ht="15" customHeight="1" x14ac:dyDescent="0.15">
      <c r="AI1003" s="663" t="s">
        <v>2534</v>
      </c>
      <c r="AJ1003" s="666" t="s">
        <v>2072</v>
      </c>
      <c r="AK1003" s="663" t="s">
        <v>3214</v>
      </c>
      <c r="AL1003" s="663">
        <v>3903012</v>
      </c>
      <c r="AM1003" s="664" t="s">
        <v>1051</v>
      </c>
      <c r="AN1003" s="664">
        <v>1</v>
      </c>
      <c r="AO1003" s="665" t="s">
        <v>3315</v>
      </c>
    </row>
    <row r="1004" spans="35:41" ht="15" customHeight="1" x14ac:dyDescent="0.15">
      <c r="AI1004" s="663" t="s">
        <v>2534</v>
      </c>
      <c r="AJ1004" s="666" t="s">
        <v>2074</v>
      </c>
      <c r="AK1004" s="663" t="s">
        <v>3217</v>
      </c>
      <c r="AL1004" s="663">
        <v>3903021</v>
      </c>
      <c r="AM1004" s="664" t="s">
        <v>1051</v>
      </c>
      <c r="AN1004" s="664">
        <v>1</v>
      </c>
      <c r="AO1004" s="665" t="s">
        <v>3315</v>
      </c>
    </row>
    <row r="1005" spans="35:41" ht="15" customHeight="1" x14ac:dyDescent="0.15">
      <c r="AI1005" s="663" t="s">
        <v>2534</v>
      </c>
      <c r="AJ1005" s="666" t="s">
        <v>2471</v>
      </c>
      <c r="AK1005" s="663" t="s">
        <v>3221</v>
      </c>
      <c r="AL1005" s="663">
        <v>3903990</v>
      </c>
      <c r="AM1005" s="664" t="s">
        <v>1051</v>
      </c>
      <c r="AN1005" s="664">
        <v>1</v>
      </c>
      <c r="AO1005" s="665" t="s">
        <v>3315</v>
      </c>
    </row>
    <row r="1006" spans="35:41" ht="15" customHeight="1" x14ac:dyDescent="0.15">
      <c r="AI1006" s="663" t="s">
        <v>2535</v>
      </c>
      <c r="AJ1006" s="666" t="s">
        <v>2080</v>
      </c>
      <c r="AK1006" s="663" t="s">
        <v>3224</v>
      </c>
      <c r="AL1006" s="663">
        <v>3904005</v>
      </c>
      <c r="AM1006" s="664" t="s">
        <v>1051</v>
      </c>
      <c r="AN1006" s="664">
        <v>1</v>
      </c>
      <c r="AO1006" s="665" t="s">
        <v>3315</v>
      </c>
    </row>
    <row r="1007" spans="35:41" ht="15" customHeight="1" x14ac:dyDescent="0.15">
      <c r="AI1007" s="663" t="s">
        <v>2535</v>
      </c>
      <c r="AJ1007" s="666" t="s">
        <v>2083</v>
      </c>
      <c r="AK1007" s="663" t="s">
        <v>3227</v>
      </c>
      <c r="AL1007" s="663">
        <v>3904012</v>
      </c>
      <c r="AM1007" s="664">
        <v>1</v>
      </c>
      <c r="AN1007" s="664" t="s">
        <v>1051</v>
      </c>
      <c r="AO1007" s="665" t="s">
        <v>3315</v>
      </c>
    </row>
    <row r="1008" spans="35:41" ht="15" customHeight="1" x14ac:dyDescent="0.15">
      <c r="AI1008" s="663" t="s">
        <v>2535</v>
      </c>
      <c r="AJ1008" s="666" t="s">
        <v>2082</v>
      </c>
      <c r="AK1008" s="663" t="s">
        <v>3226</v>
      </c>
      <c r="AL1008" s="663">
        <v>3904007</v>
      </c>
      <c r="AM1008" s="664" t="s">
        <v>1051</v>
      </c>
      <c r="AN1008" s="664">
        <v>1</v>
      </c>
      <c r="AO1008" s="665" t="s">
        <v>3315</v>
      </c>
    </row>
    <row r="1009" spans="35:41" ht="15" customHeight="1" x14ac:dyDescent="0.15">
      <c r="AI1009" s="663" t="s">
        <v>2535</v>
      </c>
      <c r="AJ1009" s="666" t="s">
        <v>2084</v>
      </c>
      <c r="AK1009" s="663" t="s">
        <v>3228</v>
      </c>
      <c r="AL1009" s="663">
        <v>3904013</v>
      </c>
      <c r="AM1009" s="664" t="s">
        <v>1051</v>
      </c>
      <c r="AN1009" s="664">
        <v>1</v>
      </c>
      <c r="AO1009" s="665" t="s">
        <v>3315</v>
      </c>
    </row>
    <row r="1010" spans="35:41" ht="15" customHeight="1" x14ac:dyDescent="0.15">
      <c r="AI1010" s="663" t="s">
        <v>2535</v>
      </c>
      <c r="AJ1010" s="666" t="s">
        <v>2079</v>
      </c>
      <c r="AK1010" s="663" t="s">
        <v>3223</v>
      </c>
      <c r="AL1010" s="663">
        <v>3904003</v>
      </c>
      <c r="AM1010" s="664">
        <v>1</v>
      </c>
      <c r="AN1010" s="664" t="s">
        <v>1051</v>
      </c>
      <c r="AO1010" s="665" t="s">
        <v>3315</v>
      </c>
    </row>
    <row r="1011" spans="35:41" ht="15" customHeight="1" x14ac:dyDescent="0.15">
      <c r="AI1011" s="663" t="s">
        <v>2535</v>
      </c>
      <c r="AJ1011" s="666" t="s">
        <v>2078</v>
      </c>
      <c r="AK1011" s="663" t="s">
        <v>3222</v>
      </c>
      <c r="AL1011" s="663">
        <v>3904002</v>
      </c>
      <c r="AM1011" s="664" t="s">
        <v>1051</v>
      </c>
      <c r="AN1011" s="664">
        <v>1</v>
      </c>
      <c r="AO1011" s="665" t="s">
        <v>3315</v>
      </c>
    </row>
    <row r="1012" spans="35:41" ht="15" customHeight="1" x14ac:dyDescent="0.15">
      <c r="AI1012" s="663" t="s">
        <v>2535</v>
      </c>
      <c r="AJ1012" s="666" t="s">
        <v>2085</v>
      </c>
      <c r="AK1012" s="663" t="s">
        <v>3229</v>
      </c>
      <c r="AL1012" s="663">
        <v>3904015</v>
      </c>
      <c r="AM1012" s="664" t="s">
        <v>1051</v>
      </c>
      <c r="AN1012" s="664">
        <v>1</v>
      </c>
      <c r="AO1012" s="665" t="s">
        <v>3315</v>
      </c>
    </row>
    <row r="1013" spans="35:41" ht="15" customHeight="1" x14ac:dyDescent="0.15">
      <c r="AI1013" s="663" t="s">
        <v>2535</v>
      </c>
      <c r="AJ1013" s="666" t="s">
        <v>2081</v>
      </c>
      <c r="AK1013" s="663" t="s">
        <v>3225</v>
      </c>
      <c r="AL1013" s="663">
        <v>3904006</v>
      </c>
      <c r="AM1013" s="664">
        <v>1</v>
      </c>
      <c r="AN1013" s="664" t="s">
        <v>1051</v>
      </c>
      <c r="AO1013" s="665" t="s">
        <v>3315</v>
      </c>
    </row>
    <row r="1014" spans="35:41" ht="15" customHeight="1" x14ac:dyDescent="0.15">
      <c r="AI1014" s="663" t="s">
        <v>2536</v>
      </c>
      <c r="AJ1014" s="666" t="s">
        <v>2086</v>
      </c>
      <c r="AK1014" s="663" t="s">
        <v>3230</v>
      </c>
      <c r="AL1014" s="663">
        <v>3905001</v>
      </c>
      <c r="AM1014" s="664" t="s">
        <v>1051</v>
      </c>
      <c r="AN1014" s="664">
        <v>1</v>
      </c>
      <c r="AO1014" s="665" t="s">
        <v>3315</v>
      </c>
    </row>
    <row r="1015" spans="35:41" ht="15" customHeight="1" x14ac:dyDescent="0.15">
      <c r="AI1015" s="663" t="s">
        <v>2536</v>
      </c>
      <c r="AJ1015" s="666" t="s">
        <v>2088</v>
      </c>
      <c r="AK1015" s="663" t="s">
        <v>3232</v>
      </c>
      <c r="AL1015" s="663">
        <v>3905005</v>
      </c>
      <c r="AM1015" s="664" t="s">
        <v>1051</v>
      </c>
      <c r="AN1015" s="664">
        <v>1</v>
      </c>
      <c r="AO1015" s="665" t="s">
        <v>3315</v>
      </c>
    </row>
    <row r="1016" spans="35:41" ht="15" customHeight="1" x14ac:dyDescent="0.15">
      <c r="AI1016" s="663" t="s">
        <v>2536</v>
      </c>
      <c r="AJ1016" s="666" t="s">
        <v>2087</v>
      </c>
      <c r="AK1016" s="663" t="s">
        <v>3231</v>
      </c>
      <c r="AL1016" s="663">
        <v>3905002</v>
      </c>
      <c r="AM1016" s="664">
        <v>1</v>
      </c>
      <c r="AN1016" s="664" t="s">
        <v>1051</v>
      </c>
      <c r="AO1016" s="665" t="s">
        <v>3315</v>
      </c>
    </row>
    <row r="1017" spans="35:41" ht="15" customHeight="1" x14ac:dyDescent="0.15">
      <c r="AI1017" s="663" t="s">
        <v>2536</v>
      </c>
      <c r="AJ1017" s="666" t="s">
        <v>2089</v>
      </c>
      <c r="AK1017" s="663" t="s">
        <v>3233</v>
      </c>
      <c r="AL1017" s="663">
        <v>3905012</v>
      </c>
      <c r="AM1017" s="664">
        <v>1</v>
      </c>
      <c r="AN1017" s="664" t="s">
        <v>1051</v>
      </c>
      <c r="AO1017" s="665" t="s">
        <v>3315</v>
      </c>
    </row>
    <row r="1018" spans="35:41" ht="15" customHeight="1" x14ac:dyDescent="0.15">
      <c r="AI1018" s="663" t="s">
        <v>2537</v>
      </c>
      <c r="AJ1018" s="666" t="s">
        <v>2097</v>
      </c>
      <c r="AK1018" s="663" t="s">
        <v>3241</v>
      </c>
      <c r="AL1018" s="663">
        <v>3906011</v>
      </c>
      <c r="AM1018" s="664" t="s">
        <v>1051</v>
      </c>
      <c r="AN1018" s="664">
        <v>1</v>
      </c>
      <c r="AO1018" s="665" t="s">
        <v>3315</v>
      </c>
    </row>
    <row r="1019" spans="35:41" ht="15" customHeight="1" x14ac:dyDescent="0.15">
      <c r="AI1019" s="663" t="s">
        <v>2537</v>
      </c>
      <c r="AJ1019" s="666" t="s">
        <v>2092</v>
      </c>
      <c r="AK1019" s="663" t="s">
        <v>3236</v>
      </c>
      <c r="AL1019" s="663">
        <v>3906004</v>
      </c>
      <c r="AM1019" s="664" t="s">
        <v>1051</v>
      </c>
      <c r="AN1019" s="664">
        <v>1</v>
      </c>
      <c r="AO1019" s="665" t="s">
        <v>3315</v>
      </c>
    </row>
    <row r="1020" spans="35:41" ht="15" customHeight="1" x14ac:dyDescent="0.15">
      <c r="AI1020" s="663" t="s">
        <v>2537</v>
      </c>
      <c r="AJ1020" s="666" t="s">
        <v>2098</v>
      </c>
      <c r="AK1020" s="663" t="s">
        <v>3242</v>
      </c>
      <c r="AL1020" s="663">
        <v>3906013</v>
      </c>
      <c r="AM1020" s="664" t="s">
        <v>1051</v>
      </c>
      <c r="AN1020" s="664">
        <v>1</v>
      </c>
      <c r="AO1020" s="665" t="s">
        <v>3315</v>
      </c>
    </row>
    <row r="1021" spans="35:41" ht="15" customHeight="1" x14ac:dyDescent="0.15">
      <c r="AI1021" s="663" t="s">
        <v>2537</v>
      </c>
      <c r="AJ1021" s="666" t="s">
        <v>2095</v>
      </c>
      <c r="AK1021" s="663" t="s">
        <v>3239</v>
      </c>
      <c r="AL1021" s="663">
        <v>3906007</v>
      </c>
      <c r="AM1021" s="664" t="s">
        <v>1051</v>
      </c>
      <c r="AN1021" s="664">
        <v>1</v>
      </c>
      <c r="AO1021" s="665" t="s">
        <v>3315</v>
      </c>
    </row>
    <row r="1022" spans="35:41" ht="15" customHeight="1" x14ac:dyDescent="0.15">
      <c r="AI1022" s="663" t="s">
        <v>2537</v>
      </c>
      <c r="AJ1022" s="666" t="s">
        <v>2090</v>
      </c>
      <c r="AK1022" s="663" t="s">
        <v>3234</v>
      </c>
      <c r="AL1022" s="663">
        <v>3906001</v>
      </c>
      <c r="AM1022" s="664" t="s">
        <v>1051</v>
      </c>
      <c r="AN1022" s="664">
        <v>1</v>
      </c>
      <c r="AO1022" s="665" t="s">
        <v>3315</v>
      </c>
    </row>
    <row r="1023" spans="35:41" ht="15" customHeight="1" x14ac:dyDescent="0.15">
      <c r="AI1023" s="663" t="s">
        <v>2537</v>
      </c>
      <c r="AJ1023" s="666" t="s">
        <v>2094</v>
      </c>
      <c r="AK1023" s="663" t="s">
        <v>3238</v>
      </c>
      <c r="AL1023" s="663">
        <v>3906006</v>
      </c>
      <c r="AM1023" s="664">
        <v>1</v>
      </c>
      <c r="AN1023" s="664" t="s">
        <v>1051</v>
      </c>
      <c r="AO1023" s="665" t="s">
        <v>3315</v>
      </c>
    </row>
    <row r="1024" spans="35:41" ht="15" customHeight="1" x14ac:dyDescent="0.15">
      <c r="AI1024" s="663" t="s">
        <v>2537</v>
      </c>
      <c r="AJ1024" s="666" t="s">
        <v>2091</v>
      </c>
      <c r="AK1024" s="663" t="s">
        <v>3235</v>
      </c>
      <c r="AL1024" s="663">
        <v>3906003</v>
      </c>
      <c r="AM1024" s="664">
        <v>1</v>
      </c>
      <c r="AN1024" s="664" t="s">
        <v>1051</v>
      </c>
      <c r="AO1024" s="665" t="s">
        <v>3315</v>
      </c>
    </row>
    <row r="1025" spans="35:41" ht="15" customHeight="1" x14ac:dyDescent="0.15">
      <c r="AI1025" s="663" t="s">
        <v>2537</v>
      </c>
      <c r="AJ1025" s="666" t="s">
        <v>2096</v>
      </c>
      <c r="AK1025" s="663" t="s">
        <v>3240</v>
      </c>
      <c r="AL1025" s="663">
        <v>3906008</v>
      </c>
      <c r="AM1025" s="664" t="s">
        <v>1051</v>
      </c>
      <c r="AN1025" s="664">
        <v>1</v>
      </c>
      <c r="AO1025" s="665" t="s">
        <v>3315</v>
      </c>
    </row>
    <row r="1026" spans="35:41" ht="15" customHeight="1" x14ac:dyDescent="0.15">
      <c r="AI1026" s="663" t="s">
        <v>2537</v>
      </c>
      <c r="AJ1026" s="666" t="s">
        <v>2093</v>
      </c>
      <c r="AK1026" s="663" t="s">
        <v>3237</v>
      </c>
      <c r="AL1026" s="663">
        <v>3906005</v>
      </c>
      <c r="AM1026" s="664" t="s">
        <v>1051</v>
      </c>
      <c r="AN1026" s="664">
        <v>1</v>
      </c>
      <c r="AO1026" s="665" t="s">
        <v>3315</v>
      </c>
    </row>
    <row r="1027" spans="35:41" ht="15" customHeight="1" x14ac:dyDescent="0.15">
      <c r="AI1027" s="663" t="s">
        <v>2538</v>
      </c>
      <c r="AJ1027" s="666" t="s">
        <v>2106</v>
      </c>
      <c r="AK1027" s="663" t="s">
        <v>3250</v>
      </c>
      <c r="AL1027" s="663">
        <v>3907022</v>
      </c>
      <c r="AM1027" s="664" t="s">
        <v>1051</v>
      </c>
      <c r="AN1027" s="664">
        <v>1</v>
      </c>
      <c r="AO1027" s="665" t="s">
        <v>3315</v>
      </c>
    </row>
    <row r="1028" spans="35:41" ht="15" customHeight="1" x14ac:dyDescent="0.15">
      <c r="AI1028" s="663" t="s">
        <v>2538</v>
      </c>
      <c r="AJ1028" s="666" t="s">
        <v>2101</v>
      </c>
      <c r="AK1028" s="663" t="s">
        <v>3245</v>
      </c>
      <c r="AL1028" s="663">
        <v>3907010</v>
      </c>
      <c r="AM1028" s="664" t="s">
        <v>1051</v>
      </c>
      <c r="AN1028" s="664">
        <v>1</v>
      </c>
      <c r="AO1028" s="665" t="s">
        <v>3315</v>
      </c>
    </row>
    <row r="1029" spans="35:41" ht="15" customHeight="1" x14ac:dyDescent="0.15">
      <c r="AI1029" s="663" t="s">
        <v>2538</v>
      </c>
      <c r="AJ1029" s="666" t="s">
        <v>2108</v>
      </c>
      <c r="AK1029" s="663" t="s">
        <v>3252</v>
      </c>
      <c r="AL1029" s="663">
        <v>3907024</v>
      </c>
      <c r="AM1029" s="664" t="s">
        <v>1051</v>
      </c>
      <c r="AN1029" s="664">
        <v>1</v>
      </c>
      <c r="AO1029" s="665" t="s">
        <v>3315</v>
      </c>
    </row>
    <row r="1030" spans="35:41" ht="15" customHeight="1" x14ac:dyDescent="0.15">
      <c r="AI1030" s="663" t="s">
        <v>2538</v>
      </c>
      <c r="AJ1030" s="666" t="s">
        <v>2102</v>
      </c>
      <c r="AK1030" s="663" t="s">
        <v>3246</v>
      </c>
      <c r="AL1030" s="663">
        <v>3907011</v>
      </c>
      <c r="AM1030" s="664">
        <v>1</v>
      </c>
      <c r="AN1030" s="664" t="s">
        <v>1051</v>
      </c>
      <c r="AO1030" s="665" t="s">
        <v>3315</v>
      </c>
    </row>
    <row r="1031" spans="35:41" ht="15" customHeight="1" x14ac:dyDescent="0.15">
      <c r="AI1031" s="663" t="s">
        <v>2538</v>
      </c>
      <c r="AJ1031" s="666" t="s">
        <v>2099</v>
      </c>
      <c r="AK1031" s="663" t="s">
        <v>3243</v>
      </c>
      <c r="AL1031" s="663">
        <v>3907005</v>
      </c>
      <c r="AM1031" s="664">
        <v>1</v>
      </c>
      <c r="AN1031" s="664" t="s">
        <v>1051</v>
      </c>
      <c r="AO1031" s="665" t="s">
        <v>3315</v>
      </c>
    </row>
    <row r="1032" spans="35:41" ht="15" customHeight="1" x14ac:dyDescent="0.15">
      <c r="AI1032" s="663" t="s">
        <v>2538</v>
      </c>
      <c r="AJ1032" s="666" t="s">
        <v>2105</v>
      </c>
      <c r="AK1032" s="663" t="s">
        <v>3249</v>
      </c>
      <c r="AL1032" s="663">
        <v>3907021</v>
      </c>
      <c r="AM1032" s="664">
        <v>1</v>
      </c>
      <c r="AN1032" s="664" t="s">
        <v>1051</v>
      </c>
      <c r="AO1032" s="665" t="s">
        <v>3315</v>
      </c>
    </row>
    <row r="1033" spans="35:41" ht="15" customHeight="1" x14ac:dyDescent="0.15">
      <c r="AI1033" s="663" t="s">
        <v>2538</v>
      </c>
      <c r="AJ1033" s="666" t="s">
        <v>2103</v>
      </c>
      <c r="AK1033" s="663" t="s">
        <v>3247</v>
      </c>
      <c r="AL1033" s="663">
        <v>3907013</v>
      </c>
      <c r="AM1033" s="664" t="s">
        <v>1051</v>
      </c>
      <c r="AN1033" s="664">
        <v>1</v>
      </c>
      <c r="AO1033" s="665" t="s">
        <v>3315</v>
      </c>
    </row>
    <row r="1034" spans="35:41" ht="15" customHeight="1" x14ac:dyDescent="0.15">
      <c r="AI1034" s="663" t="s">
        <v>2538</v>
      </c>
      <c r="AJ1034" s="666" t="s">
        <v>2107</v>
      </c>
      <c r="AK1034" s="663" t="s">
        <v>3251</v>
      </c>
      <c r="AL1034" s="663">
        <v>3907023</v>
      </c>
      <c r="AM1034" s="664">
        <v>1</v>
      </c>
      <c r="AN1034" s="664" t="s">
        <v>1051</v>
      </c>
      <c r="AO1034" s="665" t="s">
        <v>3315</v>
      </c>
    </row>
    <row r="1035" spans="35:41" ht="15" customHeight="1" x14ac:dyDescent="0.15">
      <c r="AI1035" s="663" t="s">
        <v>2538</v>
      </c>
      <c r="AJ1035" s="666" t="s">
        <v>2100</v>
      </c>
      <c r="AK1035" s="663" t="s">
        <v>3244</v>
      </c>
      <c r="AL1035" s="663">
        <v>3907008</v>
      </c>
      <c r="AM1035" s="664" t="s">
        <v>1051</v>
      </c>
      <c r="AN1035" s="664">
        <v>1</v>
      </c>
      <c r="AO1035" s="665" t="s">
        <v>3315</v>
      </c>
    </row>
    <row r="1036" spans="35:41" ht="15" customHeight="1" x14ac:dyDescent="0.15">
      <c r="AI1036" s="663" t="s">
        <v>2538</v>
      </c>
      <c r="AJ1036" s="666" t="s">
        <v>2104</v>
      </c>
      <c r="AK1036" s="663" t="s">
        <v>3248</v>
      </c>
      <c r="AL1036" s="663">
        <v>3907015</v>
      </c>
      <c r="AM1036" s="664" t="s">
        <v>1051</v>
      </c>
      <c r="AN1036" s="664">
        <v>1</v>
      </c>
      <c r="AO1036" s="665" t="s">
        <v>3315</v>
      </c>
    </row>
    <row r="1037" spans="35:41" ht="15" customHeight="1" x14ac:dyDescent="0.15">
      <c r="AI1037" s="663" t="s">
        <v>2539</v>
      </c>
      <c r="AJ1037" s="666" t="s">
        <v>2481</v>
      </c>
      <c r="AK1037" s="663" t="s">
        <v>3258</v>
      </c>
      <c r="AL1037" s="663">
        <v>3908008</v>
      </c>
      <c r="AM1037" s="664" t="s">
        <v>1051</v>
      </c>
      <c r="AN1037" s="664">
        <v>1</v>
      </c>
      <c r="AO1037" s="665" t="s">
        <v>3316</v>
      </c>
    </row>
    <row r="1038" spans="35:41" ht="15" customHeight="1" x14ac:dyDescent="0.15">
      <c r="AI1038" s="663" t="s">
        <v>2539</v>
      </c>
      <c r="AJ1038" s="666" t="s">
        <v>2113</v>
      </c>
      <c r="AK1038" s="663" t="s">
        <v>3257</v>
      </c>
      <c r="AL1038" s="663">
        <v>3908007</v>
      </c>
      <c r="AM1038" s="664" t="s">
        <v>1051</v>
      </c>
      <c r="AN1038" s="664">
        <v>1</v>
      </c>
      <c r="AO1038" s="665" t="s">
        <v>3315</v>
      </c>
    </row>
    <row r="1039" spans="35:41" ht="15" customHeight="1" x14ac:dyDescent="0.15">
      <c r="AI1039" s="663" t="s">
        <v>2539</v>
      </c>
      <c r="AJ1039" s="666" t="s">
        <v>2112</v>
      </c>
      <c r="AK1039" s="663" t="s">
        <v>3256</v>
      </c>
      <c r="AL1039" s="663">
        <v>3908006</v>
      </c>
      <c r="AM1039" s="664">
        <v>1</v>
      </c>
      <c r="AN1039" s="664" t="s">
        <v>1051</v>
      </c>
      <c r="AO1039" s="665" t="s">
        <v>3315</v>
      </c>
    </row>
    <row r="1040" spans="35:41" ht="15" customHeight="1" x14ac:dyDescent="0.15">
      <c r="AI1040" s="663" t="s">
        <v>2539</v>
      </c>
      <c r="AJ1040" s="666" t="s">
        <v>2109</v>
      </c>
      <c r="AK1040" s="663" t="s">
        <v>3253</v>
      </c>
      <c r="AL1040" s="663">
        <v>3908001</v>
      </c>
      <c r="AM1040" s="664" t="s">
        <v>1051</v>
      </c>
      <c r="AN1040" s="664">
        <v>1</v>
      </c>
      <c r="AO1040" s="665" t="s">
        <v>3315</v>
      </c>
    </row>
    <row r="1041" spans="35:41" ht="15" customHeight="1" x14ac:dyDescent="0.15">
      <c r="AI1041" s="663" t="s">
        <v>2539</v>
      </c>
      <c r="AJ1041" s="666" t="s">
        <v>2110</v>
      </c>
      <c r="AK1041" s="663" t="s">
        <v>3254</v>
      </c>
      <c r="AL1041" s="663">
        <v>3908002</v>
      </c>
      <c r="AM1041" s="664" t="s">
        <v>1051</v>
      </c>
      <c r="AN1041" s="664">
        <v>1</v>
      </c>
      <c r="AO1041" s="665" t="s">
        <v>3315</v>
      </c>
    </row>
    <row r="1042" spans="35:41" ht="15" customHeight="1" x14ac:dyDescent="0.15">
      <c r="AI1042" s="663" t="s">
        <v>2539</v>
      </c>
      <c r="AJ1042" s="667" t="s">
        <v>3345</v>
      </c>
      <c r="AK1042" s="663" t="s">
        <v>3401</v>
      </c>
      <c r="AL1042" s="663">
        <v>3908997</v>
      </c>
      <c r="AM1042" s="664" t="s">
        <v>1051</v>
      </c>
      <c r="AN1042" s="664">
        <v>1</v>
      </c>
      <c r="AO1042" s="665" t="s">
        <v>3316</v>
      </c>
    </row>
    <row r="1043" spans="35:41" ht="15" customHeight="1" x14ac:dyDescent="0.15">
      <c r="AI1043" s="663" t="s">
        <v>2539</v>
      </c>
      <c r="AJ1043" s="666" t="s">
        <v>2111</v>
      </c>
      <c r="AK1043" s="663" t="s">
        <v>3255</v>
      </c>
      <c r="AL1043" s="663">
        <v>3908005</v>
      </c>
      <c r="AM1043" s="664">
        <v>1</v>
      </c>
      <c r="AN1043" s="664" t="s">
        <v>1051</v>
      </c>
      <c r="AO1043" s="665" t="s">
        <v>3315</v>
      </c>
    </row>
  </sheetData>
  <sheetProtection algorithmName="SHA-512" hashValue="RRD7vgiSiFKMc1fP42UV9PdqFtYLONgHKl42Bb+ucOY6lYvs9FBHC2C5WSWv1EPzFCnb77M9uI5c2reor4qyJg==" saltValue="idOR88G5ol6tmknX8+Y/bQ==" spinCount="100000" sheet="1" objects="1" scenarios="1" formatCells="0"/>
  <dataConsolidate/>
  <mergeCells count="628">
    <mergeCell ref="A148:U148"/>
    <mergeCell ref="V148:W148"/>
    <mergeCell ref="X148:AE148"/>
    <mergeCell ref="AF149:AF151"/>
    <mergeCell ref="D9:P10"/>
    <mergeCell ref="T9:AE10"/>
    <mergeCell ref="AF13:AF14"/>
    <mergeCell ref="A1:F1"/>
    <mergeCell ref="G1:AE1"/>
    <mergeCell ref="A2:F2"/>
    <mergeCell ref="G2:AE3"/>
    <mergeCell ref="AF2:AF3"/>
    <mergeCell ref="A5:J5"/>
    <mergeCell ref="A6:B7"/>
    <mergeCell ref="N6:U7"/>
    <mergeCell ref="A4:D4"/>
    <mergeCell ref="D16:L16"/>
    <mergeCell ref="M16:O17"/>
    <mergeCell ref="P16:W16"/>
    <mergeCell ref="X16:X19"/>
    <mergeCell ref="AF9:AF10"/>
    <mergeCell ref="A10:C10"/>
    <mergeCell ref="Q10:S10"/>
    <mergeCell ref="A11:C14"/>
    <mergeCell ref="D11:D12"/>
    <mergeCell ref="E11:G12"/>
    <mergeCell ref="H11:P11"/>
    <mergeCell ref="Q11:S12"/>
    <mergeCell ref="T11:AE12"/>
    <mergeCell ref="AF11:AF12"/>
    <mergeCell ref="Y16:Z16"/>
    <mergeCell ref="AA16:AE16"/>
    <mergeCell ref="H12:P12"/>
    <mergeCell ref="D13:P14"/>
    <mergeCell ref="Q13:S14"/>
    <mergeCell ref="T13:AE14"/>
    <mergeCell ref="A8:C9"/>
    <mergeCell ref="D8:P8"/>
    <mergeCell ref="Q8:S9"/>
    <mergeCell ref="T8:AE8"/>
    <mergeCell ref="T22:AE23"/>
    <mergeCell ref="AF22:AF23"/>
    <mergeCell ref="M18:O19"/>
    <mergeCell ref="Y18:AE19"/>
    <mergeCell ref="AF18:AF19"/>
    <mergeCell ref="A20:C20"/>
    <mergeCell ref="D20:D21"/>
    <mergeCell ref="E20:G21"/>
    <mergeCell ref="H20:P20"/>
    <mergeCell ref="Q20:S21"/>
    <mergeCell ref="T20:AE21"/>
    <mergeCell ref="P17:W19"/>
    <mergeCell ref="Y17:Z17"/>
    <mergeCell ref="AA17:AE17"/>
    <mergeCell ref="AF20:AF21"/>
    <mergeCell ref="A21:C23"/>
    <mergeCell ref="H21:P21"/>
    <mergeCell ref="D22:P23"/>
    <mergeCell ref="Q22:S23"/>
    <mergeCell ref="D17:L18"/>
    <mergeCell ref="AF29:AF31"/>
    <mergeCell ref="H30:Q31"/>
    <mergeCell ref="T30:Y31"/>
    <mergeCell ref="Z30:AE31"/>
    <mergeCell ref="U33:Y33"/>
    <mergeCell ref="A34:S34"/>
    <mergeCell ref="T34:AE34"/>
    <mergeCell ref="A25:F25"/>
    <mergeCell ref="B26:D26"/>
    <mergeCell ref="B27:D27"/>
    <mergeCell ref="T27:Y29"/>
    <mergeCell ref="Z27:AE29"/>
    <mergeCell ref="B28:D28"/>
    <mergeCell ref="G28:G29"/>
    <mergeCell ref="H28:Q29"/>
    <mergeCell ref="T35:V37"/>
    <mergeCell ref="W35:Y37"/>
    <mergeCell ref="Z35:AB37"/>
    <mergeCell ref="AC35:AE37"/>
    <mergeCell ref="Q37:S37"/>
    <mergeCell ref="A38:C40"/>
    <mergeCell ref="D38:F40"/>
    <mergeCell ref="H38:J38"/>
    <mergeCell ref="K38:M38"/>
    <mergeCell ref="N38:P38"/>
    <mergeCell ref="A35:C37"/>
    <mergeCell ref="D35:F37"/>
    <mergeCell ref="G35:G37"/>
    <mergeCell ref="H35:J37"/>
    <mergeCell ref="K35:M37"/>
    <mergeCell ref="N35:P37"/>
    <mergeCell ref="Q38:S38"/>
    <mergeCell ref="T38:V38"/>
    <mergeCell ref="W38:Y38"/>
    <mergeCell ref="Z38:AB38"/>
    <mergeCell ref="AC38:AE38"/>
    <mergeCell ref="H39:J39"/>
    <mergeCell ref="K39:M39"/>
    <mergeCell ref="N39:P39"/>
    <mergeCell ref="Q39:S39"/>
    <mergeCell ref="T39:V39"/>
    <mergeCell ref="W39:Y39"/>
    <mergeCell ref="Z39:AB39"/>
    <mergeCell ref="AC39:AE39"/>
    <mergeCell ref="H40:J40"/>
    <mergeCell ref="K40:M40"/>
    <mergeCell ref="N40:P40"/>
    <mergeCell ref="Q40:S40"/>
    <mergeCell ref="T40:V40"/>
    <mergeCell ref="W40:Y40"/>
    <mergeCell ref="Z40:AB40"/>
    <mergeCell ref="C46:D46"/>
    <mergeCell ref="F46:H46"/>
    <mergeCell ref="I46:K46"/>
    <mergeCell ref="L46:N46"/>
    <mergeCell ref="O46:P46"/>
    <mergeCell ref="AC40:AE40"/>
    <mergeCell ref="A41:B41"/>
    <mergeCell ref="C42:AE42"/>
    <mergeCell ref="A45:B45"/>
    <mergeCell ref="C45:E45"/>
    <mergeCell ref="F45:H45"/>
    <mergeCell ref="I45:K45"/>
    <mergeCell ref="L45:N45"/>
    <mergeCell ref="AF51:AF54"/>
    <mergeCell ref="D52:G52"/>
    <mergeCell ref="H52:M52"/>
    <mergeCell ref="O52:P52"/>
    <mergeCell ref="Q52:AE54"/>
    <mergeCell ref="D53:G53"/>
    <mergeCell ref="H53:M53"/>
    <mergeCell ref="L48:N48"/>
    <mergeCell ref="A49:B49"/>
    <mergeCell ref="C49:D49"/>
    <mergeCell ref="F49:H49"/>
    <mergeCell ref="I49:K49"/>
    <mergeCell ref="L49:N49"/>
    <mergeCell ref="Q46:AE48"/>
    <mergeCell ref="A47:B47"/>
    <mergeCell ref="C47:D47"/>
    <mergeCell ref="F47:H47"/>
    <mergeCell ref="I47:K47"/>
    <mergeCell ref="L47:N47"/>
    <mergeCell ref="A48:B48"/>
    <mergeCell ref="C48:D48"/>
    <mergeCell ref="F48:H48"/>
    <mergeCell ref="I48:K48"/>
    <mergeCell ref="A46:B46"/>
    <mergeCell ref="D54:G54"/>
    <mergeCell ref="H54:M54"/>
    <mergeCell ref="C55:G55"/>
    <mergeCell ref="H55:M55"/>
    <mergeCell ref="Q55:AE55"/>
    <mergeCell ref="A56:B61"/>
    <mergeCell ref="D56:G56"/>
    <mergeCell ref="H56:M56"/>
    <mergeCell ref="Q56:AE56"/>
    <mergeCell ref="D60:G60"/>
    <mergeCell ref="A51:B55"/>
    <mergeCell ref="D51:G51"/>
    <mergeCell ref="H51:M51"/>
    <mergeCell ref="AF56:AF60"/>
    <mergeCell ref="D57:G57"/>
    <mergeCell ref="H57:M57"/>
    <mergeCell ref="Q57:AE57"/>
    <mergeCell ref="D58:G58"/>
    <mergeCell ref="H58:M58"/>
    <mergeCell ref="Q58:AE58"/>
    <mergeCell ref="D59:G59"/>
    <mergeCell ref="H59:M59"/>
    <mergeCell ref="Q59:AE59"/>
    <mergeCell ref="A63:G63"/>
    <mergeCell ref="H63:M63"/>
    <mergeCell ref="A65:Z65"/>
    <mergeCell ref="A66:H66"/>
    <mergeCell ref="I66:P66"/>
    <mergeCell ref="R66:AE66"/>
    <mergeCell ref="H60:M60"/>
    <mergeCell ref="Q60:AE60"/>
    <mergeCell ref="C61:G61"/>
    <mergeCell ref="H61:M61"/>
    <mergeCell ref="Q61:AE61"/>
    <mergeCell ref="A62:G62"/>
    <mergeCell ref="H62:M62"/>
    <mergeCell ref="A70:B70"/>
    <mergeCell ref="C70:AE70"/>
    <mergeCell ref="C71:AE71"/>
    <mergeCell ref="A73:AA73"/>
    <mergeCell ref="AB73:AE73"/>
    <mergeCell ref="A67:D67"/>
    <mergeCell ref="E67:H67"/>
    <mergeCell ref="I67:L67"/>
    <mergeCell ref="M67:P67"/>
    <mergeCell ref="R67:AE67"/>
    <mergeCell ref="A68:C68"/>
    <mergeCell ref="E68:G68"/>
    <mergeCell ref="I68:K68"/>
    <mergeCell ref="M68:O68"/>
    <mergeCell ref="A69:AE69"/>
    <mergeCell ref="AB74:AB76"/>
    <mergeCell ref="AC74:AC76"/>
    <mergeCell ref="AD74:AE76"/>
    <mergeCell ref="F77:G77"/>
    <mergeCell ref="H77:K77"/>
    <mergeCell ref="L77:O77"/>
    <mergeCell ref="P77:S77"/>
    <mergeCell ref="T77:W77"/>
    <mergeCell ref="X77:AA77"/>
    <mergeCell ref="F74:G76"/>
    <mergeCell ref="H74:K76"/>
    <mergeCell ref="L74:O76"/>
    <mergeCell ref="P74:S76"/>
    <mergeCell ref="T74:W76"/>
    <mergeCell ref="AB77:AC77"/>
    <mergeCell ref="AD77:AE77"/>
    <mergeCell ref="A78:E78"/>
    <mergeCell ref="F78:G78"/>
    <mergeCell ref="H78:J78"/>
    <mergeCell ref="L78:N78"/>
    <mergeCell ref="P78:R78"/>
    <mergeCell ref="T78:V78"/>
    <mergeCell ref="X78:Z78"/>
    <mergeCell ref="A74:E77"/>
    <mergeCell ref="X79:Z79"/>
    <mergeCell ref="X74:AA76"/>
    <mergeCell ref="A80:B80"/>
    <mergeCell ref="C80:AE80"/>
    <mergeCell ref="C81:AE81"/>
    <mergeCell ref="C82:AE82"/>
    <mergeCell ref="C83:AE83"/>
    <mergeCell ref="A79:E79"/>
    <mergeCell ref="F79:G79"/>
    <mergeCell ref="H79:J79"/>
    <mergeCell ref="L79:N79"/>
    <mergeCell ref="P79:R79"/>
    <mergeCell ref="T79:V79"/>
    <mergeCell ref="E89:Q89"/>
    <mergeCell ref="R89:AA89"/>
    <mergeCell ref="E90:Q90"/>
    <mergeCell ref="R90:AA90"/>
    <mergeCell ref="E91:Q91"/>
    <mergeCell ref="R91:AA91"/>
    <mergeCell ref="C84:AE84"/>
    <mergeCell ref="A85:R85"/>
    <mergeCell ref="A86:B97"/>
    <mergeCell ref="C86:D92"/>
    <mergeCell ref="E86:Q86"/>
    <mergeCell ref="R86:AA86"/>
    <mergeCell ref="E87:Q87"/>
    <mergeCell ref="R87:AA87"/>
    <mergeCell ref="E88:Q88"/>
    <mergeCell ref="R88:AA88"/>
    <mergeCell ref="E92:Q92"/>
    <mergeCell ref="R92:AA92"/>
    <mergeCell ref="C93:D97"/>
    <mergeCell ref="E93:Q93"/>
    <mergeCell ref="R93:AA93"/>
    <mergeCell ref="E94:Q94"/>
    <mergeCell ref="R94:AA94"/>
    <mergeCell ref="E95:Q95"/>
    <mergeCell ref="R95:AA95"/>
    <mergeCell ref="E96:Q96"/>
    <mergeCell ref="C101:Q101"/>
    <mergeCell ref="R101:AA101"/>
    <mergeCell ref="A102:B105"/>
    <mergeCell ref="E102:Q102"/>
    <mergeCell ref="R102:AA102"/>
    <mergeCell ref="E103:Q103"/>
    <mergeCell ref="R96:AA96"/>
    <mergeCell ref="E97:Q97"/>
    <mergeCell ref="R97:AA97"/>
    <mergeCell ref="C98:Q98"/>
    <mergeCell ref="R98:AA98"/>
    <mergeCell ref="A99:B101"/>
    <mergeCell ref="E99:Q99"/>
    <mergeCell ref="R99:AA99"/>
    <mergeCell ref="E100:Q100"/>
    <mergeCell ref="R100:AA100"/>
    <mergeCell ref="AD103:AE107"/>
    <mergeCell ref="E104:Q104"/>
    <mergeCell ref="R104:AA104"/>
    <mergeCell ref="C105:Q105"/>
    <mergeCell ref="R105:AA105"/>
    <mergeCell ref="A106:Q106"/>
    <mergeCell ref="R106:AA106"/>
    <mergeCell ref="A107:Q107"/>
    <mergeCell ref="R107:AA107"/>
    <mergeCell ref="S103:AA103"/>
    <mergeCell ref="A112:B112"/>
    <mergeCell ref="C112:AE112"/>
    <mergeCell ref="C113:AE113"/>
    <mergeCell ref="I115:W115"/>
    <mergeCell ref="AA115:AE115"/>
    <mergeCell ref="A117:AE117"/>
    <mergeCell ref="A108:Q108"/>
    <mergeCell ref="R108:AA108"/>
    <mergeCell ref="A110:Q110"/>
    <mergeCell ref="R110:AA110"/>
    <mergeCell ref="AB110:AC110"/>
    <mergeCell ref="A111:Q111"/>
    <mergeCell ref="R111:AA111"/>
    <mergeCell ref="AB111:AC111"/>
    <mergeCell ref="A118:D120"/>
    <mergeCell ref="E119:Y119"/>
    <mergeCell ref="Z119:AE120"/>
    <mergeCell ref="E120:G120"/>
    <mergeCell ref="H120:J120"/>
    <mergeCell ref="K120:M120"/>
    <mergeCell ref="N120:P120"/>
    <mergeCell ref="Q120:S120"/>
    <mergeCell ref="T120:V120"/>
    <mergeCell ref="W120:Y120"/>
    <mergeCell ref="T121:U121"/>
    <mergeCell ref="W121:X121"/>
    <mergeCell ref="Z121:AD121"/>
    <mergeCell ref="A122:AE122"/>
    <mergeCell ref="A124:AE124"/>
    <mergeCell ref="A126:AE126"/>
    <mergeCell ref="A121:C121"/>
    <mergeCell ref="E121:F121"/>
    <mergeCell ref="H121:I121"/>
    <mergeCell ref="K121:L121"/>
    <mergeCell ref="N121:O121"/>
    <mergeCell ref="Q121:R121"/>
    <mergeCell ref="Q129:S130"/>
    <mergeCell ref="T129:V130"/>
    <mergeCell ref="W129:Y130"/>
    <mergeCell ref="Z129:AB130"/>
    <mergeCell ref="AC129:AE130"/>
    <mergeCell ref="AF129:AF130"/>
    <mergeCell ref="A127:AE127"/>
    <mergeCell ref="AF127:AF128"/>
    <mergeCell ref="C128:J128"/>
    <mergeCell ref="K128:M130"/>
    <mergeCell ref="N128:V128"/>
    <mergeCell ref="W128:AE128"/>
    <mergeCell ref="C129:E130"/>
    <mergeCell ref="F129:H130"/>
    <mergeCell ref="I129:J130"/>
    <mergeCell ref="N129:P130"/>
    <mergeCell ref="Q131:R131"/>
    <mergeCell ref="T131:U131"/>
    <mergeCell ref="W131:X131"/>
    <mergeCell ref="Z131:AA131"/>
    <mergeCell ref="AC131:AD131"/>
    <mergeCell ref="A137:AE137"/>
    <mergeCell ref="A131:B131"/>
    <mergeCell ref="C131:D131"/>
    <mergeCell ref="F131:G131"/>
    <mergeCell ref="I131:J131"/>
    <mergeCell ref="K131:L131"/>
    <mergeCell ref="N131:O131"/>
    <mergeCell ref="AB139:AE139"/>
    <mergeCell ref="C140:O140"/>
    <mergeCell ref="P140:S140"/>
    <mergeCell ref="T140:W140"/>
    <mergeCell ref="X140:AA140"/>
    <mergeCell ref="AB140:AE140"/>
    <mergeCell ref="A138:O138"/>
    <mergeCell ref="P138:S138"/>
    <mergeCell ref="T138:W138"/>
    <mergeCell ref="X138:AA138"/>
    <mergeCell ref="AB138:AE138"/>
    <mergeCell ref="A139:B142"/>
    <mergeCell ref="C139:O139"/>
    <mergeCell ref="P139:S139"/>
    <mergeCell ref="T139:W139"/>
    <mergeCell ref="X139:AA139"/>
    <mergeCell ref="C141:O141"/>
    <mergeCell ref="P141:S141"/>
    <mergeCell ref="T141:W141"/>
    <mergeCell ref="X141:AA141"/>
    <mergeCell ref="AB141:AE141"/>
    <mergeCell ref="C142:O142"/>
    <mergeCell ref="P142:S142"/>
    <mergeCell ref="T142:W142"/>
    <mergeCell ref="X142:AA142"/>
    <mergeCell ref="AB142:AE142"/>
    <mergeCell ref="C146:O146"/>
    <mergeCell ref="P146:S146"/>
    <mergeCell ref="T146:W146"/>
    <mergeCell ref="X146:AA146"/>
    <mergeCell ref="AB146:AE146"/>
    <mergeCell ref="AB144:AE144"/>
    <mergeCell ref="C145:O145"/>
    <mergeCell ref="P145:S145"/>
    <mergeCell ref="T145:W145"/>
    <mergeCell ref="X145:AA145"/>
    <mergeCell ref="AB145:AE145"/>
    <mergeCell ref="A143:B146"/>
    <mergeCell ref="C143:O143"/>
    <mergeCell ref="P143:S143"/>
    <mergeCell ref="T143:W143"/>
    <mergeCell ref="X143:AA143"/>
    <mergeCell ref="AB143:AE143"/>
    <mergeCell ref="C144:O144"/>
    <mergeCell ref="P144:S144"/>
    <mergeCell ref="T144:W144"/>
    <mergeCell ref="X144:AA144"/>
    <mergeCell ref="C149:E150"/>
    <mergeCell ref="F149:U149"/>
    <mergeCell ref="V149:W149"/>
    <mergeCell ref="X149:AE150"/>
    <mergeCell ref="A150:B150"/>
    <mergeCell ref="F150:O150"/>
    <mergeCell ref="P150:R150"/>
    <mergeCell ref="S150:U150"/>
    <mergeCell ref="A151:B151"/>
    <mergeCell ref="X151:AE153"/>
    <mergeCell ref="A152:B152"/>
    <mergeCell ref="C152:E152"/>
    <mergeCell ref="F152:G152"/>
    <mergeCell ref="P152:Q152"/>
    <mergeCell ref="S152:U152"/>
    <mergeCell ref="C151:E151"/>
    <mergeCell ref="F151:G151"/>
    <mergeCell ref="H151:O152"/>
    <mergeCell ref="P151:Q151"/>
    <mergeCell ref="S151:U151"/>
    <mergeCell ref="V151:W151"/>
    <mergeCell ref="Z164:AD164"/>
    <mergeCell ref="A154:AE154"/>
    <mergeCell ref="A155:O155"/>
    <mergeCell ref="A157:G157"/>
    <mergeCell ref="H157:K157"/>
    <mergeCell ref="L157:O157"/>
    <mergeCell ref="P157:S157"/>
    <mergeCell ref="T157:W157"/>
    <mergeCell ref="X157:AA157"/>
    <mergeCell ref="AB157:AD157"/>
    <mergeCell ref="AB158:AD158"/>
    <mergeCell ref="AF158:AF159"/>
    <mergeCell ref="L159:O159"/>
    <mergeCell ref="P159:AA159"/>
    <mergeCell ref="AB159:AD159"/>
    <mergeCell ref="A162:AE162"/>
    <mergeCell ref="A158:G158"/>
    <mergeCell ref="H158:K158"/>
    <mergeCell ref="L158:O158"/>
    <mergeCell ref="P158:S158"/>
    <mergeCell ref="T158:W158"/>
    <mergeCell ref="X158:AA158"/>
    <mergeCell ref="Z173:AD173"/>
    <mergeCell ref="B165:AD165"/>
    <mergeCell ref="A168:AE168"/>
    <mergeCell ref="U169:Y169"/>
    <mergeCell ref="Z169:AD169"/>
    <mergeCell ref="AF169:AF171"/>
    <mergeCell ref="A170:T170"/>
    <mergeCell ref="U170:Y170"/>
    <mergeCell ref="Z170:AD170"/>
    <mergeCell ref="A171:T171"/>
    <mergeCell ref="U171:Y171"/>
    <mergeCell ref="AF163:AF165"/>
    <mergeCell ref="A163:G164"/>
    <mergeCell ref="H163:J163"/>
    <mergeCell ref="K163:M163"/>
    <mergeCell ref="N163:P163"/>
    <mergeCell ref="H164:J164"/>
    <mergeCell ref="K164:M164"/>
    <mergeCell ref="N164:P164"/>
    <mergeCell ref="Q164:S164"/>
    <mergeCell ref="T164:V164"/>
    <mergeCell ref="W163:Y163"/>
    <mergeCell ref="Z163:AD163"/>
    <mergeCell ref="W164:Y164"/>
    <mergeCell ref="A179:G179"/>
    <mergeCell ref="H179:K179"/>
    <mergeCell ref="L179:O179"/>
    <mergeCell ref="P179:S179"/>
    <mergeCell ref="T179:V179"/>
    <mergeCell ref="Q163:S163"/>
    <mergeCell ref="T163:V163"/>
    <mergeCell ref="AF179:AF180"/>
    <mergeCell ref="A174:T174"/>
    <mergeCell ref="U174:Y174"/>
    <mergeCell ref="Z174:AD174"/>
    <mergeCell ref="A176:O176"/>
    <mergeCell ref="A178:G178"/>
    <mergeCell ref="H178:K178"/>
    <mergeCell ref="L178:O178"/>
    <mergeCell ref="P178:S178"/>
    <mergeCell ref="T178:V178"/>
    <mergeCell ref="Z171:AD171"/>
    <mergeCell ref="A172:T172"/>
    <mergeCell ref="U172:Y172"/>
    <mergeCell ref="Z172:AD172"/>
    <mergeCell ref="AF172:AF173"/>
    <mergeCell ref="A173:T173"/>
    <mergeCell ref="U173:Y173"/>
    <mergeCell ref="A182:AE182"/>
    <mergeCell ref="A183:G184"/>
    <mergeCell ref="H183:J183"/>
    <mergeCell ref="K183:M183"/>
    <mergeCell ref="N183:P183"/>
    <mergeCell ref="Q183:S183"/>
    <mergeCell ref="T183:V183"/>
    <mergeCell ref="H184:J184"/>
    <mergeCell ref="W183:Y183"/>
    <mergeCell ref="Z183:AD183"/>
    <mergeCell ref="B185:AE185"/>
    <mergeCell ref="A188:AC188"/>
    <mergeCell ref="AD188:AE188"/>
    <mergeCell ref="A189:P189"/>
    <mergeCell ref="Q189:AE189"/>
    <mergeCell ref="A190:AE190"/>
    <mergeCell ref="AF183:AF185"/>
    <mergeCell ref="K184:M184"/>
    <mergeCell ref="N184:P184"/>
    <mergeCell ref="Q184:S184"/>
    <mergeCell ref="T184:V184"/>
    <mergeCell ref="W184:Y184"/>
    <mergeCell ref="Z184:AD184"/>
    <mergeCell ref="Q207:R207"/>
    <mergeCell ref="S207:AE207"/>
    <mergeCell ref="A193:B196"/>
    <mergeCell ref="C193:L193"/>
    <mergeCell ref="N193:AE196"/>
    <mergeCell ref="AF193:AF196"/>
    <mergeCell ref="C194:L194"/>
    <mergeCell ref="C195:L195"/>
    <mergeCell ref="C196:L196"/>
    <mergeCell ref="Q210:R210"/>
    <mergeCell ref="S210:U210"/>
    <mergeCell ref="V210:AE210"/>
    <mergeCell ref="C202:L202"/>
    <mergeCell ref="N202:O203"/>
    <mergeCell ref="P202:AE202"/>
    <mergeCell ref="P203:AE203"/>
    <mergeCell ref="A204:P204"/>
    <mergeCell ref="A205:N205"/>
    <mergeCell ref="Q205:AE206"/>
    <mergeCell ref="A206:C207"/>
    <mergeCell ref="D206:G207"/>
    <mergeCell ref="H206:K207"/>
    <mergeCell ref="A199:B202"/>
    <mergeCell ref="C199:L199"/>
    <mergeCell ref="N199:O199"/>
    <mergeCell ref="P199:AE199"/>
    <mergeCell ref="C200:L200"/>
    <mergeCell ref="N200:O200"/>
    <mergeCell ref="P200:AE200"/>
    <mergeCell ref="C201:L201"/>
    <mergeCell ref="N201:O201"/>
    <mergeCell ref="P201:AE201"/>
    <mergeCell ref="L206:O207"/>
    <mergeCell ref="A246:AD246"/>
    <mergeCell ref="Y229:AD229"/>
    <mergeCell ref="A230:AD230"/>
    <mergeCell ref="Q240:W240"/>
    <mergeCell ref="X240:AD240"/>
    <mergeCell ref="Q238:AD238"/>
    <mergeCell ref="Q239:W239"/>
    <mergeCell ref="X239:AD239"/>
    <mergeCell ref="A243:F244"/>
    <mergeCell ref="G243:R243"/>
    <mergeCell ref="S243:X244"/>
    <mergeCell ref="Y243:AD243"/>
    <mergeCell ref="G244:L244"/>
    <mergeCell ref="A236:F236"/>
    <mergeCell ref="G236:L236"/>
    <mergeCell ref="M236:R236"/>
    <mergeCell ref="S236:X236"/>
    <mergeCell ref="Y245:AD245"/>
    <mergeCell ref="Y236:AD236"/>
    <mergeCell ref="A229:H229"/>
    <mergeCell ref="I229:P229"/>
    <mergeCell ref="A245:F245"/>
    <mergeCell ref="G245:L245"/>
    <mergeCell ref="M245:R245"/>
    <mergeCell ref="A16:C16"/>
    <mergeCell ref="A17:C18"/>
    <mergeCell ref="A19:C19"/>
    <mergeCell ref="D19:L19"/>
    <mergeCell ref="M244:R244"/>
    <mergeCell ref="Y244:AD244"/>
    <mergeCell ref="A221:W221"/>
    <mergeCell ref="X221:Y221"/>
    <mergeCell ref="Z221:AE221"/>
    <mergeCell ref="A219:B219"/>
    <mergeCell ref="H219:I219"/>
    <mergeCell ref="J219:K219"/>
    <mergeCell ref="A220:W220"/>
    <mergeCell ref="H216:L216"/>
    <mergeCell ref="M216:Q216"/>
    <mergeCell ref="A234:L234"/>
    <mergeCell ref="B212:AE212"/>
    <mergeCell ref="A214:N214"/>
    <mergeCell ref="O214:AE214"/>
    <mergeCell ref="Q211:R211"/>
    <mergeCell ref="S211:AE211"/>
    <mergeCell ref="S209:AE209"/>
    <mergeCell ref="Q208:R208"/>
    <mergeCell ref="Q209:R209"/>
    <mergeCell ref="S245:X245"/>
    <mergeCell ref="A224:AD224"/>
    <mergeCell ref="A225:AE225"/>
    <mergeCell ref="Y227:AD228"/>
    <mergeCell ref="A228:H228"/>
    <mergeCell ref="I228:P228"/>
    <mergeCell ref="Q228:X228"/>
    <mergeCell ref="Q229:X229"/>
    <mergeCell ref="Y233:AD235"/>
    <mergeCell ref="A237:P241"/>
    <mergeCell ref="AF209:AF210"/>
    <mergeCell ref="M234:R235"/>
    <mergeCell ref="S234:X235"/>
    <mergeCell ref="A235:F235"/>
    <mergeCell ref="G235:L235"/>
    <mergeCell ref="X220:Y220"/>
    <mergeCell ref="Z220:AE220"/>
    <mergeCell ref="AF216:AF218"/>
    <mergeCell ref="A217:G217"/>
    <mergeCell ref="H217:L217"/>
    <mergeCell ref="M217:Q217"/>
    <mergeCell ref="A218:G218"/>
    <mergeCell ref="H218:L218"/>
    <mergeCell ref="M218:Q218"/>
    <mergeCell ref="R215:AE217"/>
    <mergeCell ref="A215:G215"/>
    <mergeCell ref="H215:L215"/>
    <mergeCell ref="M215:Q215"/>
    <mergeCell ref="A216:G216"/>
    <mergeCell ref="A208:C210"/>
    <mergeCell ref="D208:G210"/>
    <mergeCell ref="H208:K210"/>
    <mergeCell ref="L208:O210"/>
    <mergeCell ref="S208:AE208"/>
  </mergeCells>
  <phoneticPr fontId="14"/>
  <conditionalFormatting sqref="A31 T39:V39">
    <cfRule type="expression" dxfId="970" priority="69">
      <formula>$AF$38="↑で「2女子校」が選択されていて男子の生徒数が１名以上なので修正してください。"</formula>
    </cfRule>
    <cfRule type="expression" dxfId="969" priority="68">
      <formula>$AF$38="↑で「3共学校」が選択されていますが男子の生徒数が０名です。男子０名の場合は構いません。"</formula>
    </cfRule>
  </conditionalFormatting>
  <conditionalFormatting sqref="A31 T40:V40">
    <cfRule type="expression" dxfId="968" priority="67">
      <formula>$AF$38="↑で「3共学校」が選択されていますが女子の生徒数が０名です。女子０名の場合は構いません。"</formula>
    </cfRule>
    <cfRule type="expression" dxfId="967" priority="70">
      <formula>$AF$38="↑で「1男子校」が選択されていて女子の生徒数が１名以上なので修正してください。"</formula>
    </cfRule>
  </conditionalFormatting>
  <conditionalFormatting sqref="A31">
    <cfRule type="expression" dxfId="966" priority="325">
      <formula>$AF$48="↑男女共学別の番号が未記入になっています。"</formula>
    </cfRule>
    <cfRule type="expression" dxfId="965" priority="326">
      <formula>$AF$47="↑男女共学別の番号が未記入になっています。"</formula>
    </cfRule>
    <cfRule type="expression" dxfId="964" priority="15">
      <formula>$AF$29="←男女共学別が未選択です。"</formula>
    </cfRule>
    <cfRule type="expression" dxfId="963" priority="328">
      <formula>$AF$49="↑男女共学別の番号が未記入になっています。"</formula>
    </cfRule>
  </conditionalFormatting>
  <conditionalFormatting sqref="A167">
    <cfRule type="expression" dxfId="962" priority="290">
      <formula>#REF!&lt;&gt;0</formula>
    </cfRule>
  </conditionalFormatting>
  <conditionalFormatting sqref="A173">
    <cfRule type="expression" dxfId="961" priority="289">
      <formula>#REF!&lt;&gt;0</formula>
    </cfRule>
  </conditionalFormatting>
  <conditionalFormatting sqref="A203">
    <cfRule type="expression" dxfId="960" priority="248">
      <formula>AND($A$193&lt;&gt;"",OR($A$193=0,$A$193=1))</formula>
    </cfRule>
  </conditionalFormatting>
  <conditionalFormatting sqref="A237">
    <cfRule type="expression" dxfId="959" priority="16">
      <formula>$AK$1="学校法人項目回答不要"</formula>
    </cfRule>
  </conditionalFormatting>
  <conditionalFormatting sqref="A193:B196">
    <cfRule type="expression" dxfId="958" priority="259">
      <formula>$AF$193="←(1)現時点の耐震化状況についてお答えください。"</formula>
    </cfRule>
  </conditionalFormatting>
  <conditionalFormatting sqref="A199:B202">
    <cfRule type="expression" dxfId="957" priority="165">
      <formula>$AF$193="←(2)耐震化未実施の建物に対する耐震化予定についてお答えください。"</formula>
    </cfRule>
  </conditionalFormatting>
  <conditionalFormatting sqref="A38:C40">
    <cfRule type="expression" dxfId="956" priority="363">
      <formula>$AF$39="←１年生の学則定員が未記入です。"</formula>
    </cfRule>
    <cfRule type="expression" dxfId="955" priority="8">
      <formula>$AF$38="←１年生学則定員が空欄です。(募集停止校の場合は空欄で構いません。)"</formula>
    </cfRule>
    <cfRule type="expression" dxfId="954" priority="346">
      <formula>$AF$40="←１年生の学則定員が未記入です。"</formula>
    </cfRule>
  </conditionalFormatting>
  <conditionalFormatting sqref="A68:C68 E68:G68">
    <cfRule type="expression" dxfId="953" priority="315">
      <formula>$AF$68="←教員数が未記入です。"</formula>
    </cfRule>
  </conditionalFormatting>
  <conditionalFormatting sqref="A68:C68 F78:G78">
    <cfRule type="expression" dxfId="952" priority="304">
      <formula>$AF$78="←Ⅳ.教員数(本務者・今年度)に比べ15人以上少ないです。(正しい場合は構いません。)"</formula>
    </cfRule>
  </conditionalFormatting>
  <conditionalFormatting sqref="A68:C68">
    <cfRule type="expression" dxfId="951" priority="62">
      <formula>$AF$68="←教員（本務者）が未記入です。"</formula>
    </cfRule>
  </conditionalFormatting>
  <conditionalFormatting sqref="A121:C121 W121:X121">
    <cfRule type="expression" dxfId="950" priority="189">
      <formula>$AF$121="←「中途退学・転学者数　計」が在籍生徒数を上回っています。"</formula>
    </cfRule>
  </conditionalFormatting>
  <conditionalFormatting sqref="A121:C121">
    <cfRule type="expression" dxfId="949" priority="190">
      <formula>$AF$121="←「在籍生徒数」が未記入です。（新設校等で昨年度は生徒がいなかった場合は「０」と記入してください。）"</formula>
    </cfRule>
    <cfRule type="expression" dxfId="948" priority="188">
      <formula>$AF$121="←在籍生徒数が1500人を上回っているので確認願います。正しい場合は構いません。"</formula>
    </cfRule>
  </conditionalFormatting>
  <conditionalFormatting sqref="A206:C207">
    <cfRule type="expression" dxfId="947" priority="45">
      <formula>$AD$188="✔"</formula>
    </cfRule>
  </conditionalFormatting>
  <conditionalFormatting sqref="A2:F2">
    <cfRule type="expression" dxfId="946" priority="105">
      <formula>$AF$2="←都道府県名が未選択です。（セルを選択し▼をクリックすると都道府県一覧が表示されます。）"</formula>
    </cfRule>
    <cfRule type="expression" dxfId="945" priority="104">
      <formula>$AF$2="←都道府県名が未選択です。"</formula>
    </cfRule>
  </conditionalFormatting>
  <conditionalFormatting sqref="A38:F40">
    <cfRule type="expression" dxfId="944" priority="329">
      <formula>$AF$40="←募集停止により１年生が０名の場合は、学則定員・募集定員は記入しないでください。"</formula>
    </cfRule>
    <cfRule type="expression" dxfId="943" priority="352">
      <formula>$AF$39="←１年生の学則定員が入学定員の３倍以上です。（多くの場合、1年生学則定員と募集定員は近い人数です。）"</formula>
    </cfRule>
    <cfRule type="expression" dxfId="942" priority="348">
      <formula>$AF$39="←募集停止により１年生が０名の場合は、学則定員・募集定員は記入しないでください。"</formula>
    </cfRule>
    <cfRule type="expression" dxfId="941" priority="347">
      <formula>$AF$39="←募集定員が1年生の学則定員を上回っていますがよろしいでしょうか。（正しい場合は構いません）"</formula>
    </cfRule>
    <cfRule type="expression" dxfId="940" priority="334">
      <formula>$AF$40="←入学定員が１年生の学則定員の３倍以上です。（多くの場合、1年生学則定員と募集定員は近い人数です。）"</formula>
    </cfRule>
    <cfRule type="expression" dxfId="939" priority="335">
      <formula>$AF$40="←１年生の学則定員が募集定員の３倍以上です。"</formula>
    </cfRule>
  </conditionalFormatting>
  <conditionalFormatting sqref="A236:F236">
    <cfRule type="expression" dxfId="938" priority="155">
      <formula>$AF$236="←【１号評議員（役員数）】が未記入です。（０人の場合は「０」と記入してください。）"</formula>
    </cfRule>
  </conditionalFormatting>
  <conditionalFormatting sqref="A245:F245">
    <cfRule type="expression" dxfId="937" priority="148">
      <formula>$AF$245="←【常勤の監事】が未記入です。（０人の場合は「０」と記入してください。）"</formula>
    </cfRule>
  </conditionalFormatting>
  <conditionalFormatting sqref="A229:H229">
    <cfRule type="expression" dxfId="936" priority="159">
      <formula>$AF$229="←【１号理事（校長）】が未記入です。（０人の場合は「０」と記入してください。）"</formula>
    </cfRule>
  </conditionalFormatting>
  <conditionalFormatting sqref="A216:Q217 A218:AE221 A214:N214 A215:R215">
    <cfRule type="expression" dxfId="935" priority="32">
      <formula>$AD$188="✔"</formula>
    </cfRule>
  </conditionalFormatting>
  <conditionalFormatting sqref="A245:R245">
    <cfRule type="expression" dxfId="934" priority="149">
      <formula>$AF$245="←監事総数が０人です。監事の人数をご回答ください。"</formula>
    </cfRule>
  </conditionalFormatting>
  <conditionalFormatting sqref="A169:U169">
    <cfRule type="expression" dxfId="933" priority="42">
      <formula>#REF!&lt;&gt;0</formula>
    </cfRule>
  </conditionalFormatting>
  <conditionalFormatting sqref="A229:X229">
    <cfRule type="expression" dxfId="932" priority="160">
      <formula>$AF$229="←理事総数が０人です。理事の人数をご回答ください。"</formula>
    </cfRule>
  </conditionalFormatting>
  <conditionalFormatting sqref="A236:X236">
    <cfRule type="expression" dxfId="931" priority="156">
      <formula>$AF$236="←評議員総数が０人です。評議員の人数をご回答ください。"</formula>
    </cfRule>
  </conditionalFormatting>
  <conditionalFormatting sqref="A198:AE203">
    <cfRule type="expression" dxfId="930" priority="83">
      <formula>AND($A$193&lt;&gt;"",OR($A$193=0,$A$193=1))</formula>
    </cfRule>
  </conditionalFormatting>
  <conditionalFormatting sqref="A221:AE221">
    <cfRule type="expression" dxfId="929" priority="41">
      <formula>$X$220=2</formula>
    </cfRule>
  </conditionalFormatting>
  <conditionalFormatting sqref="A223:AE230">
    <cfRule type="expression" dxfId="928" priority="17">
      <formula>$AK$1="学校法人項目回答不要"</formula>
    </cfRule>
  </conditionalFormatting>
  <conditionalFormatting sqref="A231:AE236 Q237:AE241 A242:AE246">
    <cfRule type="expression" dxfId="927" priority="79">
      <formula>$AK$1="学校法人項目回答不要"</formula>
    </cfRule>
  </conditionalFormatting>
  <conditionalFormatting sqref="B167:AE167 A168 AE169 A170:A172 A174">
    <cfRule type="expression" dxfId="926" priority="292">
      <formula>#REF!&lt;&gt;0</formula>
    </cfRule>
  </conditionalFormatting>
  <conditionalFormatting sqref="C131:D131">
    <cfRule type="expression" dxfId="925" priority="52">
      <formula>$AF$127="←英語の外国人教員等【本務者】が未記入です。いない場合は「０」と記入してください。臨時に雇用されている者と区別できる常勤的非常勤職員は本務者に含めてください。"</formula>
    </cfRule>
  </conditionalFormatting>
  <conditionalFormatting sqref="C151:E152">
    <cfRule type="expression" dxfId="924" priority="711">
      <formula>$AF$149="←教員・職員に設定されている定年年齢をそれぞれ記入ください。定年の設定がない場合には、「設定なし」を選択してください。"</formula>
    </cfRule>
  </conditionalFormatting>
  <conditionalFormatting sqref="D17 D19">
    <cfRule type="expression" dxfId="923" priority="376">
      <formula>$AF$18="←学校名が未記入です。"</formula>
    </cfRule>
  </conditionalFormatting>
  <conditionalFormatting sqref="D17 P17:W19 Y18:AE19 D19">
    <cfRule type="expression" dxfId="922" priority="377">
      <formula>$AF$18="←学校名・校長名・記入者名が未記入です。"</formula>
    </cfRule>
  </conditionalFormatting>
  <conditionalFormatting sqref="D38:F40">
    <cfRule type="expression" dxfId="921" priority="361">
      <formula>$AF$39="←募集定員が未記入です。"</formula>
    </cfRule>
    <cfRule type="expression" dxfId="920" priority="344">
      <formula>$AF$40="←募集定員が未記入です。"</formula>
    </cfRule>
    <cfRule type="expression" dxfId="919" priority="345">
      <formula>$AF$40="←全員が内部入学の場合は、募集定員を0とせず既定の定員 or 1年生の学則定員数を記入してください。"</formula>
    </cfRule>
    <cfRule type="expression" dxfId="918" priority="362">
      <formula>$AF$39="←全員が内部入学の場合は、募集定員を0とせず既定の定員 or 1年生の学則定員数を記入してください。"</formula>
    </cfRule>
  </conditionalFormatting>
  <conditionalFormatting sqref="D208:G210 L208:O210">
    <cfRule type="expression" dxfId="917" priority="167">
      <formula>$AF$209="←「総数」が「無線LAN整備済教室数」を下回っています。"</formula>
    </cfRule>
  </conditionalFormatting>
  <conditionalFormatting sqref="D208:G210">
    <cfRule type="expression" dxfId="916" priority="616">
      <formula>$AF$209="←普通教室の「総数」が未記入です。"</formula>
    </cfRule>
  </conditionalFormatting>
  <conditionalFormatting sqref="D208:K210">
    <cfRule type="expression" dxfId="915" priority="169">
      <formula>$AF$209="←「総数」が「冷房整備済教室数」を下回っています。"</formula>
    </cfRule>
  </conditionalFormatting>
  <conditionalFormatting sqref="D16:L16 P16:W16">
    <cfRule type="expression" dxfId="914" priority="382">
      <formula>$AF$16="←フリガナ（学校名・校長名）が未記入です。"</formula>
    </cfRule>
  </conditionalFormatting>
  <conditionalFormatting sqref="D16:L16">
    <cfRule type="expression" dxfId="913" priority="381">
      <formula>$AF$16="←フリガナ（学校名）が未記入です。"</formula>
    </cfRule>
  </conditionalFormatting>
  <conditionalFormatting sqref="D8:P8">
    <cfRule type="expression" dxfId="912" priority="397">
      <formula>$AF$8="←フリガナ（学校法人名・理事長名）が未記入です。"</formula>
    </cfRule>
    <cfRule type="expression" dxfId="911" priority="395">
      <formula>$AF$8="←フリガナ（学校法人名）が未記入です。"</formula>
    </cfRule>
  </conditionalFormatting>
  <conditionalFormatting sqref="D9:P10">
    <cfRule type="expression" dxfId="910" priority="391">
      <formula>$AF$9="←学校法人名が未記入です。"</formula>
    </cfRule>
    <cfRule type="expression" dxfId="909" priority="393">
      <formula>$AF$9="←学校法人名・理事長名が未記入です。"</formula>
    </cfRule>
  </conditionalFormatting>
  <conditionalFormatting sqref="D13:P14 T13:AE14">
    <cfRule type="expression" dxfId="908" priority="385">
      <formula>$AF$13="←所在地・FAX番号が未記入です。"</formula>
    </cfRule>
  </conditionalFormatting>
  <conditionalFormatting sqref="D13:P14">
    <cfRule type="expression" dxfId="907" priority="384">
      <formula>$AF$13="←所在地が未記入です。"</formula>
    </cfRule>
  </conditionalFormatting>
  <conditionalFormatting sqref="D22:P23 T22:AE23">
    <cfRule type="expression" dxfId="906" priority="368">
      <formula>$AF$22="←所在地・FAX番号が未記入です。"</formula>
    </cfRule>
  </conditionalFormatting>
  <conditionalFormatting sqref="D22:P23">
    <cfRule type="expression" dxfId="905" priority="367">
      <formula>$AF$22="←学校所在地が未記入です。"</formula>
    </cfRule>
  </conditionalFormatting>
  <conditionalFormatting sqref="E121:F121 H121:I121 K121:L121 N121:O121 Q121:R121 T121:U121">
    <cfRule type="expression" dxfId="904" priority="4">
      <formula>$AF$121="←中途退学・転学者があった場合には、人数を記入ください。"</formula>
    </cfRule>
  </conditionalFormatting>
  <conditionalFormatting sqref="E11:G12 T11:AE12 H12:P12">
    <cfRule type="expression" dxfId="903" priority="389">
      <formula>$AF$11="←郵便番号、フリガナ、電話番号が未記入です。"</formula>
    </cfRule>
  </conditionalFormatting>
  <conditionalFormatting sqref="E11:G12">
    <cfRule type="expression" dxfId="902" priority="388">
      <formula>$AF$11="←郵便番号が未記入です。"</formula>
    </cfRule>
  </conditionalFormatting>
  <conditionalFormatting sqref="E20:G21 T20:AE21 H21:P21">
    <cfRule type="expression" dxfId="901" priority="373">
      <formula>$AF$20="←郵便番号・フリガナ、電話番号が未記入です。"</formula>
    </cfRule>
  </conditionalFormatting>
  <conditionalFormatting sqref="E20:G21">
    <cfRule type="expression" dxfId="900" priority="372">
      <formula>$AF$20="←郵便番号が未記入です。"</formula>
    </cfRule>
  </conditionalFormatting>
  <conditionalFormatting sqref="E68:G68">
    <cfRule type="expression" dxfId="899" priority="63">
      <formula>$AF$68="←教員（兼務者）が未記入です。"</formula>
    </cfRule>
  </conditionalFormatting>
  <conditionalFormatting sqref="F152 P152:S152">
    <cfRule type="expression" dxfId="898" priority="35">
      <formula>$C$152="設定なし"</formula>
    </cfRule>
  </conditionalFormatting>
  <conditionalFormatting sqref="F78:G78">
    <cfRule type="expression" dxfId="897" priority="312">
      <formula>$AF$78="←本務教員人数（前年度）が未記入です。（０人の場合は「０」と記入してください。）"</formula>
    </cfRule>
  </conditionalFormatting>
  <conditionalFormatting sqref="F79:G79">
    <cfRule type="expression" dxfId="896" priority="246">
      <formula>$AF$79="←本務職員人数（前年度）が未記入です。（０人の場合は「０」と記入してください。）"</formula>
    </cfRule>
  </conditionalFormatting>
  <conditionalFormatting sqref="F131:G131">
    <cfRule type="expression" dxfId="895" priority="51">
      <formula>$AF$127="←英語の外国人教員等【兼務者】が未記入です。いない場合は「０」と記入してください。臨時に雇用されている者と区別できる常勤的非常勤職員は本務者に含めてください。"</formula>
    </cfRule>
  </conditionalFormatting>
  <conditionalFormatting sqref="F151:G151">
    <cfRule type="expression" dxfId="894" priority="712">
      <formula>$AF$149="←教員について、継続雇用制度の設定状況を記入してください。"</formula>
    </cfRule>
  </conditionalFormatting>
  <conditionalFormatting sqref="F152:G152">
    <cfRule type="expression" dxfId="893" priority="34">
      <formula>$AF$152="←職員について、継続雇用制度の設定状況を記入してください。"</formula>
    </cfRule>
  </conditionalFormatting>
  <conditionalFormatting sqref="F47:H49">
    <cfRule type="expression" dxfId="892" priority="66">
      <formula>$W$38=0</formula>
    </cfRule>
  </conditionalFormatting>
  <conditionalFormatting sqref="F79:J79 L79:N79 P79:R79 T79:V79">
    <cfRule type="expression" dxfId="891" priority="53">
      <formula>$AF$79="←人数が0人で、給与が１（千円）以上になっています。"</formula>
    </cfRule>
  </conditionalFormatting>
  <conditionalFormatting sqref="F47:N47 F49:N49">
    <cfRule type="expression" dxfId="890" priority="64">
      <formula>$A$31=2</formula>
    </cfRule>
  </conditionalFormatting>
  <conditionalFormatting sqref="F47:N47">
    <cfRule type="expression" dxfId="889" priority="116">
      <formula>$AF$47&lt;&gt;""</formula>
    </cfRule>
  </conditionalFormatting>
  <conditionalFormatting sqref="F48:N48">
    <cfRule type="expression" dxfId="888" priority="115">
      <formula>$AF$48&lt;&gt;""</formula>
    </cfRule>
  </conditionalFormatting>
  <conditionalFormatting sqref="F48:N49">
    <cfRule type="expression" dxfId="887" priority="65">
      <formula>$A$31=1</formula>
    </cfRule>
  </conditionalFormatting>
  <conditionalFormatting sqref="F49:N49">
    <cfRule type="expression" dxfId="886" priority="114">
      <formula>$AF$49&lt;&gt;""</formula>
    </cfRule>
  </conditionalFormatting>
  <conditionalFormatting sqref="G236:L236">
    <cfRule type="expression" dxfId="885" priority="43">
      <formula>$AF$236="←【１号評議員（役員以外）】が未記入です。（０人の場合は「０」と記入してください。）"</formula>
    </cfRule>
  </conditionalFormatting>
  <conditionalFormatting sqref="G245:L245">
    <cfRule type="expression" dxfId="884" priority="147">
      <formula>$AF$245="←【非常勤の監事（報酬あり）】が未記入です。（０人の場合は「０」と記入してください。）"</formula>
    </cfRule>
  </conditionalFormatting>
  <conditionalFormatting sqref="H51:H55 N51:N55">
    <cfRule type="expression" dxfId="883" priority="316">
      <formula>$W$38=0</formula>
    </cfRule>
  </conditionalFormatting>
  <conditionalFormatting sqref="H51:H63 N51:N63">
    <cfRule type="expression" dxfId="882" priority="295">
      <formula>$T$38=0</formula>
    </cfRule>
  </conditionalFormatting>
  <conditionalFormatting sqref="H78 L78 P78 T78 F78">
    <cfRule type="expression" dxfId="881" priority="245">
      <formula>$AF$78="←人数が0人で、給与が１（千円）以上になっています。"</formula>
    </cfRule>
  </conditionalFormatting>
  <conditionalFormatting sqref="H78 L78 P78 T78">
    <cfRule type="expression" dxfId="880" priority="244">
      <formula>$AF$78="←給与で未記入の箇所があります。（０のところは「０」と記入してください。）"</formula>
    </cfRule>
  </conditionalFormatting>
  <conditionalFormatting sqref="H39:J40">
    <cfRule type="expression" dxfId="879" priority="343">
      <formula>$AF39="←入学志願者数が未記入です。"</formula>
    </cfRule>
  </conditionalFormatting>
  <conditionalFormatting sqref="H79:J79 L79:N79 P79:R79 T79:V79">
    <cfRule type="expression" dxfId="878" priority="54">
      <formula>$AF$79="←給与で未記入の箇所があります。（０のところは「０」と記入してください。）"</formula>
    </cfRule>
  </conditionalFormatting>
  <conditionalFormatting sqref="H208:K210">
    <cfRule type="expression" dxfId="877" priority="617">
      <formula>$AF$209="←「冷房整備済教室数」が未記入です。（０の場合は「０」を記入してください。）"</formula>
    </cfRule>
  </conditionalFormatting>
  <conditionalFormatting sqref="H216:L218">
    <cfRule type="expression" dxfId="876" priority="252">
      <formula>$AF$216="←体育館・講堂・ホールの「総数」が未記入です。（０の場合は「０」を記入してください。）"</formula>
    </cfRule>
  </conditionalFormatting>
  <conditionalFormatting sqref="H39:M40">
    <cfRule type="expression" dxfId="875" priority="339">
      <formula>$AF39="←合格者数が志願者数を上回っています。"</formula>
    </cfRule>
  </conditionalFormatting>
  <conditionalFormatting sqref="H51:M51">
    <cfRule type="expression" dxfId="874" priority="321">
      <formula>$AF$51="←入学検定料が35,000円を超えているので桁数を確認してください。"</formula>
    </cfRule>
  </conditionalFormatting>
  <conditionalFormatting sqref="H51:M54">
    <cfRule type="expression" dxfId="873" priority="442">
      <formula>$AF$51="←入学手続時納付金が未記入です。"</formula>
    </cfRule>
    <cfRule type="expression" dxfId="872" priority="441">
      <formula>$AF$51="←１年生の生徒数が上記で0名なので入学手続時納付金は記入不要です。"</formula>
    </cfRule>
  </conditionalFormatting>
  <conditionalFormatting sqref="H56:M56">
    <cfRule type="expression" dxfId="871" priority="319">
      <formula>$AF$56="←「授業料」が10万円を下回っているので【年額】になっているか確認してください。"</formula>
    </cfRule>
    <cfRule type="expression" dxfId="870" priority="318">
      <formula>$AF$56="←「授業料」が150万円を上回っているので桁数を確認してください。（正しい場合は構いません。）"</formula>
    </cfRule>
  </conditionalFormatting>
  <conditionalFormatting sqref="H56:M60">
    <cfRule type="expression" dxfId="869" priority="320">
      <formula>$AF$56="←入学後納付金が未記入です。"</formula>
    </cfRule>
  </conditionalFormatting>
  <conditionalFormatting sqref="H59:M59">
    <cfRule type="expression" dxfId="868" priority="317">
      <formula>$AF$56="←「寄付金」が20万円を上回っています。任意の場合は、納付しない人も含めた一人当たりの平均的な額（大まかな額）を従来の実態を勘案して記入してください。（正しい場合は構いません。）"</formula>
    </cfRule>
  </conditionalFormatting>
  <conditionalFormatting sqref="H12:P12">
    <cfRule type="expression" dxfId="867" priority="387">
      <formula>$AF$11="←フリガナ（所在地）が未記入です。"</formula>
    </cfRule>
  </conditionalFormatting>
  <conditionalFormatting sqref="H21:P21">
    <cfRule type="expression" dxfId="866" priority="371">
      <formula>$AF$20="←フリガナ（所在地）が未記入です。"</formula>
    </cfRule>
  </conditionalFormatting>
  <conditionalFormatting sqref="H216:Q216">
    <cfRule type="expression" dxfId="865" priority="12">
      <formula>$AF$216="←【体育館（スポーツ専用）】冷房整備済空間数が「総数」を上回っているので修正してください。"</formula>
    </cfRule>
  </conditionalFormatting>
  <conditionalFormatting sqref="H217:Q217">
    <cfRule type="expression" dxfId="864" priority="11">
      <formula>$AF$216="←【講堂・ホールを兼ねる体育館】冷房整備済空間数が「総数」を上回っているので修正してください。"</formula>
    </cfRule>
  </conditionalFormatting>
  <conditionalFormatting sqref="H218:Q218">
    <cfRule type="expression" dxfId="863" priority="10">
      <formula>$AF$216="←【講堂・ホール】冷房整備済空間数が「総数」を上回っているので修正してください。"</formula>
    </cfRule>
  </conditionalFormatting>
  <conditionalFormatting sqref="H179:S179">
    <cfRule type="expression" dxfId="862" priority="172">
      <formula>$AF$179="←教員用可動式PC台数を整備方法別にご記入ください。"</formula>
    </cfRule>
  </conditionalFormatting>
  <conditionalFormatting sqref="H164:V164">
    <cfRule type="expression" dxfId="861" priority="175">
      <formula>$AF$163="←デジタル教科書を導入している教科に「○」をつけてください。導入済の教科がない場合は、そのまま（３）「未導入の理由」をお答えください。"</formula>
    </cfRule>
  </conditionalFormatting>
  <conditionalFormatting sqref="H184:V184 Z184">
    <cfRule type="expression" dxfId="860" priority="1">
      <formula>$AF$183="←指導者用デジタル教材を整備している教科に「○」をつけてください。"</formula>
    </cfRule>
  </conditionalFormatting>
  <conditionalFormatting sqref="H158:AA158">
    <cfRule type="expression" dxfId="859" priority="176">
      <formula>$AF$158="←生徒用可動式PC台数を整備方法別にご記入ください。"</formula>
    </cfRule>
  </conditionalFormatting>
  <conditionalFormatting sqref="H39:AE39">
    <cfRule type="expression" dxfId="858" priority="108">
      <formula>$A$31=2</formula>
    </cfRule>
  </conditionalFormatting>
  <conditionalFormatting sqref="H40:AE40">
    <cfRule type="expression" dxfId="857" priority="71">
      <formula>$A$31=1</formula>
    </cfRule>
  </conditionalFormatting>
  <conditionalFormatting sqref="H78:AE78">
    <cfRule type="expression" dxfId="856" priority="14">
      <formula>AND($F$78&lt;&gt;"",$F$78=0)</formula>
    </cfRule>
  </conditionalFormatting>
  <conditionalFormatting sqref="H79:AE79">
    <cfRule type="expression" dxfId="855" priority="13">
      <formula>AND($F$79&lt;&gt;"",$F$79=0)</formula>
    </cfRule>
  </conditionalFormatting>
  <conditionalFormatting sqref="I47:K49">
    <cfRule type="expression" dxfId="854" priority="112">
      <formula>$Z$38=0</formula>
    </cfRule>
  </conditionalFormatting>
  <conditionalFormatting sqref="I68:K68 F79:G79">
    <cfRule type="expression" dxfId="853" priority="239">
      <formula>$AF$79="←Ⅳ.職員数(本務者・今年度)に比べ15人以上多いです。(正しい場合は構いません。)"</formula>
    </cfRule>
    <cfRule type="expression" dxfId="852" priority="237">
      <formula>$AF$79="←Ⅳ.職員数(本務者・今年度)の半分以下の人数です。(正しい場合は構いません。)"</formula>
    </cfRule>
    <cfRule type="expression" dxfId="851" priority="236">
      <formula>$AF$79="←Ⅳ.職員数(本務者・今年度)の２倍以上の人数です。(正しい場合は構いません。)"</formula>
    </cfRule>
    <cfRule type="expression" dxfId="850" priority="233">
      <formula>$AF$79="←Ⅳ.職員数(本務者・今年度)に比べ15人以上少ないです。(正しい場合は構いません。)"</formula>
    </cfRule>
  </conditionalFormatting>
  <conditionalFormatting sqref="I68:K68 M68:O68">
    <cfRule type="expression" dxfId="849" priority="314">
      <formula>$AF$68="←職員数が未記入です。"</formula>
    </cfRule>
  </conditionalFormatting>
  <conditionalFormatting sqref="I68:K68">
    <cfRule type="expression" dxfId="848" priority="61">
      <formula>$AF$68="←職員（本務者）が未記入です。"</formula>
    </cfRule>
  </conditionalFormatting>
  <conditionalFormatting sqref="I131:L131">
    <cfRule type="expression" dxfId="847" priority="48">
      <formula>$AF$127="←ALTが外国人教員等数を上回っています。"</formula>
    </cfRule>
  </conditionalFormatting>
  <conditionalFormatting sqref="I229:P229">
    <cfRule type="expression" dxfId="846" priority="158">
      <formula>$AF$229="←【２号理事（評議員）】が未記入です。（０人の場合は「０」と記入してください。）"</formula>
    </cfRule>
  </conditionalFormatting>
  <conditionalFormatting sqref="K131:L131">
    <cfRule type="expression" dxfId="845" priority="50">
      <formula>$AF$127="←ALTの人数が未記入です。（ALTがいない場合は「０」と記入してください。）"</formula>
    </cfRule>
  </conditionalFormatting>
  <conditionalFormatting sqref="K39:M40">
    <cfRule type="expression" dxfId="844" priority="342">
      <formula>$AF39="←合格者数が未記入です。"</formula>
    </cfRule>
  </conditionalFormatting>
  <conditionalFormatting sqref="K39:P40">
    <cfRule type="expression" dxfId="843" priority="338">
      <formula>$AF39="←入学者数が合格者数を上回っています。"</formula>
    </cfRule>
  </conditionalFormatting>
  <conditionalFormatting sqref="L47:N49">
    <cfRule type="expression" dxfId="842" priority="113">
      <formula>$AC$38=0</formula>
    </cfRule>
  </conditionalFormatting>
  <conditionalFormatting sqref="L208:O210">
    <cfRule type="expression" dxfId="841" priority="618">
      <formula>$AF$209="←「無線ＬＡＮ整備済教室数」が未記入です。（０の場合は「０」を記入してください。）"</formula>
    </cfRule>
  </conditionalFormatting>
  <conditionalFormatting sqref="M216:M218">
    <cfRule type="expression" dxfId="840" priority="161">
      <formula>$H$216=0</formula>
    </cfRule>
  </conditionalFormatting>
  <conditionalFormatting sqref="M68:O68">
    <cfRule type="expression" dxfId="839" priority="60">
      <formula>$AF$68="←職員（兼務者）が未記入です。"</formula>
    </cfRule>
  </conditionalFormatting>
  <conditionalFormatting sqref="M216:Q218">
    <cfRule type="expression" dxfId="838" priority="251">
      <formula>$AF$216="←「冷房整備済空間数」が未記入です。（０の場合は「０」を記入してください。）"</formula>
    </cfRule>
  </conditionalFormatting>
  <conditionalFormatting sqref="M236:R236">
    <cfRule type="expression" dxfId="837" priority="154">
      <formula>$AF$236="←【２号評議員（卒業生）】が未記入です。（０人の場合は「０」と記入してください。）"</formula>
    </cfRule>
  </conditionalFormatting>
  <conditionalFormatting sqref="M245:R245">
    <cfRule type="expression" dxfId="836" priority="146">
      <formula>$AF$245="←【非常勤の監事（報酬なし）】が未記入です。（０人の場合は「０」と記入してください。）"</formula>
    </cfRule>
  </conditionalFormatting>
  <conditionalFormatting sqref="N131:O131 Q131:R131 T131:U131">
    <cfRule type="expression" dxfId="835" priority="47">
      <formula>$AF$129="←ICT支援員の人数が未記入です。いない場合は「０」と記入してください。"</formula>
    </cfRule>
  </conditionalFormatting>
  <conditionalFormatting sqref="N199:O203">
    <cfRule type="expression" dxfId="834" priority="258">
      <formula>$AF$193="←(3)耐震化未定の理由についてお答えください。"</formula>
    </cfRule>
  </conditionalFormatting>
  <conditionalFormatting sqref="N39:P39 W39:Y39">
    <cfRule type="expression" dxfId="833" priority="336">
      <formula>$AF39="←入学者が１年生より4名以上多いです。留学・留年等による差の場合は構いません。"</formula>
    </cfRule>
    <cfRule type="expression" dxfId="832" priority="331">
      <formula>$AF39="←１年生が入学者より4名以上多いです。留学・留年等による差の場合は構いません。"</formula>
    </cfRule>
  </conditionalFormatting>
  <conditionalFormatting sqref="N39:P40">
    <cfRule type="expression" dxfId="831" priority="341">
      <formula>$AF39="←入学者数が未記入です。"</formula>
    </cfRule>
  </conditionalFormatting>
  <conditionalFormatting sqref="N40:P40 W40:Y40">
    <cfRule type="expression" dxfId="830" priority="76">
      <formula>$AF40="←入学者が１年生より4名以上多いです。留学・留年等による差の場合は構いません。"</formula>
    </cfRule>
    <cfRule type="expression" dxfId="829" priority="75">
      <formula>$AF40="←１年生が入学者より4名以上多いです。留学・留年等による差の場合は構いません。"</formula>
    </cfRule>
  </conditionalFormatting>
  <conditionalFormatting sqref="N39:S40">
    <cfRule type="expression" dxfId="828" priority="337">
      <formula>$AF39="←内部入学者数が入学者数を上回っています。"</formula>
    </cfRule>
    <cfRule type="expression" dxfId="827" priority="333">
      <formula>$AF39="←「入学者数」には「内部入学者数」を含めてください。"</formula>
    </cfRule>
  </conditionalFormatting>
  <conditionalFormatting sqref="N197:AE203">
    <cfRule type="expression" dxfId="826" priority="166">
      <formula>$A$199=1</formula>
    </cfRule>
  </conditionalFormatting>
  <conditionalFormatting sqref="O214">
    <cfRule type="expression" dxfId="825" priority="213">
      <formula>$AD$188="✔"</formula>
    </cfRule>
  </conditionalFormatting>
  <conditionalFormatting sqref="P151:Q151">
    <cfRule type="expression" dxfId="824" priority="713">
      <formula>$AF$149="←継続雇用制度を利用されている教員数を記入してください。"</formula>
    </cfRule>
  </conditionalFormatting>
  <conditionalFormatting sqref="P152:Q152">
    <cfRule type="expression" dxfId="823" priority="33">
      <formula>$AF$152="←継続雇用制度を利用されている職員数を記入してください。"</formula>
    </cfRule>
  </conditionalFormatting>
  <conditionalFormatting sqref="P139:S142">
    <cfRule type="expression" dxfId="822" priority="298">
      <formula>$AF$139="←英語の外国人教員等が未配置である理由をお答えください。"</formula>
    </cfRule>
    <cfRule type="expression" dxfId="821" priority="185">
      <formula>$I$131&lt;&gt;0</formula>
    </cfRule>
  </conditionalFormatting>
  <conditionalFormatting sqref="P143:S146">
    <cfRule type="expression" dxfId="820" priority="182">
      <formula>$I$131=0</formula>
    </cfRule>
    <cfRule type="expression" dxfId="819" priority="300">
      <formula>$AF$139="←英語の外国人教員等を配置した後の課題についてお答えください。"</formula>
    </cfRule>
  </conditionalFormatting>
  <conditionalFormatting sqref="P151:S151 F151">
    <cfRule type="expression" dxfId="818" priority="36">
      <formula>$C$151="設定なし"</formula>
    </cfRule>
  </conditionalFormatting>
  <conditionalFormatting sqref="P151:S151">
    <cfRule type="expression" dxfId="817" priority="177">
      <formula>$F$151=4</formula>
    </cfRule>
  </conditionalFormatting>
  <conditionalFormatting sqref="P152:S152">
    <cfRule type="expression" dxfId="816" priority="37">
      <formula>$F$152=4</formula>
    </cfRule>
  </conditionalFormatting>
  <conditionalFormatting sqref="P16:W16">
    <cfRule type="expression" dxfId="815" priority="380">
      <formula>$AF$16="←フリガナ（校長名）が未記入です。"</formula>
    </cfRule>
  </conditionalFormatting>
  <conditionalFormatting sqref="P17:W19">
    <cfRule type="expression" dxfId="814" priority="375">
      <formula>$AF$18="←校長名が未記入です。"</formula>
    </cfRule>
  </conditionalFormatting>
  <conditionalFormatting sqref="Q189">
    <cfRule type="expression" dxfId="813" priority="247">
      <formula>$AD$188="✔"</formula>
    </cfRule>
  </conditionalFormatting>
  <conditionalFormatting sqref="Q204">
    <cfRule type="expression" dxfId="812" priority="171">
      <formula>AND($L$208&lt;&gt;"",$L$208=0)</formula>
    </cfRule>
  </conditionalFormatting>
  <conditionalFormatting sqref="Q207:R210">
    <cfRule type="expression" dxfId="811" priority="26">
      <formula>$Q$211="○"</formula>
    </cfRule>
  </conditionalFormatting>
  <conditionalFormatting sqref="Q207:R211">
    <cfRule type="expression" dxfId="810" priority="29">
      <formula>$AF$209="←(2)無線LAN環境についての課題としてあてはまるものを選択してください。"</formula>
    </cfRule>
    <cfRule type="expression" dxfId="809" priority="20">
      <formula>$AF$209="（2）利用中の無線LAN環境についての課題で、「5. 課題はない」を選択した場合は、他の課題を選択しないでください。"</formula>
    </cfRule>
  </conditionalFormatting>
  <conditionalFormatting sqref="Q211:R211">
    <cfRule type="expression" dxfId="808" priority="21">
      <formula>OR($Q$207="○",$Q$208="○",$Q$209="○",$Q$210="○")</formula>
    </cfRule>
  </conditionalFormatting>
  <conditionalFormatting sqref="Q240:W240">
    <cfRule type="expression" dxfId="807" priority="152">
      <formula>$AF$240="←【非常勤の評議員（報酬あり）】が未記入です。（０人の場合は「０」と記入してください。）"</formula>
    </cfRule>
  </conditionalFormatting>
  <conditionalFormatting sqref="Q229:X229">
    <cfRule type="expression" dxfId="806" priority="157">
      <formula>$AF$229="←【３号理事（寄付行為の規定）】が未記入です。（０人の場合は「０」と記入してください。）"</formula>
    </cfRule>
  </conditionalFormatting>
  <conditionalFormatting sqref="Q204:AE211">
    <cfRule type="expression" dxfId="805" priority="28">
      <formula>AND($L$208&lt;&gt;"",$L$208=0)</formula>
    </cfRule>
  </conditionalFormatting>
  <conditionalFormatting sqref="R86:R91">
    <cfRule type="expression" dxfId="804" priority="195">
      <formula>$AF86="←未記入です。（０千円の場合は「０」と記入してください。）"</formula>
    </cfRule>
    <cfRule type="expression" dxfId="803" priority="194">
      <formula>$AF86="←20億円を超えているので桁数を確認してください。（正しい場合は構いません。）"</formula>
    </cfRule>
  </conditionalFormatting>
  <conditionalFormatting sqref="R93:R96">
    <cfRule type="expression" dxfId="802" priority="97">
      <formula>$AF93="←未記入です。（０千円の場合は「０」と記入してください。）"</formula>
    </cfRule>
    <cfRule type="expression" dxfId="801" priority="96">
      <formula>$AF93="←20億円を超えているので桁数を確認してください。（正しい場合は構いません。）"</formula>
    </cfRule>
  </conditionalFormatting>
  <conditionalFormatting sqref="R99:R100">
    <cfRule type="expression" dxfId="800" priority="93">
      <formula>$AF99="←未記入です。（０千円の場合は「０」と記入してください。）"</formula>
    </cfRule>
    <cfRule type="expression" dxfId="799" priority="92">
      <formula>$AF99="←20億円を超えているので桁数を確認してください。（正しい場合は構いません。）"</formula>
    </cfRule>
  </conditionalFormatting>
  <conditionalFormatting sqref="R102">
    <cfRule type="expression" dxfId="798" priority="91">
      <formula>$AF102="←未記入です。（０千円の場合は「０」と記入してください。）"</formula>
    </cfRule>
    <cfRule type="expression" dxfId="797" priority="90">
      <formula>$AF102="←20億円を超えているので桁数を確認してください。（正しい場合は構いません。）"</formula>
    </cfRule>
  </conditionalFormatting>
  <conditionalFormatting sqref="R104">
    <cfRule type="expression" dxfId="796" priority="87">
      <formula>$AF104="←未記入です。（０千円の場合は「０」と記入してください。）"</formula>
    </cfRule>
    <cfRule type="expression" dxfId="795" priority="86">
      <formula>$AF104="←20億円を超えているので桁数を確認してください。（正しい場合は構いません。）"</formula>
    </cfRule>
  </conditionalFormatting>
  <conditionalFormatting sqref="R223">
    <cfRule type="expression" dxfId="794" priority="80">
      <formula>$AK$1="学校法人項目回答不要"</formula>
    </cfRule>
    <cfRule type="expression" dxfId="793" priority="81">
      <formula>$AK$1="学校法人項目回答不要"</formula>
    </cfRule>
    <cfRule type="expression" dxfId="792" priority="78">
      <formula>$AK$1="学校法人項目回答不要"</formula>
    </cfRule>
  </conditionalFormatting>
  <conditionalFormatting sqref="R102:AA102 S103:AA103">
    <cfRule type="expression" dxfId="791" priority="18">
      <formula>$AF$103="←「うち施設設備補助金」が「特別収入計」を上回っています。"</formula>
    </cfRule>
  </conditionalFormatting>
  <conditionalFormatting sqref="R107:AA107">
    <cfRule type="expression" dxfId="790" priority="193">
      <formula>$AF$107="←基本金繰入額合計が未記入です。（０千円の場合は「０」と記入してください。）"</formula>
    </cfRule>
    <cfRule type="expression" dxfId="789" priority="191">
      <formula>$AF$107="←基本金組入額合計がマイナス10億円を下回っているので桁数を確認してください。（正しい場合は構いません。）"</formula>
    </cfRule>
    <cfRule type="expression" dxfId="788" priority="192">
      <formula>$AF$107="←基本金組入額合計がプラスになっています。（プラスで良い場合は無視してください。）"</formula>
    </cfRule>
  </conditionalFormatting>
  <conditionalFormatting sqref="S152">
    <cfRule type="expression" dxfId="787" priority="6">
      <formula>$AF$152="←継続雇用制度を利用する場合に設定されている「上限年齢」を記入してください。（設定がない場合は「上限なし」を選択してください。）"</formula>
    </cfRule>
  </conditionalFormatting>
  <conditionalFormatting sqref="S151:U151">
    <cfRule type="expression" dxfId="786" priority="5">
      <formula>$AF$149="←継続雇用制度を利用する場合に設定されている「上限年齢」を記入してください。（設定がない場合は「上限なし」を選択してください。）"</formula>
    </cfRule>
  </conditionalFormatting>
  <conditionalFormatting sqref="S236:X236">
    <cfRule type="expression" dxfId="785" priority="153">
      <formula>$AF$236="←【３号評議員（寄付行為の規定）】が未記入です。（０人の場合は「０」と記入してください。）"</formula>
    </cfRule>
  </conditionalFormatting>
  <conditionalFormatting sqref="S103:AA103">
    <cfRule type="expression" dxfId="784" priority="84">
      <formula>$AF$103="←20億円を超えているので桁数を確認してください。（正しい場合は構いません。）"</formula>
    </cfRule>
    <cfRule type="expression" dxfId="783" priority="85">
      <formula>$AF$103="←未記入です。（０千円の場合は「０」と記入してください。）"</formula>
    </cfRule>
  </conditionalFormatting>
  <conditionalFormatting sqref="S245:AD245">
    <cfRule type="expression" dxfId="782" priority="144">
      <formula>$AF$245="←特別利害関係者の人数が「監事総数」を上回っているので修正願います。"</formula>
    </cfRule>
  </conditionalFormatting>
  <conditionalFormatting sqref="T139:W142">
    <cfRule type="expression" dxfId="781" priority="297">
      <formula>$AF$140="←JETプログラムのALTが未配置である理由についてお答えください。"</formula>
    </cfRule>
    <cfRule type="expression" dxfId="780" priority="183">
      <formula>$K$131&lt;&gt;0</formula>
    </cfRule>
  </conditionalFormatting>
  <conditionalFormatting sqref="T143:W146">
    <cfRule type="expression" dxfId="779" priority="296">
      <formula>$AF$140="←JETプログラムのALTを配置した後の課題についてお答えください。"</formula>
    </cfRule>
    <cfRule type="expression" dxfId="778" priority="181">
      <formula>$K$131=0</formula>
    </cfRule>
  </conditionalFormatting>
  <conditionalFormatting sqref="T30:Y31">
    <cfRule type="expression" dxfId="777" priority="365">
      <formula>$AF$29="←他県からの生徒数が未記入です。（いない場合は「０」と記入してください。）"</formula>
    </cfRule>
  </conditionalFormatting>
  <conditionalFormatting sqref="T8:AE8">
    <cfRule type="expression" dxfId="776" priority="394">
      <formula>$AF$8="←フリガナ（学校法人名・理事長名）が未記入です。"</formula>
    </cfRule>
    <cfRule type="expression" dxfId="775" priority="396">
      <formula>$AF$8="←フリガナ（理事長名）が未記入です。"</formula>
    </cfRule>
  </conditionalFormatting>
  <conditionalFormatting sqref="T9:AE10">
    <cfRule type="expression" dxfId="774" priority="392">
      <formula>$AF$9="←学校法人名・理事長名が未記入です。"</formula>
    </cfRule>
    <cfRule type="expression" dxfId="773" priority="390">
      <formula>$AF$9="←理事長名が未記入です。"</formula>
    </cfRule>
  </conditionalFormatting>
  <conditionalFormatting sqref="T11:AE12">
    <cfRule type="expression" dxfId="772" priority="386">
      <formula>$AF$11="←電話番号が未記入です。"</formula>
    </cfRule>
  </conditionalFormatting>
  <conditionalFormatting sqref="T13:AE14">
    <cfRule type="expression" dxfId="771" priority="383">
      <formula>$AF$13="←FAX番号が未記入です。"</formula>
    </cfRule>
  </conditionalFormatting>
  <conditionalFormatting sqref="T20:AE21">
    <cfRule type="expression" dxfId="770" priority="370">
      <formula>$AF$20="←電話番号が未記入です。"</formula>
    </cfRule>
  </conditionalFormatting>
  <conditionalFormatting sqref="T22:AE23">
    <cfRule type="expression" dxfId="769" priority="366">
      <formula>$AF$22="←FAX番号が未記入です。"</formula>
    </cfRule>
  </conditionalFormatting>
  <conditionalFormatting sqref="U170:Y174">
    <cfRule type="expression" dxfId="768" priority="303">
      <formula>$AF$169="←（２）でデジタル教科書を未導入の教科について、その理由をお答えください。"</formula>
    </cfRule>
    <cfRule type="expression" dxfId="767" priority="174">
      <formula>AND($H$164="○",$K$164="○",$N$164="○",$Q$164="○",$T$164="○")</formula>
    </cfRule>
  </conditionalFormatting>
  <conditionalFormatting sqref="V210:AE210">
    <cfRule type="expression" dxfId="766" priority="22">
      <formula>$AF$209="（2）利用中の無線LAN環境についての課題で「その他」の内容を記入ください。"</formula>
    </cfRule>
  </conditionalFormatting>
  <conditionalFormatting sqref="W131:X131 Z131:AA131 AC131:AD131">
    <cfRule type="expression" dxfId="765" priority="46">
      <formula>$AF$131="←スクールカウンセラーの人数が未記入です。いない場合は「０」と記入してください。"</formula>
    </cfRule>
  </conditionalFormatting>
  <conditionalFormatting sqref="W39:Y39">
    <cfRule type="expression" dxfId="764" priority="340">
      <formula>$AF39="←１年生が未記入です。"</formula>
    </cfRule>
  </conditionalFormatting>
  <conditionalFormatting sqref="W40:Y40">
    <cfRule type="expression" dxfId="763" priority="77">
      <formula>$AF40="←１年生が未記入です。"</formula>
    </cfRule>
  </conditionalFormatting>
  <conditionalFormatting sqref="W39:AE39">
    <cfRule type="expression" dxfId="762" priority="327">
      <formula>$AF39="←生徒数が未記入です。"</formula>
    </cfRule>
  </conditionalFormatting>
  <conditionalFormatting sqref="W40:AE40">
    <cfRule type="expression" dxfId="761" priority="74">
      <formula>$AF40="←生徒数が未記入です。"</formula>
    </cfRule>
  </conditionalFormatting>
  <conditionalFormatting sqref="X220:Y220">
    <cfRule type="expression" dxfId="760" priority="164">
      <formula>$AF$220="←(4)が未記入です。指定・登録がない場合は、「2.いいえ」をご回答ください。"</formula>
    </cfRule>
  </conditionalFormatting>
  <conditionalFormatting sqref="X221:Y221">
    <cfRule type="expression" dxfId="759" priority="163">
      <formula>$AF$221="←(5)に回答をお願いします。"</formula>
    </cfRule>
  </conditionalFormatting>
  <conditionalFormatting sqref="X78:Z78 F78:G78">
    <cfRule type="expression" dxfId="758" priority="59">
      <formula>$AF$78="←人件費支出(計)が1人当り100万円を下回っているため桁数を確認してください。"</formula>
    </cfRule>
    <cfRule type="expression" dxfId="757" priority="58">
      <formula>$AF$78="←人件費支出(計)が1人当り2000万円を上回っているため桁数を確認してください。"</formula>
    </cfRule>
  </conditionalFormatting>
  <conditionalFormatting sqref="X79:Z79 F79:G79">
    <cfRule type="expression" dxfId="756" priority="235">
      <formula>$AF$79="←人件費支出(計)が1人当り100万円を下回っているため桁数を確認してください。"</formula>
    </cfRule>
    <cfRule type="expression" dxfId="755" priority="234">
      <formula>$AF$79="←人件費支出(計)が1人当り2000万円を上回っているため桁数を確認してください。"</formula>
    </cfRule>
  </conditionalFormatting>
  <conditionalFormatting sqref="X139:AA142">
    <cfRule type="expression" dxfId="754" priority="286">
      <formula>$AF$141="←ICT支援員が未配置である理由についてお答えください。"</formula>
    </cfRule>
    <cfRule type="expression" dxfId="753" priority="186">
      <formula>SUM($N$131,$Q$131,$T$131)&lt;&gt;0</formula>
    </cfRule>
  </conditionalFormatting>
  <conditionalFormatting sqref="X143:AA146">
    <cfRule type="expression" dxfId="752" priority="285">
      <formula>$AF$141="←ICT支援員を配置した後の課題についてお答えください。"</formula>
    </cfRule>
    <cfRule type="expression" dxfId="751" priority="180">
      <formula>SUM($N$131,$Q$131,$T$131)=0</formula>
    </cfRule>
  </conditionalFormatting>
  <conditionalFormatting sqref="X240:AD240">
    <cfRule type="expression" dxfId="750" priority="151">
      <formula>$AF$240="←【非常勤の評議員（報酬なし）】が未記入です。（０人の場合は「０」と記入してください。）"</formula>
    </cfRule>
  </conditionalFormatting>
  <conditionalFormatting sqref="Y236:AD236 Q240:AD240">
    <cfRule type="expression" dxfId="749" priority="150">
      <formula>$AF$240="←非常勤の人数が↑の「評議員総数」を上回っているので修正願います。"</formula>
    </cfRule>
  </conditionalFormatting>
  <conditionalFormatting sqref="Y245:AD245">
    <cfRule type="expression" dxfId="748" priority="145">
      <formula>$AF$245="←【監事のうち特別利害関係者の人数】が未記入です。（０人の場合は「０」と記入してください。）"</formula>
    </cfRule>
  </conditionalFormatting>
  <conditionalFormatting sqref="Y18:AE19">
    <cfRule type="expression" dxfId="747" priority="374">
      <formula>$AF$18="←記入者名が未記入です。"</formula>
    </cfRule>
  </conditionalFormatting>
  <conditionalFormatting sqref="Z164">
    <cfRule type="expression" dxfId="746" priority="2">
      <formula>$AF$163="←デジタル教科書を導入している教科に「○」をつけてください。導入済の教科がない場合は、そのまま（３）「未導入の理由」をお答えください。"</formula>
    </cfRule>
  </conditionalFormatting>
  <conditionalFormatting sqref="Z169">
    <cfRule type="expression" dxfId="745" priority="288">
      <formula>#REF!&lt;&gt;0</formula>
    </cfRule>
  </conditionalFormatting>
  <conditionalFormatting sqref="Z170:AD174">
    <cfRule type="expression" dxfId="744" priority="302">
      <formula>$AF$172="←（２）でデジタル教科書を導入済の教科について、導入後の課題をお答えください。"</formula>
    </cfRule>
    <cfRule type="expression" dxfId="743" priority="173">
      <formula>AND($H$164&lt;&gt;"○",$K$164&lt;&gt;"○",$N$164&lt;&gt;"○",$Q$164&lt;&gt;"○",$T$164&lt;&gt;"○",$Z$164="")</formula>
    </cfRule>
  </conditionalFormatting>
  <conditionalFormatting sqref="Z30:AE31">
    <cfRule type="expression" dxfId="742" priority="364">
      <formula>$AF$29="←外国人生徒数が未記入です。（いない場合は「０」と記入してください。）"</formula>
    </cfRule>
  </conditionalFormatting>
  <conditionalFormatting sqref="Z197:AE197">
    <cfRule type="expression" dxfId="741" priority="168">
      <formula>$A$199=1</formula>
    </cfRule>
  </conditionalFormatting>
  <conditionalFormatting sqref="AA16:AE16">
    <cfRule type="expression" dxfId="740" priority="379">
      <formula>$AF$16="←記入者職名が未記入です。"</formula>
    </cfRule>
  </conditionalFormatting>
  <conditionalFormatting sqref="AA17:AE17">
    <cfRule type="expression" dxfId="739" priority="378">
      <formula>$AF$17="←フリガナ（記入者名）が未記入です。"</formula>
    </cfRule>
  </conditionalFormatting>
  <conditionalFormatting sqref="AB78 AD78">
    <cfRule type="expression" dxfId="738" priority="241">
      <formula>$AF$78="←平均勤続年数が平均年齢を上回っています。"</formula>
    </cfRule>
  </conditionalFormatting>
  <conditionalFormatting sqref="AB78">
    <cfRule type="expression" dxfId="737" priority="243">
      <formula>$AF$78="←平均勤続年数が未記入です。"</formula>
    </cfRule>
  </conditionalFormatting>
  <conditionalFormatting sqref="AB79 AD79">
    <cfRule type="expression" dxfId="736" priority="56">
      <formula>$AF$79="←平均勤続年数が平均年齢を上回っています。"</formula>
    </cfRule>
  </conditionalFormatting>
  <conditionalFormatting sqref="AB79">
    <cfRule type="expression" dxfId="735" priority="57">
      <formula>$AF$79="←平均勤続年数が未記入です。"</formula>
    </cfRule>
  </conditionalFormatting>
  <conditionalFormatting sqref="AB139:AE142">
    <cfRule type="expression" dxfId="734" priority="284">
      <formula>$AF$142="←スクールカウンセラーが未配置である理由についてお答えください。"</formula>
    </cfRule>
    <cfRule type="expression" dxfId="733" priority="187">
      <formula>SUM($W$131,$Z$131,$AC$131)&lt;&gt;0</formula>
    </cfRule>
  </conditionalFormatting>
  <conditionalFormatting sqref="AB143:AE146">
    <cfRule type="expression" dxfId="732" priority="283">
      <formula>$AF$142="←スクールカウンセラーを配置した後の課題についてお答えください。"</formula>
    </cfRule>
    <cfRule type="expression" dxfId="731" priority="184">
      <formula>SUM($W$131,$Z$131,$AC$131)=0</formula>
    </cfRule>
  </conditionalFormatting>
  <conditionalFormatting sqref="AD78">
    <cfRule type="expression" dxfId="730" priority="305">
      <formula>$AF$78="←平均年齢が22歳を下回っているので確認してください。"</formula>
    </cfRule>
    <cfRule type="expression" dxfId="729" priority="242">
      <formula>$AF$78="←平均年齢が未記入です。"</formula>
    </cfRule>
  </conditionalFormatting>
  <conditionalFormatting sqref="AD79">
    <cfRule type="expression" dxfId="728" priority="55">
      <formula>$AF$79="←平均年齢が未記入です。"</formula>
    </cfRule>
    <cfRule type="expression" dxfId="727" priority="240">
      <formula>$AF$79="←平均年齢が18歳を下回っているので確認してください。"</formula>
    </cfRule>
  </conditionalFormatting>
  <conditionalFormatting sqref="AF1:AF246">
    <cfRule type="notContainsBlanks" dxfId="726" priority="7">
      <formula>LEN(TRIM(AF1))&gt;0</formula>
    </cfRule>
  </conditionalFormatting>
  <dataValidations count="13">
    <dataValidation imeMode="fullKatakana" allowBlank="1" showInputMessage="1" showErrorMessage="1" sqref="D8:P8 T8:AE8 H12:P12 D16:L16 P16:W16 AA17:AE17 H21:P21" xr:uid="{2FC22407-26E5-49CF-9A5F-779E291C190E}"/>
    <dataValidation type="list" allowBlank="1" showInputMessage="1" showErrorMessage="1" sqref="A193:B196" xr:uid="{BFF826DF-191F-4FDD-BB74-29DD48AF93D6}">
      <formula1>"1,2,3,0"</formula1>
    </dataValidation>
    <dataValidation type="list" allowBlank="1" showInputMessage="1" showErrorMessage="1" sqref="P139:AE141 P143:AE145 U170:AD173 N199:O203 H164:Y164 H184:Y184" xr:uid="{6F9B4904-4BD5-48FA-AFD0-E8271253050D}">
      <formula1>$AJ$1:$AJ$2</formula1>
    </dataValidation>
    <dataValidation type="list" allowBlank="1" showInputMessage="1" showErrorMessage="1" sqref="X220:Y222" xr:uid="{C157828A-F508-4108-8410-0CF2DC98F0FD}">
      <formula1>"1,2"</formula1>
    </dataValidation>
    <dataValidation type="list" allowBlank="1" showInputMessage="1" showErrorMessage="1" sqref="AD188" xr:uid="{D76A5170-91B6-4B91-8268-FD3229D9190B}">
      <formula1>"✔,"</formula1>
    </dataValidation>
    <dataValidation type="list" allowBlank="1" showInputMessage="1" showErrorMessage="1" sqref="N221:O222 R207 Q207:Q212" xr:uid="{B8CEACA9-72A8-48C8-9842-2469B6327B07}">
      <formula1>"○,　"</formula1>
    </dataValidation>
    <dataValidation type="list" allowBlank="1" showInputMessage="1" showErrorMessage="1" sqref="F151:G152 A199:B202 A31" xr:uid="{8A746DA2-8506-49A2-ACC4-EC9E4C72F784}">
      <formula1>"1,2,3,4"</formula1>
    </dataValidation>
    <dataValidation type="list" allowBlank="1" showInputMessage="1" showErrorMessage="1" sqref="C151:E152" xr:uid="{8EEBB703-F88E-438F-982A-E57A0321366C}">
      <formula1>"設定なし,～59,60,61,62,63,64,65,66,67,68,69,70～"</formula1>
    </dataValidation>
    <dataValidation type="list" allowBlank="1" showInputMessage="1" showErrorMessage="1" sqref="S151:U152" xr:uid="{C9664106-E04C-4D89-8AF7-2FFF43777E62}">
      <formula1>"上限なし,～59,60,61,62,63,64,65,66,67,68,69,70,71～"</formula1>
    </dataValidation>
    <dataValidation type="whole" allowBlank="1" showInputMessage="1" showErrorMessage="1" error="他県からの生徒数の【数値】（×文字列）を入力してください。" sqref="T30 Z30" xr:uid="{8C86C6A6-AA3D-4BAF-960B-F1EC49B1ABD3}">
      <formula1>0</formula1>
      <formula2>9999999</formula2>
    </dataValidation>
    <dataValidation type="list" allowBlank="1" showInputMessage="1" showErrorMessage="1" sqref="A2:F2" xr:uid="{920920D4-88EF-4E1D-A04D-B402CF8732B4}">
      <formula1>"選択してください↓,北海道,青森県,岩手県,宮城県,秋田県,山形県,福島県,新潟県,茨城県,栃木県,群馬県,埼玉県,千葉県,神奈川県,東京都,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errorTitle="スペース・改行の入力禁止" error="セル内に【スペース（空白）】または【改行】が含まれています。_x000a_スペース・改行を削除してください。" promptTitle="都道府県を入力後に記入ください" prompt="貴校名が候補に表示されない場合には、「手入力、訂正」セル↓に入力ください。_x000a_旧学校名で表示される場合には、この欄では旧学校名を選択したうえで、正しい学校名を「手入力、訂正」セル↓に入力ください。" sqref="D17:L18" xr:uid="{44857176-41B4-485E-85F7-2DE53CE830AF}">
      <formula1>INDIRECT($A$2)</formula1>
    </dataValidation>
    <dataValidation allowBlank="1" showInputMessage="1" showErrorMessage="1" errorTitle="スペース・改行の入力禁止" error="セル内に【スペース（空白）】または【改行】が含まれています。_x000a_スペース・改行を削除してください。" sqref="D19:L19" xr:uid="{37B434C4-9DAD-4BBA-94AF-EBF0EC861CEE}"/>
  </dataValidations>
  <printOptions horizontalCentered="1"/>
  <pageMargins left="0.39370078740157483" right="0.39370078740157483" top="0.19685039370078741" bottom="0" header="0.59055118110236227" footer="0.11811023622047245"/>
  <pageSetup paperSize="9" scale="95" fitToWidth="0" fitToHeight="0" orientation="portrait" useFirstPageNumber="1" r:id="rId1"/>
  <headerFooter alignWithMargins="0">
    <oddFooter xml:space="preserve">&amp;C&amp;"ＭＳ Ｐゴシック,標準"&amp;10&amp;P </oddFooter>
  </headerFooter>
  <rowBreaks count="5" manualBreakCount="5">
    <brk id="49" max="30" man="1"/>
    <brk id="84" max="30" man="1"/>
    <brk id="114" max="30" man="1"/>
    <brk id="153" max="30" man="1"/>
    <brk id="203"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31831-E6B4-4174-A290-F197EEF3D88B}">
  <sheetPr filterMode="1">
    <tabColor rgb="FFFFFF99"/>
  </sheetPr>
  <dimension ref="A1:BV1634"/>
  <sheetViews>
    <sheetView showGridLines="0" zoomScaleNormal="100" zoomScaleSheetLayoutView="115" workbookViewId="0">
      <selection activeCell="A2" sqref="A2:F2"/>
    </sheetView>
  </sheetViews>
  <sheetFormatPr defaultColWidth="4.33203125" defaultRowHeight="15" customHeight="1" x14ac:dyDescent="0.15"/>
  <cols>
    <col min="1" max="31" width="4.1640625" style="57" customWidth="1"/>
    <col min="32" max="32" width="222" style="87" bestFit="1" customWidth="1"/>
    <col min="33" max="33" width="9.33203125" style="126" bestFit="1" customWidth="1"/>
    <col min="34" max="34" width="44.83203125" style="126" bestFit="1" customWidth="1"/>
    <col min="35" max="35" width="51.1640625" style="126" bestFit="1" customWidth="1"/>
    <col min="36" max="36" width="13" style="87" bestFit="1" customWidth="1"/>
    <col min="37" max="38" width="9.33203125" style="87" bestFit="1" customWidth="1"/>
    <col min="39" max="39" width="21.83203125" style="87" bestFit="1" customWidth="1"/>
    <col min="40" max="41" width="11.6640625" style="87" customWidth="1"/>
    <col min="42" max="43" width="11.6640625" style="119" customWidth="1"/>
    <col min="44" max="44" width="11.6640625" style="57" customWidth="1"/>
    <col min="45" max="47" width="12" style="57" customWidth="1"/>
    <col min="48" max="48" width="12" style="57" hidden="1" customWidth="1"/>
    <col min="49" max="50" width="12" style="57" customWidth="1"/>
    <col min="51" max="16384" width="4.33203125" style="57"/>
  </cols>
  <sheetData>
    <row r="1" spans="1:48" ht="18" customHeight="1" x14ac:dyDescent="0.15">
      <c r="A1" s="1992" t="s">
        <v>60</v>
      </c>
      <c r="B1" s="1993"/>
      <c r="C1" s="1993"/>
      <c r="D1" s="1993"/>
      <c r="E1" s="1993"/>
      <c r="F1" s="1994"/>
      <c r="G1" s="1995" t="s">
        <v>5</v>
      </c>
      <c r="H1" s="1996"/>
      <c r="I1" s="1996"/>
      <c r="J1" s="1996"/>
      <c r="K1" s="1996"/>
      <c r="L1" s="1996"/>
      <c r="M1" s="1996"/>
      <c r="N1" s="1996"/>
      <c r="O1" s="1996"/>
      <c r="P1" s="1996"/>
      <c r="Q1" s="1996"/>
      <c r="R1" s="1996"/>
      <c r="S1" s="1996"/>
      <c r="T1" s="1996"/>
      <c r="U1" s="1996"/>
      <c r="V1" s="1996"/>
      <c r="W1" s="1996"/>
      <c r="X1" s="1996"/>
      <c r="Y1" s="1996"/>
      <c r="Z1" s="1996"/>
      <c r="AA1" s="1996"/>
      <c r="AB1" s="1996"/>
      <c r="AC1" s="1996"/>
      <c r="AD1" s="1996"/>
      <c r="AE1" s="1996"/>
      <c r="AF1" s="85" t="s">
        <v>1438</v>
      </c>
      <c r="AG1" s="131"/>
      <c r="AJ1" s="85"/>
      <c r="AK1" s="55" t="str">
        <f>IFERROR(VLOOKUP(A4,AJ301:AM1634,4,FALSE),"")</f>
        <v/>
      </c>
      <c r="AL1" s="85"/>
      <c r="AM1" s="85"/>
      <c r="AN1" s="85"/>
      <c r="AO1" s="85"/>
      <c r="AV1" s="126" t="s">
        <v>2114</v>
      </c>
    </row>
    <row r="2" spans="1:48" ht="22.5" customHeight="1" thickBot="1" x14ac:dyDescent="0.2">
      <c r="A2" s="1588" t="s">
        <v>1440</v>
      </c>
      <c r="B2" s="1589"/>
      <c r="C2" s="1589"/>
      <c r="D2" s="1589"/>
      <c r="E2" s="1589"/>
      <c r="F2" s="1590"/>
      <c r="G2" s="1997" t="s">
        <v>1316</v>
      </c>
      <c r="H2" s="1997"/>
      <c r="I2" s="1997"/>
      <c r="J2" s="1997"/>
      <c r="K2" s="1997"/>
      <c r="L2" s="1997"/>
      <c r="M2" s="1997"/>
      <c r="N2" s="1997"/>
      <c r="O2" s="1997"/>
      <c r="P2" s="1997"/>
      <c r="Q2" s="1997"/>
      <c r="R2" s="1997"/>
      <c r="S2" s="1997"/>
      <c r="T2" s="1997"/>
      <c r="U2" s="1997"/>
      <c r="V2" s="1997"/>
      <c r="W2" s="1997"/>
      <c r="X2" s="1997"/>
      <c r="Y2" s="1997"/>
      <c r="Z2" s="1997"/>
      <c r="AA2" s="1997"/>
      <c r="AB2" s="1997"/>
      <c r="AC2" s="1997"/>
      <c r="AD2" s="1997"/>
      <c r="AE2" s="1997"/>
      <c r="AF2" s="1591" t="str">
        <f>IF(A2="選択してください↓","←都道府県名が未選択です。（セルを選択し▼をクリックすると都道府県一覧が表示されます。）",IF(A2="","←都道府県名が未選択です。",""))</f>
        <v>←都道府県名が未選択です。（セルを選択し▼をクリックすると都道府県一覧が表示されます。）</v>
      </c>
      <c r="AH2" s="127"/>
      <c r="AJ2" s="86"/>
      <c r="AK2" s="86"/>
      <c r="AL2" s="86"/>
      <c r="AM2" s="86"/>
      <c r="AN2" s="86"/>
      <c r="AO2" s="86"/>
      <c r="AV2" s="127"/>
    </row>
    <row r="3" spans="1:48" ht="6.75" customHeight="1" thickBot="1" x14ac:dyDescent="0.2">
      <c r="A3" s="3"/>
      <c r="B3" s="3"/>
      <c r="C3" s="3"/>
      <c r="D3" s="3"/>
      <c r="E3" s="3"/>
      <c r="F3" s="3"/>
      <c r="G3" s="1997"/>
      <c r="H3" s="1997"/>
      <c r="I3" s="1997"/>
      <c r="J3" s="1997"/>
      <c r="K3" s="1997"/>
      <c r="L3" s="1997"/>
      <c r="M3" s="1997"/>
      <c r="N3" s="1997"/>
      <c r="O3" s="1997"/>
      <c r="P3" s="1997"/>
      <c r="Q3" s="1997"/>
      <c r="R3" s="1997"/>
      <c r="S3" s="1997"/>
      <c r="T3" s="1997"/>
      <c r="U3" s="1997"/>
      <c r="V3" s="1997"/>
      <c r="W3" s="1997"/>
      <c r="X3" s="1997"/>
      <c r="Y3" s="1997"/>
      <c r="Z3" s="1997"/>
      <c r="AA3" s="1997"/>
      <c r="AB3" s="1997"/>
      <c r="AC3" s="1997"/>
      <c r="AD3" s="1997"/>
      <c r="AE3" s="1997"/>
      <c r="AF3" s="1591"/>
      <c r="AG3" s="602"/>
      <c r="AH3" s="127"/>
      <c r="AI3" s="127"/>
      <c r="AJ3" s="86"/>
      <c r="AK3" s="86"/>
      <c r="AL3" s="86"/>
      <c r="AM3" s="86"/>
      <c r="AN3" s="86"/>
      <c r="AO3" s="86"/>
    </row>
    <row r="4" spans="1:48" ht="18" customHeight="1" thickBot="1" x14ac:dyDescent="0.2">
      <c r="A4" s="1597" t="str">
        <f>IFERROR(VLOOKUP(CONCATENATE(A2&amp;D17),AI301:AJ1634,2,FALSE),"")</f>
        <v/>
      </c>
      <c r="B4" s="1598"/>
      <c r="C4" s="1598"/>
      <c r="D4" s="1598"/>
      <c r="E4" s="627" t="str">
        <f>IF(A4="","",VLOOKUP(A4,AJ:AK,2,0))</f>
        <v/>
      </c>
      <c r="F4" s="628" t="str">
        <f>IF(A4="","",VLOOKUP(A4,AJ:AL,3,0))</f>
        <v/>
      </c>
      <c r="G4" s="3"/>
      <c r="H4" s="4"/>
      <c r="I4" s="4"/>
      <c r="J4" s="5"/>
      <c r="K4" s="2014" t="s">
        <v>995</v>
      </c>
      <c r="L4" s="2014"/>
      <c r="M4" s="2014"/>
      <c r="N4" s="2014"/>
      <c r="O4" s="2014"/>
      <c r="P4" s="2014"/>
      <c r="Q4" s="2014"/>
      <c r="R4" s="2014"/>
      <c r="S4" s="2014"/>
      <c r="T4" s="2014"/>
      <c r="U4" s="2014"/>
      <c r="V4" s="2014"/>
      <c r="W4" s="2014"/>
      <c r="X4" s="2014"/>
      <c r="Y4" s="2014"/>
      <c r="Z4" s="4"/>
      <c r="AA4" s="4"/>
      <c r="AB4" s="6"/>
      <c r="AC4" s="4"/>
      <c r="AD4" s="3"/>
      <c r="AE4" s="3"/>
      <c r="AG4" s="52"/>
    </row>
    <row r="5" spans="1:48" ht="12" customHeight="1" x14ac:dyDescent="0.15">
      <c r="A5" s="2015" t="s">
        <v>1017</v>
      </c>
      <c r="B5" s="2015"/>
      <c r="C5" s="2015"/>
      <c r="D5" s="2015"/>
      <c r="E5" s="2015"/>
      <c r="F5" s="2015"/>
      <c r="G5" s="2015"/>
      <c r="H5" s="2015"/>
      <c r="I5" s="2015"/>
      <c r="J5" s="2015"/>
      <c r="K5" s="2014"/>
      <c r="L5" s="2014"/>
      <c r="M5" s="2014"/>
      <c r="N5" s="2014"/>
      <c r="O5" s="2014"/>
      <c r="P5" s="2014"/>
      <c r="Q5" s="2014"/>
      <c r="R5" s="2014"/>
      <c r="S5" s="2014"/>
      <c r="T5" s="2014"/>
      <c r="U5" s="2014"/>
      <c r="V5" s="2014"/>
      <c r="W5" s="2014"/>
      <c r="X5" s="2014"/>
      <c r="Y5" s="2014"/>
      <c r="Z5" s="4"/>
      <c r="AA5" s="4"/>
      <c r="AB5" s="2016"/>
      <c r="AC5" s="2016"/>
      <c r="AD5" s="2016"/>
      <c r="AE5" s="2016"/>
      <c r="AG5" s="52"/>
    </row>
    <row r="6" spans="1:48" ht="7.5" customHeight="1" x14ac:dyDescent="0.15">
      <c r="A6" s="2120" t="s">
        <v>6</v>
      </c>
      <c r="B6" s="2120"/>
      <c r="C6" s="3"/>
      <c r="D6" s="3"/>
      <c r="E6" s="3"/>
      <c r="F6" s="3"/>
      <c r="G6" s="3"/>
      <c r="H6" s="3"/>
      <c r="I6" s="3"/>
      <c r="J6" s="3"/>
      <c r="K6" s="3"/>
      <c r="L6" s="3"/>
      <c r="M6" s="7"/>
      <c r="N6" s="2122" t="s">
        <v>1317</v>
      </c>
      <c r="O6" s="2122"/>
      <c r="P6" s="2122"/>
      <c r="Q6" s="2122"/>
      <c r="R6" s="2122"/>
      <c r="S6" s="2122"/>
      <c r="T6" s="2122"/>
      <c r="U6" s="2122"/>
      <c r="V6" s="3"/>
      <c r="W6" s="3"/>
      <c r="X6" s="3"/>
      <c r="Y6" s="3"/>
      <c r="Z6" s="3"/>
      <c r="AA6" s="3"/>
      <c r="AB6" s="3"/>
      <c r="AC6" s="3"/>
      <c r="AD6" s="3"/>
      <c r="AE6" s="3"/>
    </row>
    <row r="7" spans="1:48" ht="9.75" customHeight="1" thickBot="1" x14ac:dyDescent="0.2">
      <c r="A7" s="2121"/>
      <c r="B7" s="2121"/>
      <c r="C7" s="3"/>
      <c r="D7" s="3"/>
      <c r="E7" s="3"/>
      <c r="F7" s="3"/>
      <c r="G7" s="3"/>
      <c r="H7" s="3"/>
      <c r="I7" s="3"/>
      <c r="J7" s="3"/>
      <c r="K7" s="3"/>
      <c r="L7" s="3"/>
      <c r="M7" s="8"/>
      <c r="N7" s="2123"/>
      <c r="O7" s="2123"/>
      <c r="P7" s="2123"/>
      <c r="Q7" s="2123"/>
      <c r="R7" s="2123"/>
      <c r="S7" s="2123"/>
      <c r="T7" s="2123"/>
      <c r="U7" s="2123"/>
      <c r="V7" s="3"/>
      <c r="W7" s="3"/>
      <c r="X7" s="3"/>
      <c r="Y7" s="3"/>
      <c r="Z7" s="3"/>
      <c r="AA7" s="3"/>
      <c r="AB7" s="3"/>
      <c r="AC7" s="3"/>
      <c r="AD7" s="3"/>
      <c r="AE7" s="3"/>
    </row>
    <row r="8" spans="1:48" s="68" customFormat="1" ht="12.75" customHeight="1" x14ac:dyDescent="0.15">
      <c r="A8" s="2046" t="s">
        <v>0</v>
      </c>
      <c r="B8" s="2047"/>
      <c r="C8" s="2048"/>
      <c r="D8" s="2124"/>
      <c r="E8" s="2125"/>
      <c r="F8" s="2125"/>
      <c r="G8" s="2125"/>
      <c r="H8" s="2125"/>
      <c r="I8" s="2125"/>
      <c r="J8" s="2125"/>
      <c r="K8" s="2125"/>
      <c r="L8" s="2125"/>
      <c r="M8" s="2125"/>
      <c r="N8" s="2125"/>
      <c r="O8" s="2125"/>
      <c r="P8" s="2126"/>
      <c r="Q8" s="2052" t="s">
        <v>0</v>
      </c>
      <c r="R8" s="2127"/>
      <c r="S8" s="2128"/>
      <c r="T8" s="2053"/>
      <c r="U8" s="2047"/>
      <c r="V8" s="2047"/>
      <c r="W8" s="2047"/>
      <c r="X8" s="2047"/>
      <c r="Y8" s="2047"/>
      <c r="Z8" s="2047"/>
      <c r="AA8" s="2047"/>
      <c r="AB8" s="2047"/>
      <c r="AC8" s="2047"/>
      <c r="AD8" s="2047"/>
      <c r="AE8" s="2129"/>
      <c r="AF8" s="82" t="str">
        <f>IF(AND(D8="",T8=""),"←フリガナ（学校法人名・理事長名）が未記入です。",IF(D8="","←フリガナ（学校法人名）が未記入です。",IF(T8="","←フリガナ（理事長名）が未記入です。","")))</f>
        <v>←フリガナ（学校法人名・理事長名）が未記入です。</v>
      </c>
      <c r="AG8" s="128"/>
      <c r="AH8" s="128"/>
      <c r="AI8" s="128"/>
      <c r="AJ8" s="82"/>
      <c r="AK8" s="82"/>
      <c r="AL8" s="82"/>
      <c r="AM8" s="82"/>
      <c r="AN8" s="82"/>
      <c r="AO8" s="82"/>
      <c r="AP8" s="120"/>
      <c r="AQ8" s="120"/>
    </row>
    <row r="9" spans="1:48" s="68" customFormat="1" ht="10.15" customHeight="1" x14ac:dyDescent="0.15">
      <c r="A9" s="2156" t="s">
        <v>62</v>
      </c>
      <c r="B9" s="2162"/>
      <c r="C9" s="2163"/>
      <c r="D9" s="2027"/>
      <c r="E9" s="2041"/>
      <c r="F9" s="2041"/>
      <c r="G9" s="2041"/>
      <c r="H9" s="2041"/>
      <c r="I9" s="2041"/>
      <c r="J9" s="2041"/>
      <c r="K9" s="2041"/>
      <c r="L9" s="2041"/>
      <c r="M9" s="2041"/>
      <c r="N9" s="2041"/>
      <c r="O9" s="2041"/>
      <c r="P9" s="2165"/>
      <c r="Q9" s="2020" t="s">
        <v>7</v>
      </c>
      <c r="R9" s="2021"/>
      <c r="S9" s="2022"/>
      <c r="T9" s="2027"/>
      <c r="U9" s="2041"/>
      <c r="V9" s="2041"/>
      <c r="W9" s="2041"/>
      <c r="X9" s="2041"/>
      <c r="Y9" s="2041"/>
      <c r="Z9" s="2041"/>
      <c r="AA9" s="2041"/>
      <c r="AB9" s="2041"/>
      <c r="AC9" s="2041"/>
      <c r="AD9" s="2041"/>
      <c r="AE9" s="2042"/>
      <c r="AF9" s="2056" t="str">
        <f>IF(AND(D9="",T9=""),"←学校法人名・理事長名が未記入です。",IF(D9="","←学校法人名が未記入です。",IF(T9="","←理事長名が未記入です。","")))</f>
        <v>←学校法人名・理事長名が未記入です。</v>
      </c>
      <c r="AG9" s="128"/>
      <c r="AH9" s="128"/>
      <c r="AI9" s="128"/>
      <c r="AJ9" s="82"/>
      <c r="AK9" s="82"/>
      <c r="AL9" s="82"/>
      <c r="AM9" s="82"/>
      <c r="AN9" s="82"/>
      <c r="AO9" s="82"/>
      <c r="AP9" s="120"/>
      <c r="AQ9" s="120"/>
    </row>
    <row r="10" spans="1:48" s="68" customFormat="1" ht="14.25" customHeight="1" x14ac:dyDescent="0.15">
      <c r="A10" s="2164"/>
      <c r="B10" s="2162"/>
      <c r="C10" s="2163"/>
      <c r="D10" s="2166"/>
      <c r="E10" s="2167"/>
      <c r="F10" s="2167"/>
      <c r="G10" s="2167"/>
      <c r="H10" s="2167"/>
      <c r="I10" s="2167"/>
      <c r="J10" s="2167"/>
      <c r="K10" s="2167"/>
      <c r="L10" s="2167"/>
      <c r="M10" s="2167"/>
      <c r="N10" s="2167"/>
      <c r="O10" s="2167"/>
      <c r="P10" s="2168"/>
      <c r="Q10" s="2023"/>
      <c r="R10" s="2021"/>
      <c r="S10" s="2022"/>
      <c r="T10" s="2166"/>
      <c r="U10" s="2167"/>
      <c r="V10" s="2167"/>
      <c r="W10" s="2167"/>
      <c r="X10" s="2167"/>
      <c r="Y10" s="2167"/>
      <c r="Z10" s="2167"/>
      <c r="AA10" s="2167"/>
      <c r="AB10" s="2167"/>
      <c r="AC10" s="2167"/>
      <c r="AD10" s="2167"/>
      <c r="AE10" s="2169"/>
      <c r="AF10" s="2056"/>
      <c r="AG10" s="128"/>
      <c r="AH10" s="128"/>
      <c r="AI10" s="128"/>
      <c r="AJ10" s="82"/>
      <c r="AK10" s="82"/>
      <c r="AL10" s="82"/>
      <c r="AM10" s="82"/>
      <c r="AN10" s="82"/>
      <c r="AO10" s="82"/>
      <c r="AP10" s="120"/>
      <c r="AQ10" s="120"/>
    </row>
    <row r="11" spans="1:48" s="68" customFormat="1" ht="12.75" customHeight="1" x14ac:dyDescent="0.15">
      <c r="A11" s="2170" t="s">
        <v>10</v>
      </c>
      <c r="B11" s="2171"/>
      <c r="C11" s="2172"/>
      <c r="D11" s="2179" t="s">
        <v>8</v>
      </c>
      <c r="E11" s="2102"/>
      <c r="F11" s="2103"/>
      <c r="G11" s="2104"/>
      <c r="H11" s="2072" t="s">
        <v>0</v>
      </c>
      <c r="I11" s="2073"/>
      <c r="J11" s="2073"/>
      <c r="K11" s="2073"/>
      <c r="L11" s="2073"/>
      <c r="M11" s="2073"/>
      <c r="N11" s="2073"/>
      <c r="O11" s="2073"/>
      <c r="P11" s="2074"/>
      <c r="Q11" s="1831" t="s">
        <v>9</v>
      </c>
      <c r="R11" s="1831"/>
      <c r="S11" s="1831"/>
      <c r="T11" s="2075"/>
      <c r="U11" s="2076"/>
      <c r="V11" s="2076"/>
      <c r="W11" s="2076"/>
      <c r="X11" s="2076"/>
      <c r="Y11" s="2076"/>
      <c r="Z11" s="2076"/>
      <c r="AA11" s="2076"/>
      <c r="AB11" s="2076"/>
      <c r="AC11" s="2076"/>
      <c r="AD11" s="2076"/>
      <c r="AE11" s="2077"/>
      <c r="AF11" s="2056" t="str">
        <f>IF(AND(E11="",H12="",T11=""),"←郵便番号、フリガナ、電話番号が未記入です。",IF(E11="","←郵便番号が未記入です。",IF(H12="","←フリガナ（所在地）が未記入です。",IF(T11="","←電話番号が未記入です。",""))))</f>
        <v>←郵便番号、フリガナ、電話番号が未記入です。</v>
      </c>
      <c r="AG11" s="128"/>
      <c r="AH11" s="128"/>
      <c r="AI11" s="128"/>
      <c r="AJ11" s="82"/>
      <c r="AK11" s="82"/>
      <c r="AL11" s="82"/>
      <c r="AM11" s="82"/>
      <c r="AN11" s="82"/>
      <c r="AO11" s="82"/>
      <c r="AP11" s="120"/>
      <c r="AQ11" s="120"/>
    </row>
    <row r="12" spans="1:48" s="68" customFormat="1" ht="12.75" customHeight="1" x14ac:dyDescent="0.15">
      <c r="A12" s="2173"/>
      <c r="B12" s="2174"/>
      <c r="C12" s="2175"/>
      <c r="D12" s="2180"/>
      <c r="E12" s="2105"/>
      <c r="F12" s="2105"/>
      <c r="G12" s="2106"/>
      <c r="H12" s="2057"/>
      <c r="I12" s="2057"/>
      <c r="J12" s="2057"/>
      <c r="K12" s="2057"/>
      <c r="L12" s="2057"/>
      <c r="M12" s="2057"/>
      <c r="N12" s="2057"/>
      <c r="O12" s="2057"/>
      <c r="P12" s="2058"/>
      <c r="Q12" s="1987"/>
      <c r="R12" s="1987"/>
      <c r="S12" s="1987"/>
      <c r="T12" s="2145"/>
      <c r="U12" s="2146"/>
      <c r="V12" s="2146"/>
      <c r="W12" s="2146"/>
      <c r="X12" s="2146"/>
      <c r="Y12" s="2146"/>
      <c r="Z12" s="2146"/>
      <c r="AA12" s="2146"/>
      <c r="AB12" s="2146"/>
      <c r="AC12" s="2146"/>
      <c r="AD12" s="2146"/>
      <c r="AE12" s="2147"/>
      <c r="AF12" s="2056"/>
      <c r="AG12" s="128"/>
      <c r="AH12" s="128"/>
      <c r="AI12" s="128"/>
      <c r="AJ12" s="82"/>
      <c r="AK12" s="82"/>
      <c r="AL12" s="82"/>
      <c r="AM12" s="82"/>
      <c r="AN12" s="82"/>
      <c r="AO12" s="82"/>
      <c r="AP12" s="120"/>
      <c r="AQ12" s="120"/>
    </row>
    <row r="13" spans="1:48" s="68" customFormat="1" ht="10.15" customHeight="1" x14ac:dyDescent="0.15">
      <c r="A13" s="2173"/>
      <c r="B13" s="2174"/>
      <c r="C13" s="2175"/>
      <c r="D13" s="2065"/>
      <c r="E13" s="2066"/>
      <c r="F13" s="2066"/>
      <c r="G13" s="2066"/>
      <c r="H13" s="2066"/>
      <c r="I13" s="2066"/>
      <c r="J13" s="2066"/>
      <c r="K13" s="2066"/>
      <c r="L13" s="2066"/>
      <c r="M13" s="2066"/>
      <c r="N13" s="2066"/>
      <c r="O13" s="2066"/>
      <c r="P13" s="2067"/>
      <c r="Q13" s="1987" t="s">
        <v>11</v>
      </c>
      <c r="R13" s="1987"/>
      <c r="S13" s="1987"/>
      <c r="T13" s="2008"/>
      <c r="U13" s="2009"/>
      <c r="V13" s="2009"/>
      <c r="W13" s="2009"/>
      <c r="X13" s="2009"/>
      <c r="Y13" s="2009"/>
      <c r="Z13" s="2009"/>
      <c r="AA13" s="2009"/>
      <c r="AB13" s="2009"/>
      <c r="AC13" s="2009"/>
      <c r="AD13" s="2009"/>
      <c r="AE13" s="2010"/>
      <c r="AF13" s="2056" t="str">
        <f>IF(AND(D13="",T13=""),"←所在地・FAX番号が未記入です。",IF(D13="","←所在地が未記入です。",IF(T13="","←FAX番号が未記入です。","")))</f>
        <v>←所在地・FAX番号が未記入です。</v>
      </c>
      <c r="AG13" s="128"/>
      <c r="AH13" s="128"/>
      <c r="AI13" s="128"/>
      <c r="AJ13" s="82"/>
      <c r="AK13" s="82"/>
      <c r="AL13" s="82"/>
      <c r="AM13" s="82"/>
      <c r="AN13" s="82"/>
      <c r="AO13" s="82"/>
      <c r="AP13" s="120"/>
      <c r="AQ13" s="120"/>
    </row>
    <row r="14" spans="1:48" s="68" customFormat="1" ht="10.15" customHeight="1" thickBot="1" x14ac:dyDescent="0.2">
      <c r="A14" s="2176"/>
      <c r="B14" s="2177"/>
      <c r="C14" s="2178"/>
      <c r="D14" s="2068"/>
      <c r="E14" s="2069"/>
      <c r="F14" s="2069"/>
      <c r="G14" s="2069"/>
      <c r="H14" s="2069"/>
      <c r="I14" s="2069"/>
      <c r="J14" s="2069"/>
      <c r="K14" s="2069"/>
      <c r="L14" s="2069"/>
      <c r="M14" s="2069"/>
      <c r="N14" s="2069"/>
      <c r="O14" s="2069"/>
      <c r="P14" s="2070"/>
      <c r="Q14" s="2071"/>
      <c r="R14" s="2071"/>
      <c r="S14" s="2071"/>
      <c r="T14" s="2011"/>
      <c r="U14" s="2012"/>
      <c r="V14" s="2012"/>
      <c r="W14" s="2012"/>
      <c r="X14" s="2012"/>
      <c r="Y14" s="2012"/>
      <c r="Z14" s="2012"/>
      <c r="AA14" s="2012"/>
      <c r="AB14" s="2012"/>
      <c r="AC14" s="2012"/>
      <c r="AD14" s="2012"/>
      <c r="AE14" s="2013"/>
      <c r="AF14" s="2056"/>
      <c r="AG14" s="128"/>
      <c r="AH14" s="128"/>
      <c r="AI14" s="128"/>
      <c r="AJ14" s="82"/>
      <c r="AK14" s="82"/>
      <c r="AL14" s="82"/>
      <c r="AM14" s="82"/>
      <c r="AN14" s="82"/>
      <c r="AO14" s="82"/>
      <c r="AP14" s="120"/>
      <c r="AQ14" s="120"/>
    </row>
    <row r="15" spans="1:48" s="68" customFormat="1" ht="7.5" customHeight="1" thickBot="1"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87"/>
      <c r="AG15" s="126"/>
      <c r="AH15" s="126"/>
      <c r="AI15" s="126"/>
      <c r="AJ15" s="87"/>
      <c r="AK15" s="87"/>
      <c r="AL15" s="87"/>
      <c r="AM15" s="87"/>
      <c r="AN15" s="87"/>
      <c r="AO15" s="87"/>
      <c r="AP15" s="120"/>
      <c r="AQ15" s="120"/>
    </row>
    <row r="16" spans="1:48" s="68" customFormat="1" ht="12.75" customHeight="1" x14ac:dyDescent="0.15">
      <c r="A16" s="2046" t="s">
        <v>0</v>
      </c>
      <c r="B16" s="2047"/>
      <c r="C16" s="2048"/>
      <c r="D16" s="2049"/>
      <c r="E16" s="2050"/>
      <c r="F16" s="2050"/>
      <c r="G16" s="2050"/>
      <c r="H16" s="2050"/>
      <c r="I16" s="2050"/>
      <c r="J16" s="2050"/>
      <c r="K16" s="2050"/>
      <c r="L16" s="2051"/>
      <c r="M16" s="2052" t="s">
        <v>0</v>
      </c>
      <c r="N16" s="2047"/>
      <c r="O16" s="2048"/>
      <c r="P16" s="2053"/>
      <c r="Q16" s="2054"/>
      <c r="R16" s="2054"/>
      <c r="S16" s="2054"/>
      <c r="T16" s="2054"/>
      <c r="U16" s="2054"/>
      <c r="V16" s="2054"/>
      <c r="W16" s="2055"/>
      <c r="X16" s="2140" t="s">
        <v>12</v>
      </c>
      <c r="Y16" s="2143" t="s">
        <v>13</v>
      </c>
      <c r="Z16" s="2144"/>
      <c r="AA16" s="2017"/>
      <c r="AB16" s="2018"/>
      <c r="AC16" s="2018"/>
      <c r="AD16" s="2018"/>
      <c r="AE16" s="2019"/>
      <c r="AF16" s="82" t="str">
        <f>IF(AND(D16="",P16=""),"←フリガナ（学校名・校長名）が未記入です。",IF(D16="","←フリガナ（学校名）が未記入です。",IF(P16="","←フリガナ（校長名）が未記入です。",IF(AA16="","←記入者職名が未記入です。",""))))</f>
        <v>←フリガナ（学校名・校長名）が未記入です。</v>
      </c>
      <c r="AG16" s="128"/>
      <c r="AH16" s="128"/>
      <c r="AI16" s="128"/>
      <c r="AJ16" s="82"/>
      <c r="AK16" s="82"/>
      <c r="AL16" s="82"/>
      <c r="AM16" s="82"/>
      <c r="AN16" s="82"/>
      <c r="AO16" s="82"/>
      <c r="AP16" s="120"/>
      <c r="AQ16" s="120"/>
    </row>
    <row r="17" spans="1:43" s="68" customFormat="1" ht="11.25" customHeight="1" x14ac:dyDescent="0.15">
      <c r="A17" s="2151" t="s">
        <v>2</v>
      </c>
      <c r="B17" s="1747"/>
      <c r="C17" s="2152"/>
      <c r="D17" s="2059"/>
      <c r="E17" s="2060"/>
      <c r="F17" s="2060"/>
      <c r="G17" s="2060"/>
      <c r="H17" s="2060"/>
      <c r="I17" s="2060"/>
      <c r="J17" s="2060"/>
      <c r="K17" s="2060"/>
      <c r="L17" s="2061"/>
      <c r="M17" s="2020" t="s">
        <v>14</v>
      </c>
      <c r="N17" s="2021"/>
      <c r="O17" s="2022"/>
      <c r="P17" s="2027"/>
      <c r="Q17" s="2028"/>
      <c r="R17" s="2028"/>
      <c r="S17" s="2028"/>
      <c r="T17" s="2028"/>
      <c r="U17" s="2028"/>
      <c r="V17" s="2028"/>
      <c r="W17" s="2029"/>
      <c r="X17" s="2141"/>
      <c r="Y17" s="2036" t="s">
        <v>0</v>
      </c>
      <c r="Z17" s="2037"/>
      <c r="AA17" s="2038"/>
      <c r="AB17" s="2039"/>
      <c r="AC17" s="2039"/>
      <c r="AD17" s="2039"/>
      <c r="AE17" s="2040"/>
      <c r="AF17" s="82" t="str">
        <f>IF(AA17="","←フリガナ（記入者名）が未記入です。","")</f>
        <v>←フリガナ（記入者名）が未記入です。</v>
      </c>
      <c r="AG17" s="128"/>
      <c r="AH17" s="128"/>
      <c r="AI17" s="128"/>
      <c r="AJ17" s="82"/>
      <c r="AK17" s="82"/>
      <c r="AL17" s="82"/>
      <c r="AM17" s="82"/>
      <c r="AN17" s="82"/>
      <c r="AO17" s="82"/>
      <c r="AP17" s="120"/>
      <c r="AQ17" s="120"/>
    </row>
    <row r="18" spans="1:43" s="68" customFormat="1" ht="10.15" customHeight="1" x14ac:dyDescent="0.15">
      <c r="A18" s="2151"/>
      <c r="B18" s="1747"/>
      <c r="C18" s="2152"/>
      <c r="D18" s="2062"/>
      <c r="E18" s="2063"/>
      <c r="F18" s="2063"/>
      <c r="G18" s="2063"/>
      <c r="H18" s="2063"/>
      <c r="I18" s="2063"/>
      <c r="J18" s="2063"/>
      <c r="K18" s="2063"/>
      <c r="L18" s="2064"/>
      <c r="M18" s="2023"/>
      <c r="N18" s="2021"/>
      <c r="O18" s="2022"/>
      <c r="P18" s="2030"/>
      <c r="Q18" s="2031"/>
      <c r="R18" s="2031"/>
      <c r="S18" s="2031"/>
      <c r="T18" s="2031"/>
      <c r="U18" s="2031"/>
      <c r="V18" s="2031"/>
      <c r="W18" s="2032"/>
      <c r="X18" s="2141"/>
      <c r="Y18" s="2027"/>
      <c r="Z18" s="2041"/>
      <c r="AA18" s="2041"/>
      <c r="AB18" s="2041"/>
      <c r="AC18" s="2041"/>
      <c r="AD18" s="2041"/>
      <c r="AE18" s="2042"/>
      <c r="AF18" s="2056" t="str">
        <f>IF(AND(D17="",P17="",Y18=""),"←学校名・校長名・記入者名が未記入です。",IF(D17="","←学校名が未記入です。",IF(COUNTIF(D17,"*中学*")=1,"←学校名を確認してください。（これは高等学校の入力シートです）",IF(P17="","←校長名が未記入です。",IF(Y18="","←記入者名が未記入です。","")))))</f>
        <v>←学校名・校長名・記入者名が未記入です。</v>
      </c>
      <c r="AG18" s="128"/>
      <c r="AH18" s="128"/>
      <c r="AI18" s="128"/>
      <c r="AJ18" s="82"/>
      <c r="AK18" s="82"/>
      <c r="AL18" s="82"/>
      <c r="AM18" s="82"/>
      <c r="AN18" s="82"/>
      <c r="AO18" s="82"/>
      <c r="AP18" s="120"/>
      <c r="AQ18" s="120"/>
    </row>
    <row r="19" spans="1:43" s="68" customFormat="1" ht="10.15" customHeight="1" x14ac:dyDescent="0.15">
      <c r="A19" s="2153" t="s">
        <v>3404</v>
      </c>
      <c r="B19" s="2154"/>
      <c r="C19" s="2155"/>
      <c r="D19" s="818"/>
      <c r="E19" s="819"/>
      <c r="F19" s="819"/>
      <c r="G19" s="819"/>
      <c r="H19" s="819"/>
      <c r="I19" s="819"/>
      <c r="J19" s="819"/>
      <c r="K19" s="819"/>
      <c r="L19" s="820"/>
      <c r="M19" s="2024"/>
      <c r="N19" s="2025"/>
      <c r="O19" s="2026"/>
      <c r="P19" s="2033"/>
      <c r="Q19" s="2034"/>
      <c r="R19" s="2034"/>
      <c r="S19" s="2034"/>
      <c r="T19" s="2034"/>
      <c r="U19" s="2034"/>
      <c r="V19" s="2034"/>
      <c r="W19" s="2035"/>
      <c r="X19" s="2142"/>
      <c r="Y19" s="2043"/>
      <c r="Z19" s="2044"/>
      <c r="AA19" s="2044"/>
      <c r="AB19" s="2044"/>
      <c r="AC19" s="2044"/>
      <c r="AD19" s="2044"/>
      <c r="AE19" s="2045"/>
      <c r="AF19" s="2056"/>
      <c r="AG19" s="128"/>
      <c r="AH19" s="128"/>
      <c r="AI19" s="128"/>
      <c r="AJ19" s="82"/>
      <c r="AK19" s="82"/>
      <c r="AL19" s="82"/>
      <c r="AM19" s="82"/>
      <c r="AN19" s="82"/>
      <c r="AO19" s="82"/>
      <c r="AP19" s="120"/>
      <c r="AQ19" s="120"/>
    </row>
    <row r="20" spans="1:43" s="68" customFormat="1" ht="12.75" customHeight="1" x14ac:dyDescent="0.15">
      <c r="A20" s="2099" t="s">
        <v>0</v>
      </c>
      <c r="B20" s="2037"/>
      <c r="C20" s="2037"/>
      <c r="D20" s="2100" t="s">
        <v>8</v>
      </c>
      <c r="E20" s="2102"/>
      <c r="F20" s="2103"/>
      <c r="G20" s="2104"/>
      <c r="H20" s="2072" t="s">
        <v>0</v>
      </c>
      <c r="I20" s="2073"/>
      <c r="J20" s="2073"/>
      <c r="K20" s="2073"/>
      <c r="L20" s="2073"/>
      <c r="M20" s="2073"/>
      <c r="N20" s="2073"/>
      <c r="O20" s="2073"/>
      <c r="P20" s="2074"/>
      <c r="Q20" s="1831" t="s">
        <v>9</v>
      </c>
      <c r="R20" s="1831"/>
      <c r="S20" s="1831"/>
      <c r="T20" s="2075"/>
      <c r="U20" s="2076"/>
      <c r="V20" s="2076"/>
      <c r="W20" s="2076"/>
      <c r="X20" s="2076"/>
      <c r="Y20" s="2076"/>
      <c r="Z20" s="2076"/>
      <c r="AA20" s="2076"/>
      <c r="AB20" s="2076"/>
      <c r="AC20" s="2076"/>
      <c r="AD20" s="2076"/>
      <c r="AE20" s="2077"/>
      <c r="AF20" s="2056" t="str">
        <f>IF(AND(E20="",H21="",T20=""),"←郵便番号・フリガナ、電話番号が未記入です。",IF(E20="","←郵便番号が未記入です。",IF(H21="","←フリガナ（所在地）が未記入です。",IF(T20="","←電話番号が未記入です。",""))))</f>
        <v>←郵便番号・フリガナ、電話番号が未記入です。</v>
      </c>
      <c r="AG20" s="128"/>
      <c r="AH20" s="128"/>
      <c r="AI20" s="128"/>
      <c r="AJ20" s="82"/>
      <c r="AK20" s="82"/>
      <c r="AL20" s="82"/>
      <c r="AM20" s="82"/>
      <c r="AN20" s="82"/>
      <c r="AO20" s="82"/>
      <c r="AP20" s="120"/>
      <c r="AQ20" s="120"/>
    </row>
    <row r="21" spans="1:43" s="68" customFormat="1" ht="12.75" customHeight="1" x14ac:dyDescent="0.15">
      <c r="A21" s="2156" t="s">
        <v>15</v>
      </c>
      <c r="B21" s="2157"/>
      <c r="C21" s="2157"/>
      <c r="D21" s="2101"/>
      <c r="E21" s="2105"/>
      <c r="F21" s="2105"/>
      <c r="G21" s="2106"/>
      <c r="H21" s="2160"/>
      <c r="I21" s="2160"/>
      <c r="J21" s="2160"/>
      <c r="K21" s="2160"/>
      <c r="L21" s="2160"/>
      <c r="M21" s="2160"/>
      <c r="N21" s="2160"/>
      <c r="O21" s="2160"/>
      <c r="P21" s="2161"/>
      <c r="Q21" s="1987"/>
      <c r="R21" s="1987"/>
      <c r="S21" s="1987"/>
      <c r="T21" s="2078"/>
      <c r="U21" s="2009"/>
      <c r="V21" s="2009"/>
      <c r="W21" s="2009"/>
      <c r="X21" s="2009"/>
      <c r="Y21" s="2009"/>
      <c r="Z21" s="2009"/>
      <c r="AA21" s="2009"/>
      <c r="AB21" s="2009"/>
      <c r="AC21" s="2009"/>
      <c r="AD21" s="2009"/>
      <c r="AE21" s="2010"/>
      <c r="AF21" s="2056"/>
      <c r="AG21" s="128"/>
      <c r="AH21" s="128"/>
      <c r="AI21" s="128"/>
      <c r="AJ21" s="82"/>
      <c r="AK21" s="82"/>
      <c r="AL21" s="82"/>
      <c r="AM21" s="82"/>
      <c r="AN21" s="82"/>
      <c r="AO21" s="82"/>
      <c r="AP21" s="120"/>
      <c r="AQ21" s="120"/>
    </row>
    <row r="22" spans="1:43" s="68" customFormat="1" ht="10.15" customHeight="1" x14ac:dyDescent="0.15">
      <c r="A22" s="2156"/>
      <c r="B22" s="2157"/>
      <c r="C22" s="2157"/>
      <c r="D22" s="2137"/>
      <c r="E22" s="2138"/>
      <c r="F22" s="2138"/>
      <c r="G22" s="2138"/>
      <c r="H22" s="2138"/>
      <c r="I22" s="2138"/>
      <c r="J22" s="2138"/>
      <c r="K22" s="2138"/>
      <c r="L22" s="2138"/>
      <c r="M22" s="2138"/>
      <c r="N22" s="2138"/>
      <c r="O22" s="2138"/>
      <c r="P22" s="2139"/>
      <c r="Q22" s="1987" t="s">
        <v>11</v>
      </c>
      <c r="R22" s="1987"/>
      <c r="S22" s="1987"/>
      <c r="T22" s="2075"/>
      <c r="U22" s="2076"/>
      <c r="V22" s="2076"/>
      <c r="W22" s="2076"/>
      <c r="X22" s="2076"/>
      <c r="Y22" s="2076"/>
      <c r="Z22" s="2076"/>
      <c r="AA22" s="2076"/>
      <c r="AB22" s="2076"/>
      <c r="AC22" s="2076"/>
      <c r="AD22" s="2076"/>
      <c r="AE22" s="2077"/>
      <c r="AF22" s="2056" t="str">
        <f>IF(AND(D22="",T22=""),"←所在地・FAX番号が未記入です。",IF(D22="","←学校所在地が未記入です。",IF(T22="","←FAX番号が未記入です。","")))</f>
        <v>←所在地・FAX番号が未記入です。</v>
      </c>
      <c r="AG22" s="128"/>
      <c r="AH22" s="128"/>
      <c r="AI22" s="128"/>
      <c r="AJ22" s="82"/>
      <c r="AK22" s="82"/>
      <c r="AL22" s="82"/>
      <c r="AM22" s="82"/>
      <c r="AN22" s="82"/>
      <c r="AO22" s="82"/>
      <c r="AP22" s="120"/>
      <c r="AQ22" s="120"/>
    </row>
    <row r="23" spans="1:43" s="68" customFormat="1" ht="10.15" customHeight="1" thickBot="1" x14ac:dyDescent="0.2">
      <c r="A23" s="2158"/>
      <c r="B23" s="2159"/>
      <c r="C23" s="2159"/>
      <c r="D23" s="2068"/>
      <c r="E23" s="2069"/>
      <c r="F23" s="2069"/>
      <c r="G23" s="2069"/>
      <c r="H23" s="2069"/>
      <c r="I23" s="2069"/>
      <c r="J23" s="2069"/>
      <c r="K23" s="2069"/>
      <c r="L23" s="2069"/>
      <c r="M23" s="2069"/>
      <c r="N23" s="2069"/>
      <c r="O23" s="2069"/>
      <c r="P23" s="2070"/>
      <c r="Q23" s="2071"/>
      <c r="R23" s="2071"/>
      <c r="S23" s="2071"/>
      <c r="T23" s="2011"/>
      <c r="U23" s="2012"/>
      <c r="V23" s="2012"/>
      <c r="W23" s="2012"/>
      <c r="X23" s="2012"/>
      <c r="Y23" s="2012"/>
      <c r="Z23" s="2012"/>
      <c r="AA23" s="2012"/>
      <c r="AB23" s="2012"/>
      <c r="AC23" s="2012"/>
      <c r="AD23" s="2012"/>
      <c r="AE23" s="2013"/>
      <c r="AF23" s="2056"/>
      <c r="AG23" s="128"/>
      <c r="AH23" s="128"/>
      <c r="AI23" s="128"/>
      <c r="AJ23" s="82"/>
      <c r="AK23" s="82"/>
      <c r="AL23" s="82"/>
      <c r="AM23" s="82"/>
      <c r="AN23" s="82"/>
      <c r="AO23" s="82"/>
      <c r="AP23" s="120"/>
      <c r="AQ23" s="120"/>
    </row>
    <row r="24" spans="1:43" s="68" customFormat="1" ht="6.75" customHeight="1" thickBo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87"/>
      <c r="AG24" s="126"/>
      <c r="AH24" s="126"/>
      <c r="AI24" s="126"/>
      <c r="AJ24" s="87"/>
      <c r="AK24" s="87"/>
      <c r="AL24" s="87"/>
      <c r="AM24" s="87"/>
      <c r="AN24" s="87"/>
      <c r="AO24" s="87"/>
      <c r="AP24" s="120"/>
      <c r="AQ24" s="120"/>
    </row>
    <row r="25" spans="1:43" s="68" customFormat="1" ht="12.75" customHeight="1" x14ac:dyDescent="0.15">
      <c r="A25" s="1937" t="s">
        <v>16</v>
      </c>
      <c r="B25" s="1926"/>
      <c r="C25" s="1926"/>
      <c r="D25" s="1926"/>
      <c r="E25" s="1926"/>
      <c r="F25" s="1927"/>
      <c r="G25" s="99"/>
      <c r="H25" s="99"/>
      <c r="I25" s="99"/>
      <c r="J25" s="151"/>
      <c r="K25" s="151"/>
      <c r="L25" s="151"/>
      <c r="M25" s="151"/>
      <c r="N25" s="151"/>
      <c r="O25" s="151"/>
      <c r="P25" s="151"/>
      <c r="Q25" s="151"/>
      <c r="R25" s="151"/>
      <c r="S25" s="151"/>
      <c r="T25" s="150"/>
      <c r="U25" s="150"/>
      <c r="V25" s="150"/>
      <c r="W25" s="150"/>
      <c r="X25" s="150"/>
      <c r="Y25" s="150"/>
      <c r="Z25" s="99"/>
      <c r="AA25" s="99"/>
      <c r="AB25" s="99"/>
      <c r="AC25" s="99"/>
      <c r="AD25" s="99"/>
      <c r="AE25" s="99"/>
    </row>
    <row r="26" spans="1:43" s="68" customFormat="1" ht="12.75" customHeight="1" x14ac:dyDescent="0.15">
      <c r="A26" s="143">
        <v>1</v>
      </c>
      <c r="B26" s="2130" t="s">
        <v>64</v>
      </c>
      <c r="C26" s="2131"/>
      <c r="D26" s="2131"/>
      <c r="E26" s="10"/>
      <c r="F26" s="152"/>
      <c r="G26" s="99"/>
      <c r="H26" s="99"/>
      <c r="I26" s="99"/>
      <c r="J26" s="151"/>
      <c r="K26" s="151"/>
      <c r="L26" s="151"/>
      <c r="M26" s="151"/>
      <c r="N26" s="151"/>
      <c r="O26" s="151"/>
      <c r="P26" s="151"/>
      <c r="Q26" s="151"/>
      <c r="R26" s="151"/>
      <c r="S26" s="151"/>
      <c r="T26" s="151"/>
      <c r="U26" s="151"/>
      <c r="V26" s="151"/>
      <c r="W26" s="151"/>
      <c r="X26" s="151"/>
      <c r="Y26" s="151"/>
      <c r="Z26" s="99"/>
      <c r="AA26" s="99"/>
      <c r="AB26" s="99"/>
      <c r="AC26" s="99"/>
      <c r="AD26" s="99"/>
      <c r="AE26" s="99"/>
    </row>
    <row r="27" spans="1:43" s="68" customFormat="1" ht="12.75" customHeight="1" x14ac:dyDescent="0.15">
      <c r="A27" s="143">
        <v>2</v>
      </c>
      <c r="B27" s="2130" t="s">
        <v>65</v>
      </c>
      <c r="C27" s="2131"/>
      <c r="D27" s="2131"/>
      <c r="E27" s="10"/>
      <c r="F27" s="152"/>
      <c r="G27" s="99"/>
      <c r="H27" s="99"/>
      <c r="I27" s="99"/>
      <c r="J27" s="151"/>
      <c r="K27" s="151"/>
      <c r="L27" s="151"/>
      <c r="M27" s="151"/>
      <c r="N27" s="151"/>
      <c r="O27" s="151"/>
      <c r="P27" s="151"/>
      <c r="Q27" s="151"/>
      <c r="R27" s="151"/>
      <c r="S27" s="151"/>
      <c r="T27" s="2132" t="s">
        <v>993</v>
      </c>
      <c r="U27" s="2132"/>
      <c r="V27" s="2132"/>
      <c r="W27" s="2132"/>
      <c r="X27" s="2132"/>
      <c r="Y27" s="2132"/>
      <c r="Z27" s="2132" t="s">
        <v>994</v>
      </c>
      <c r="AA27" s="2132"/>
      <c r="AB27" s="2132"/>
      <c r="AC27" s="2132"/>
      <c r="AD27" s="2132"/>
      <c r="AE27" s="2132"/>
    </row>
    <row r="28" spans="1:43" s="68" customFormat="1" ht="12.75" customHeight="1" x14ac:dyDescent="0.15">
      <c r="A28" s="143">
        <v>3</v>
      </c>
      <c r="B28" s="2130" t="s">
        <v>66</v>
      </c>
      <c r="C28" s="2131"/>
      <c r="D28" s="2131"/>
      <c r="E28" s="10"/>
      <c r="F28" s="152"/>
      <c r="G28" s="2135" t="s">
        <v>1360</v>
      </c>
      <c r="H28" s="2136" t="s">
        <v>1028</v>
      </c>
      <c r="I28" s="2136"/>
      <c r="J28" s="2136"/>
      <c r="K28" s="2136"/>
      <c r="L28" s="2136"/>
      <c r="M28" s="2136"/>
      <c r="N28" s="2136"/>
      <c r="O28" s="2136"/>
      <c r="P28" s="2136"/>
      <c r="Q28" s="2136"/>
      <c r="R28" s="191"/>
      <c r="S28" s="189"/>
      <c r="T28" s="2133"/>
      <c r="U28" s="2133"/>
      <c r="V28" s="2133"/>
      <c r="W28" s="2133"/>
      <c r="X28" s="2133"/>
      <c r="Y28" s="2133"/>
      <c r="Z28" s="2133"/>
      <c r="AA28" s="2133"/>
      <c r="AB28" s="2133"/>
      <c r="AC28" s="2133"/>
      <c r="AD28" s="2133"/>
      <c r="AE28" s="2133"/>
    </row>
    <row r="29" spans="1:43" s="68" customFormat="1" ht="12.75" customHeight="1" thickBot="1" x14ac:dyDescent="0.2">
      <c r="A29" s="143">
        <v>4</v>
      </c>
      <c r="B29" s="9" t="s">
        <v>20</v>
      </c>
      <c r="C29" s="9"/>
      <c r="D29" s="9"/>
      <c r="E29" s="10"/>
      <c r="F29" s="152"/>
      <c r="G29" s="2135"/>
      <c r="H29" s="2136"/>
      <c r="I29" s="2136"/>
      <c r="J29" s="2136"/>
      <c r="K29" s="2136"/>
      <c r="L29" s="2136"/>
      <c r="M29" s="2136"/>
      <c r="N29" s="2136"/>
      <c r="O29" s="2136"/>
      <c r="P29" s="2136"/>
      <c r="Q29" s="2136"/>
      <c r="R29" s="191"/>
      <c r="S29" s="189"/>
      <c r="T29" s="2134"/>
      <c r="U29" s="2134"/>
      <c r="V29" s="2134"/>
      <c r="W29" s="2134"/>
      <c r="X29" s="2134"/>
      <c r="Y29" s="2134"/>
      <c r="Z29" s="2134"/>
      <c r="AA29" s="2134"/>
      <c r="AB29" s="2134"/>
      <c r="AC29" s="2134"/>
      <c r="AD29" s="2134"/>
      <c r="AE29" s="2134"/>
      <c r="AF29" s="1482" t="str">
        <f>IF(OR(A31="　",A31=""),"←男女共学別が未選択です。",IF(T30="","←他県からの生徒数が未記入です。（いない場合は「０」と記入してください。）",IF(Z30="","←外国人生徒数が未記入です。（いない場合は「０」と記入してください。）","")))</f>
        <v>←男女共学別が未選択です。</v>
      </c>
    </row>
    <row r="30" spans="1:43" s="68" customFormat="1" ht="17.25" customHeight="1" thickBot="1" x14ac:dyDescent="0.2">
      <c r="A30" s="144" t="s">
        <v>61</v>
      </c>
      <c r="B30" s="10"/>
      <c r="C30" s="12"/>
      <c r="D30" s="12"/>
      <c r="E30" s="10"/>
      <c r="F30" s="152"/>
      <c r="G30" s="192">
        <v>2</v>
      </c>
      <c r="H30" s="2149" t="s">
        <v>2117</v>
      </c>
      <c r="I30" s="2149"/>
      <c r="J30" s="2149"/>
      <c r="K30" s="2149"/>
      <c r="L30" s="2149"/>
      <c r="M30" s="2149"/>
      <c r="N30" s="2149"/>
      <c r="O30" s="2149"/>
      <c r="P30" s="2149"/>
      <c r="Q30" s="2149"/>
      <c r="R30" s="191"/>
      <c r="S30" s="190"/>
      <c r="T30" s="1484"/>
      <c r="U30" s="1485"/>
      <c r="V30" s="1485"/>
      <c r="W30" s="1485"/>
      <c r="X30" s="1485"/>
      <c r="Y30" s="1486"/>
      <c r="Z30" s="1484"/>
      <c r="AA30" s="1485"/>
      <c r="AB30" s="1485"/>
      <c r="AC30" s="1485"/>
      <c r="AD30" s="1485"/>
      <c r="AE30" s="1486"/>
      <c r="AF30" s="1482"/>
    </row>
    <row r="31" spans="1:43" s="68" customFormat="1" ht="15" customHeight="1" thickBot="1" x14ac:dyDescent="0.2">
      <c r="A31" s="56"/>
      <c r="B31" s="13" t="s">
        <v>950</v>
      </c>
      <c r="C31" s="14"/>
      <c r="D31" s="14"/>
      <c r="E31" s="15"/>
      <c r="F31" s="153"/>
      <c r="G31" s="193"/>
      <c r="H31" s="2149"/>
      <c r="I31" s="2149"/>
      <c r="J31" s="2149"/>
      <c r="K31" s="2149"/>
      <c r="L31" s="2149"/>
      <c r="M31" s="2149"/>
      <c r="N31" s="2149"/>
      <c r="O31" s="2149"/>
      <c r="P31" s="2149"/>
      <c r="Q31" s="2149"/>
      <c r="R31" s="191"/>
      <c r="S31" s="190"/>
      <c r="T31" s="1487"/>
      <c r="U31" s="1488"/>
      <c r="V31" s="1488"/>
      <c r="W31" s="1488"/>
      <c r="X31" s="1488"/>
      <c r="Y31" s="1489"/>
      <c r="Z31" s="1487"/>
      <c r="AA31" s="1488"/>
      <c r="AB31" s="1488"/>
      <c r="AC31" s="1488"/>
      <c r="AD31" s="1488"/>
      <c r="AE31" s="1489"/>
      <c r="AF31" s="1482"/>
    </row>
    <row r="32" spans="1:43" s="177" customFormat="1" ht="25.5" customHeight="1" thickBot="1" x14ac:dyDescent="0.2">
      <c r="A32" s="2201" t="s">
        <v>67</v>
      </c>
      <c r="B32" s="2202"/>
      <c r="C32" s="2202"/>
      <c r="D32" s="2202"/>
      <c r="E32" s="2202"/>
      <c r="F32" s="2202"/>
      <c r="G32" s="2202"/>
      <c r="H32" s="2202"/>
      <c r="I32" s="2202"/>
      <c r="J32" s="2202"/>
      <c r="K32" s="2202"/>
      <c r="L32" s="173"/>
      <c r="M32" s="173"/>
      <c r="N32" s="173"/>
      <c r="O32" s="173"/>
      <c r="P32" s="173"/>
      <c r="Q32" s="173"/>
      <c r="R32" s="173"/>
      <c r="S32" s="173"/>
      <c r="T32" s="173" t="s">
        <v>952</v>
      </c>
      <c r="U32" s="2203" t="s">
        <v>992</v>
      </c>
      <c r="V32" s="2203"/>
      <c r="W32" s="2203"/>
      <c r="X32" s="2203"/>
      <c r="Y32" s="2203"/>
      <c r="Z32" s="173"/>
      <c r="AA32" s="173"/>
      <c r="AB32" s="2107" t="s">
        <v>22</v>
      </c>
      <c r="AC32" s="2108"/>
      <c r="AD32" s="2108"/>
      <c r="AE32" s="2108"/>
      <c r="AF32" s="174"/>
      <c r="AG32" s="175"/>
      <c r="AH32" s="175"/>
      <c r="AI32" s="175"/>
      <c r="AJ32" s="174"/>
      <c r="AK32" s="174"/>
      <c r="AL32" s="174"/>
      <c r="AM32" s="174"/>
      <c r="AN32" s="174"/>
      <c r="AO32" s="174"/>
      <c r="AP32" s="176"/>
      <c r="AQ32" s="176"/>
    </row>
    <row r="33" spans="1:43" s="68" customFormat="1" ht="13.15" customHeight="1" x14ac:dyDescent="0.15">
      <c r="A33" s="1937" t="s">
        <v>33</v>
      </c>
      <c r="B33" s="1926"/>
      <c r="C33" s="1938"/>
      <c r="D33" s="2093" t="s">
        <v>68</v>
      </c>
      <c r="E33" s="2094"/>
      <c r="F33" s="2094"/>
      <c r="G33" s="2094"/>
      <c r="H33" s="2094"/>
      <c r="I33" s="2094"/>
      <c r="J33" s="2094"/>
      <c r="K33" s="2094"/>
      <c r="L33" s="2094"/>
      <c r="M33" s="2094"/>
      <c r="N33" s="2094"/>
      <c r="O33" s="2094"/>
      <c r="P33" s="2094"/>
      <c r="Q33" s="2094"/>
      <c r="R33" s="2094"/>
      <c r="S33" s="2095"/>
      <c r="T33" s="2096" t="s">
        <v>69</v>
      </c>
      <c r="U33" s="2094"/>
      <c r="V33" s="2094"/>
      <c r="W33" s="2094"/>
      <c r="X33" s="2094"/>
      <c r="Y33" s="2094"/>
      <c r="Z33" s="2094"/>
      <c r="AA33" s="2094"/>
      <c r="AB33" s="2094"/>
      <c r="AC33" s="2094"/>
      <c r="AD33" s="2094"/>
      <c r="AE33" s="2095"/>
      <c r="AF33" s="87"/>
      <c r="AG33" s="126"/>
      <c r="AH33" s="126"/>
      <c r="AI33" s="126"/>
      <c r="AJ33" s="87"/>
      <c r="AK33" s="87"/>
      <c r="AL33" s="87"/>
      <c r="AM33" s="87"/>
      <c r="AN33" s="87"/>
      <c r="AO33" s="87"/>
      <c r="AP33" s="120"/>
      <c r="AQ33" s="120"/>
    </row>
    <row r="34" spans="1:43" s="68" customFormat="1" ht="13.15" customHeight="1" x14ac:dyDescent="0.15">
      <c r="A34" s="2091"/>
      <c r="B34" s="1770"/>
      <c r="C34" s="1782"/>
      <c r="D34" s="2181" t="s">
        <v>999</v>
      </c>
      <c r="E34" s="2182"/>
      <c r="F34" s="2186" t="s">
        <v>3266</v>
      </c>
      <c r="G34" s="2187"/>
      <c r="H34" s="2190" t="s">
        <v>17</v>
      </c>
      <c r="I34" s="2192" t="s">
        <v>942</v>
      </c>
      <c r="J34" s="1747"/>
      <c r="K34" s="2152"/>
      <c r="L34" s="2196" t="s">
        <v>1291</v>
      </c>
      <c r="M34" s="1770"/>
      <c r="N34" s="1780"/>
      <c r="O34" s="2199" t="s">
        <v>23</v>
      </c>
      <c r="P34" s="1987"/>
      <c r="Q34" s="1987"/>
      <c r="R34" s="9"/>
      <c r="S34" s="11"/>
      <c r="T34" s="2098"/>
      <c r="U34" s="1770"/>
      <c r="V34" s="1782"/>
      <c r="W34" s="9"/>
      <c r="X34" s="9"/>
      <c r="Y34" s="9"/>
      <c r="Z34" s="18"/>
      <c r="AA34" s="9"/>
      <c r="AB34" s="19"/>
      <c r="AC34" s="9"/>
      <c r="AD34" s="9"/>
      <c r="AE34" s="11"/>
      <c r="AF34" s="87"/>
      <c r="AG34" s="126"/>
      <c r="AH34" s="126"/>
      <c r="AI34" s="126"/>
      <c r="AJ34" s="87"/>
      <c r="AK34" s="87"/>
      <c r="AL34" s="87"/>
      <c r="AM34" s="87"/>
      <c r="AN34" s="87"/>
      <c r="AO34" s="87"/>
      <c r="AP34" s="120"/>
      <c r="AQ34" s="120"/>
    </row>
    <row r="35" spans="1:43" s="68" customFormat="1" ht="13.15" customHeight="1" x14ac:dyDescent="0.15">
      <c r="A35" s="2091"/>
      <c r="B35" s="1770"/>
      <c r="C35" s="1782"/>
      <c r="D35" s="2183"/>
      <c r="E35" s="2182"/>
      <c r="F35" s="2186"/>
      <c r="G35" s="2187"/>
      <c r="H35" s="2190"/>
      <c r="I35" s="2020"/>
      <c r="J35" s="1747"/>
      <c r="K35" s="2152"/>
      <c r="L35" s="1779"/>
      <c r="M35" s="1770"/>
      <c r="N35" s="1780"/>
      <c r="O35" s="2199"/>
      <c r="P35" s="1987"/>
      <c r="Q35" s="1987"/>
      <c r="R35" s="2036" t="s">
        <v>24</v>
      </c>
      <c r="S35" s="2097"/>
      <c r="T35" s="2098" t="s">
        <v>25</v>
      </c>
      <c r="U35" s="1770"/>
      <c r="V35" s="1782"/>
      <c r="W35" s="1769" t="s">
        <v>988</v>
      </c>
      <c r="X35" s="1770"/>
      <c r="Y35" s="1780"/>
      <c r="Z35" s="1779" t="s">
        <v>989</v>
      </c>
      <c r="AA35" s="1770"/>
      <c r="AB35" s="1780"/>
      <c r="AC35" s="1779" t="s">
        <v>990</v>
      </c>
      <c r="AD35" s="1770"/>
      <c r="AE35" s="2148"/>
      <c r="AF35" s="87"/>
      <c r="AG35" s="126"/>
      <c r="AH35" s="126"/>
      <c r="AI35" s="126"/>
      <c r="AJ35" s="87"/>
      <c r="AK35" s="87"/>
      <c r="AL35" s="87"/>
      <c r="AM35" s="87"/>
      <c r="AN35" s="87"/>
      <c r="AO35" s="87"/>
      <c r="AP35" s="120"/>
      <c r="AQ35" s="120"/>
    </row>
    <row r="36" spans="1:43" s="68" customFormat="1" ht="15.75" customHeight="1" x14ac:dyDescent="0.15">
      <c r="A36" s="1939"/>
      <c r="B36" s="1772"/>
      <c r="C36" s="2092"/>
      <c r="D36" s="2184"/>
      <c r="E36" s="2185"/>
      <c r="F36" s="2188"/>
      <c r="G36" s="2189"/>
      <c r="H36" s="2191"/>
      <c r="I36" s="2193"/>
      <c r="J36" s="2194"/>
      <c r="K36" s="2195"/>
      <c r="L36" s="2197"/>
      <c r="M36" s="1772"/>
      <c r="N36" s="2198"/>
      <c r="O36" s="2200"/>
      <c r="P36" s="1990"/>
      <c r="Q36" s="1990"/>
      <c r="R36" s="20" t="s">
        <v>23</v>
      </c>
      <c r="S36" s="21"/>
      <c r="T36" s="22"/>
      <c r="U36" s="23"/>
      <c r="V36" s="24"/>
      <c r="W36" s="23"/>
      <c r="X36" s="23"/>
      <c r="Y36" s="23"/>
      <c r="Z36" s="25"/>
      <c r="AA36" s="23"/>
      <c r="AB36" s="26"/>
      <c r="AC36" s="23"/>
      <c r="AD36" s="23"/>
      <c r="AE36" s="77"/>
      <c r="AF36" s="87"/>
      <c r="AG36" s="126"/>
      <c r="AH36" s="126"/>
      <c r="AI36" s="126"/>
      <c r="AJ36" s="87"/>
      <c r="AK36" s="87"/>
      <c r="AL36" s="87"/>
      <c r="AM36" s="87"/>
      <c r="AN36" s="87"/>
      <c r="AO36" s="87"/>
      <c r="AP36" s="120"/>
      <c r="AQ36" s="120"/>
    </row>
    <row r="37" spans="1:43" s="68" customFormat="1" ht="18" customHeight="1" x14ac:dyDescent="0.15">
      <c r="A37" s="27"/>
      <c r="B37" s="28"/>
      <c r="C37" s="29"/>
      <c r="D37" s="2109">
        <f>SUM(D40:E57)</f>
        <v>0</v>
      </c>
      <c r="E37" s="2005"/>
      <c r="F37" s="2114">
        <f>SUM(F40:G57)</f>
        <v>0</v>
      </c>
      <c r="G37" s="2115"/>
      <c r="H37" s="349" t="s">
        <v>25</v>
      </c>
      <c r="I37" s="1998">
        <f>SUM(I38:K39)</f>
        <v>0</v>
      </c>
      <c r="J37" s="1999"/>
      <c r="K37" s="2000"/>
      <c r="L37" s="1998">
        <f>SUM(L38:N39)</f>
        <v>0</v>
      </c>
      <c r="M37" s="1999"/>
      <c r="N37" s="2000"/>
      <c r="O37" s="1998">
        <f>SUM(O38:Q39)</f>
        <v>0</v>
      </c>
      <c r="P37" s="1999"/>
      <c r="Q37" s="2000"/>
      <c r="R37" s="1998">
        <f>SUM(R38:S39)</f>
        <v>0</v>
      </c>
      <c r="S37" s="2007"/>
      <c r="T37" s="2085">
        <f>SUM(T38:V39)</f>
        <v>0</v>
      </c>
      <c r="U37" s="1999"/>
      <c r="V37" s="2086"/>
      <c r="W37" s="2087">
        <f>SUM(W38:Y39)</f>
        <v>0</v>
      </c>
      <c r="X37" s="1999"/>
      <c r="Y37" s="2000"/>
      <c r="Z37" s="1998">
        <f>SUM(Z38:AB39)</f>
        <v>0</v>
      </c>
      <c r="AA37" s="1999"/>
      <c r="AB37" s="2000"/>
      <c r="AC37" s="1998">
        <f>SUM(AC38:AE39)</f>
        <v>0</v>
      </c>
      <c r="AD37" s="1999"/>
      <c r="AE37" s="2007"/>
      <c r="AF37" s="624" t="str">
        <f>IF(D37=0,"←１年生学則定員が空欄です。(募集停止校の場合は空欄で構いません。)",IF(T37=0,"←生徒数が未記入です。",IF(AND(NOT(D37=0),NOT(F37=0),D37&gt;=F37*3),"←１年生の学則定員が募集定員の３倍以上です。（多くの場合、1年生学則定員と募集定員は近い人数ですが、正しい場合は構いません。）",IF(AND(NOT(D37=0),NOT(F37=0),F37&gt;=D37*3),"←募集定員が１年生の学則定員の３倍以上です。（多くの場合、1年生学則定員と募集定員は近い人数ですが正しい場合は構いません。）",IF(AND(A31=1,T39&gt;0),"↑で「1男子校」が選択されていて女子の生徒数が１名以上なので修正してください。",IF(AND(A31=2,T38&gt;0),"↑で「2女子校」が選択されていて男子の生徒数が１名以上なので修正してください。",IF(AND(A31=3,T38=0),"↑で「3共学校」が選択されていますが男子の生徒数が０名です。男子０名の場合は構いません。",IF(AND(A31=3,T39=0),"↑で「3共学校」が選択されていますが女子の生徒数が０名です。女子０名の場合は構いません。",""))))))))</f>
        <v>←１年生学則定員が空欄です。(募集停止校の場合は空欄で構いません。)</v>
      </c>
      <c r="AG37" s="130"/>
      <c r="AH37" s="130"/>
      <c r="AI37" s="130"/>
      <c r="AJ37" s="88"/>
      <c r="AK37" s="88"/>
      <c r="AL37" s="88"/>
      <c r="AM37" s="88"/>
      <c r="AN37" s="88"/>
      <c r="AO37" s="88"/>
      <c r="AP37" s="120"/>
      <c r="AQ37" s="120"/>
    </row>
    <row r="38" spans="1:43" s="68" customFormat="1" ht="18" customHeight="1" x14ac:dyDescent="0.15">
      <c r="A38" s="1986" t="s">
        <v>25</v>
      </c>
      <c r="B38" s="1987"/>
      <c r="C38" s="1988"/>
      <c r="D38" s="2110"/>
      <c r="E38" s="2111"/>
      <c r="F38" s="2116"/>
      <c r="G38" s="2117"/>
      <c r="H38" s="350" t="s">
        <v>19</v>
      </c>
      <c r="I38" s="2082">
        <f>I40+I42+I44+I46+I48+I50+I52+I54+I56</f>
        <v>0</v>
      </c>
      <c r="J38" s="2083"/>
      <c r="K38" s="2083"/>
      <c r="L38" s="2082">
        <f>L40+L42+L44+L46+L48+L50+L52+L54+L56</f>
        <v>0</v>
      </c>
      <c r="M38" s="2083"/>
      <c r="N38" s="2083"/>
      <c r="O38" s="2082">
        <f>O40+O42+O44+O46+O48+O50+O52+O54+O56</f>
        <v>0</v>
      </c>
      <c r="P38" s="2083"/>
      <c r="Q38" s="2083"/>
      <c r="R38" s="2082">
        <f>R40+R42+R44+R46+R48+R50+R52+R54+R56</f>
        <v>0</v>
      </c>
      <c r="S38" s="2084"/>
      <c r="T38" s="2004">
        <f>T40+T42+T44+T46+T48+T50+T52+T54+T56</f>
        <v>0</v>
      </c>
      <c r="U38" s="2005"/>
      <c r="V38" s="2006"/>
      <c r="W38" s="2088">
        <f>W40+W42+W44+W46+W48+W50+W52+W54+W56</f>
        <v>0</v>
      </c>
      <c r="X38" s="2083"/>
      <c r="Y38" s="2083"/>
      <c r="Z38" s="2082">
        <f>Z40+Z42+Z44+Z46+Z48+Z50+Z52+Z54+Z56</f>
        <v>0</v>
      </c>
      <c r="AA38" s="2083"/>
      <c r="AB38" s="2083"/>
      <c r="AC38" s="2089">
        <f>AC40+AC42+AC44+AC46+AC48+AC50+AC52+AC54+AC56</f>
        <v>0</v>
      </c>
      <c r="AD38" s="2005"/>
      <c r="AE38" s="2090"/>
      <c r="AF38" s="625"/>
      <c r="AG38" s="130"/>
      <c r="AH38" s="130"/>
      <c r="AI38" s="130"/>
      <c r="AJ38" s="88"/>
      <c r="AK38" s="88"/>
      <c r="AL38" s="88"/>
      <c r="AM38" s="88"/>
      <c r="AN38" s="88"/>
      <c r="AO38" s="88"/>
      <c r="AP38" s="120"/>
      <c r="AQ38" s="120"/>
    </row>
    <row r="39" spans="1:43" s="68" customFormat="1" ht="18" customHeight="1" x14ac:dyDescent="0.15">
      <c r="A39" s="22"/>
      <c r="B39" s="30"/>
      <c r="C39" s="24"/>
      <c r="D39" s="2112"/>
      <c r="E39" s="2113"/>
      <c r="F39" s="2118"/>
      <c r="G39" s="2119"/>
      <c r="H39" s="351" t="s">
        <v>21</v>
      </c>
      <c r="I39" s="2001">
        <f>I41+I43+I45+I47+I49+I51+I53+I55+I57</f>
        <v>0</v>
      </c>
      <c r="J39" s="1959"/>
      <c r="K39" s="2003"/>
      <c r="L39" s="2001">
        <f>L41+L43+L45+L47+L49+L51+L53+L55+L57</f>
        <v>0</v>
      </c>
      <c r="M39" s="1959"/>
      <c r="N39" s="2003"/>
      <c r="O39" s="2001">
        <f>O41+O43+O45+O47+O49+O51+O53+O55+O57</f>
        <v>0</v>
      </c>
      <c r="P39" s="1959"/>
      <c r="Q39" s="2003"/>
      <c r="R39" s="2079">
        <f>R41+R43+R45+R47+R49+R51+R53+R55+R57</f>
        <v>0</v>
      </c>
      <c r="S39" s="2080"/>
      <c r="T39" s="1958">
        <f>T41+T43+T45+T47+T49+T51+T53+T55+T57</f>
        <v>0</v>
      </c>
      <c r="U39" s="1959"/>
      <c r="V39" s="1960"/>
      <c r="W39" s="2081">
        <f>W41+W43+W45+W47+W49+W51+W53+W55+W57</f>
        <v>0</v>
      </c>
      <c r="X39" s="1959"/>
      <c r="Y39" s="2003"/>
      <c r="Z39" s="2001">
        <f>Z41+Z43+Z45+Z47+Z49+Z51+Z53+Z55+Z57</f>
        <v>0</v>
      </c>
      <c r="AA39" s="1959"/>
      <c r="AB39" s="2003"/>
      <c r="AC39" s="2001">
        <f>AC41+AC43+AC45+AC47+AC49+AC51+AC53+AC55+AC57</f>
        <v>0</v>
      </c>
      <c r="AD39" s="1959"/>
      <c r="AE39" s="2002"/>
      <c r="AF39" s="625"/>
      <c r="AG39" s="126"/>
      <c r="AH39" s="126"/>
      <c r="AI39" s="126"/>
      <c r="AJ39" s="87"/>
      <c r="AK39" s="87"/>
      <c r="AL39" s="87"/>
      <c r="AM39" s="87"/>
      <c r="AN39" s="87"/>
      <c r="AO39" s="87"/>
      <c r="AP39" s="120"/>
      <c r="AQ39" s="120"/>
    </row>
    <row r="40" spans="1:43" s="68" customFormat="1" ht="19.5" customHeight="1" x14ac:dyDescent="0.15">
      <c r="A40" s="1986" t="s">
        <v>26</v>
      </c>
      <c r="B40" s="1987"/>
      <c r="C40" s="1988"/>
      <c r="D40" s="1963"/>
      <c r="E40" s="1964"/>
      <c r="F40" s="1967"/>
      <c r="G40" s="1968"/>
      <c r="H40" s="352" t="s">
        <v>19</v>
      </c>
      <c r="I40" s="1953"/>
      <c r="J40" s="1952"/>
      <c r="K40" s="1954"/>
      <c r="L40" s="1953"/>
      <c r="M40" s="1952"/>
      <c r="N40" s="1954"/>
      <c r="O40" s="1952"/>
      <c r="P40" s="1952"/>
      <c r="Q40" s="1952"/>
      <c r="R40" s="1953"/>
      <c r="S40" s="1955"/>
      <c r="T40" s="1971">
        <f t="shared" ref="T40:T41" si="0">SUM(W40:AE40)</f>
        <v>0</v>
      </c>
      <c r="U40" s="1972"/>
      <c r="V40" s="1973"/>
      <c r="W40" s="1952"/>
      <c r="X40" s="1952"/>
      <c r="Y40" s="1952"/>
      <c r="Z40" s="1953"/>
      <c r="AA40" s="1952"/>
      <c r="AB40" s="1954"/>
      <c r="AC40" s="1952"/>
      <c r="AD40" s="1952"/>
      <c r="AE40" s="1955"/>
      <c r="AF40" s="89" t="str">
        <f>IF($A$31=2,"",IF(AND(W40&gt;0,D40=""),"←１年生の学則定員が未記入です。",IF(AND(W40&gt;0,SUM(F40)=0,O40&gt;0,O40=R40),"←外部入学者がいない場合は、募集定員を0とせず既定の定員 or 1年生の学則定員数を記入してください。",IF(AND(W40&gt;0,SUM(F40)=0),"←募集定員が未記入です。",IF(AND(W40&gt;0,I40=""),"←入学志願者数が未記入です。",IF(AND(W40&gt;0,L40=""),"←合格者数が未記入です。",IF(AND(W40&gt;0,O40=""),"←入学者数が未記入です。",IF(AND(NOT(D40=0),SUM(T40:V41)=0),"←生徒数が未記入です。",IF(L40&gt;I40,"←合格者数が志願者数を上回っています。",IF(O40&gt;L40,"←入学者数が合格者数を上回っています。",IF(R40&gt;O40,"←内部入学者数が入学者数を上回っています。",IF(AND(O40&gt;0,W40=""),"←１年生が未記入です。",IF(AND(R40&gt;=5,W40&gt;=(SUM(O40:S40))),"←「入学者数」には「内部入学者数」を含めてください。",IF((O40-W40)&gt;=4,"←入学者が１年生より４名以上多いです。留学・転学等による差の場合は構いません。",IF((W40-O40)&gt;=4,"←１年生が入学者より４名以上多いです。留学・留年等による差の場合は構いません。",IF(AND(SUM(W40:Y41)&lt;1,SUM(I40:K41)=0,SUM(D40:G41)&gt;0),"←募集停止により１年生が０名の場合は、1年生の学則定員・募集定員は記入しないでください。",IF(F40&gt;D40,"←募集定員が1年生の学則定員を上回っていますがよろしいでしょうか。（正しい場合は構いません）","")))))))))))))))))</f>
        <v/>
      </c>
      <c r="AG40" s="131"/>
      <c r="AH40" s="131"/>
      <c r="AI40" s="128"/>
      <c r="AJ40" s="89"/>
      <c r="AK40" s="89"/>
      <c r="AL40" s="89"/>
      <c r="AM40" s="89"/>
      <c r="AN40" s="89"/>
      <c r="AO40" s="89"/>
      <c r="AP40" s="120"/>
      <c r="AQ40" s="120"/>
    </row>
    <row r="41" spans="1:43" s="68" customFormat="1" ht="19.5" customHeight="1" x14ac:dyDescent="0.15">
      <c r="A41" s="1989"/>
      <c r="B41" s="1990"/>
      <c r="C41" s="1991"/>
      <c r="D41" s="1965"/>
      <c r="E41" s="1966"/>
      <c r="F41" s="1969"/>
      <c r="G41" s="1970"/>
      <c r="H41" s="353" t="s">
        <v>21</v>
      </c>
      <c r="I41" s="1956"/>
      <c r="J41" s="1946"/>
      <c r="K41" s="1957"/>
      <c r="L41" s="1956"/>
      <c r="M41" s="1946"/>
      <c r="N41" s="1957"/>
      <c r="O41" s="1946"/>
      <c r="P41" s="1946"/>
      <c r="Q41" s="1946"/>
      <c r="R41" s="1956"/>
      <c r="S41" s="1947"/>
      <c r="T41" s="1958">
        <f t="shared" si="0"/>
        <v>0</v>
      </c>
      <c r="U41" s="1959"/>
      <c r="V41" s="1960"/>
      <c r="W41" s="1946"/>
      <c r="X41" s="1946"/>
      <c r="Y41" s="1946"/>
      <c r="Z41" s="1956"/>
      <c r="AA41" s="1946"/>
      <c r="AB41" s="1957"/>
      <c r="AC41" s="1946"/>
      <c r="AD41" s="1946"/>
      <c r="AE41" s="1947"/>
      <c r="AF41" s="89" t="str">
        <f>IF($A$31=1,"",IF(AND(W41&gt;0,D40=""),"←１年生の学則定員が未記入です。",IF(AND(W41&gt;0,SUM(F40)=0,O41&gt;0,O41=R41),"←外部入学者がいない場合は、募集定員を0とせず既定の定員 or 1年生の学則定員数を記入してください。",IF(AND(W41&gt;0,SUM(F40)=0),"←募集定員が未記入です。",IF(AND(W41&gt;0,I41=""),"←入学志願者数が未記入です。",IF(AND(W41&gt;0,L41=""),"←合格者数が未記入です。",IF(AND(W41&gt;0,O41=""),"←入学者数が未記入です。",IF(AND(NOT(D40=0),SUM(T40:V41)=0),"←生徒数が未記入です。",IF(L41&gt;I41,"←合格者数が志願者数を上回っています。",IF(O41&gt;L41,"←入学者数が合格者数を上回っています。",IF(R41&gt;O41,"←内部入学者数が入学者数を上回っています。",IF(AND(O41&gt;0,W41=""),"←１年生が未記入です。",IF(AND(R41&gt;=5,W41&gt;=(SUM(O41:S41))),"←「入学者数」には「内部入学者数」を含めてください。",IF((O41-W41)&gt;=4,"←入学者が１年生より４名以上多いです。留学・転学等による差の場合は構いません。",IF((W41-O41)&gt;=4,"←１年生が入学者より４名以上多いです。留学・留年等による差の場合は構いません。",IF(AND(SUM(W40:Y41)&lt;1,SUM(I40:K41)=0,SUM(D40:G41)&gt;0),"←募集停止により１年生が０名の場合は、1年生の学則定員・募集定員は記入しないでください。",IF(F40&gt;D40,"←募集定員が1年生の学則定員を上回っていますがよろしいでしょうか。（正しい場合は構いません）","")))))))))))))))))</f>
        <v/>
      </c>
      <c r="AG41" s="131"/>
      <c r="AH41" s="131"/>
      <c r="AI41" s="128"/>
      <c r="AJ41" s="89"/>
      <c r="AK41" s="89"/>
      <c r="AL41" s="89"/>
      <c r="AM41" s="89"/>
      <c r="AN41" s="89"/>
      <c r="AO41" s="89"/>
      <c r="AP41" s="120"/>
      <c r="AQ41" s="120"/>
    </row>
    <row r="42" spans="1:43" s="68" customFormat="1" ht="19.5" customHeight="1" x14ac:dyDescent="0.15">
      <c r="A42" s="1977" t="s">
        <v>27</v>
      </c>
      <c r="B42" s="1978"/>
      <c r="C42" s="1979"/>
      <c r="D42" s="1963"/>
      <c r="E42" s="1964"/>
      <c r="F42" s="1967"/>
      <c r="G42" s="1968"/>
      <c r="H42" s="352" t="s">
        <v>19</v>
      </c>
      <c r="I42" s="1953"/>
      <c r="J42" s="1952"/>
      <c r="K42" s="1954"/>
      <c r="L42" s="1953"/>
      <c r="M42" s="1952"/>
      <c r="N42" s="1954"/>
      <c r="O42" s="1952"/>
      <c r="P42" s="1952"/>
      <c r="Q42" s="1952"/>
      <c r="R42" s="1953"/>
      <c r="S42" s="1955"/>
      <c r="T42" s="1971">
        <f t="shared" ref="T42:T57" si="1">SUM(W42:AE42)</f>
        <v>0</v>
      </c>
      <c r="U42" s="1972"/>
      <c r="V42" s="1973"/>
      <c r="W42" s="1952"/>
      <c r="X42" s="1952"/>
      <c r="Y42" s="1952"/>
      <c r="Z42" s="1953"/>
      <c r="AA42" s="1952"/>
      <c r="AB42" s="1954"/>
      <c r="AC42" s="1952"/>
      <c r="AD42" s="1952"/>
      <c r="AE42" s="1955"/>
      <c r="AF42" s="89" t="str">
        <f>IF($A$31=2,"",IF(AND(W42&gt;0,D42=""),"←１年生の学則定員が未記入です。",IF(AND(W42&gt;0,SUM(F42)=0,O42&gt;0,O42=R42),"←外部入学者がいない場合は、募集定員を0とせず既定の定員 or 1年生の学則定員数を記入してください。",IF(AND(W42&gt;0,SUM(F42)=0),"←募集定員が未記入です。",IF(AND(W42&gt;0,I42=""),"←入学志願者数が未記入です。",IF(AND(W42&gt;0,L42=""),"←合格者数が未記入です。",IF(AND(W42&gt;0,O42=""),"←入学者数が未記入です。",IF(AND(NOT(D42=0),SUM(T42:V43)=0),"←生徒数が未記入です。",IF(L42&gt;I42,"←合格者数が志願者数を上回っています。",IF(O42&gt;L42,"←入学者数が合格者数を上回っています。",IF(R42&gt;O42,"←内部入学者数が入学者数を上回っています。",IF(AND(O42&gt;0,W42=""),"←１年生が未記入です。",IF(AND(R42&gt;=5,W42&gt;=(SUM(O42:S42))),"←「入学者数」には「内部入学者数」を含めてください。",IF((O42-W42)&gt;=4,"←入学者が１年生より４名以上多いです。留学・転学等による差の場合は構いません。",IF((W42-O42)&gt;=4,"←１年生が入学者より４名以上多いです。留学・留年等による差の場合は構いません。",IF(AND(SUM(W42:Y43)&lt;1,SUM(I42:K43)=0,SUM(D42:G43)&gt;0),"←募集停止により１年生が０名の場合は、1年生の学則定員・募集定員は記入しないでください。",IF(F42&gt;D42,"←募集定員が1年生の学則定員を上回っていますがよろしいでしょうか。（正しい場合は構いません）","")))))))))))))))))</f>
        <v/>
      </c>
      <c r="AG42" s="131"/>
      <c r="AH42" s="131"/>
      <c r="AI42" s="128"/>
      <c r="AJ42" s="89"/>
      <c r="AK42" s="89"/>
      <c r="AL42" s="89"/>
      <c r="AM42" s="89"/>
      <c r="AN42" s="89"/>
      <c r="AO42" s="89"/>
      <c r="AP42" s="120"/>
      <c r="AQ42" s="120"/>
    </row>
    <row r="43" spans="1:43" s="68" customFormat="1" ht="19.5" customHeight="1" x14ac:dyDescent="0.15">
      <c r="A43" s="1980"/>
      <c r="B43" s="1981"/>
      <c r="C43" s="1982"/>
      <c r="D43" s="1965"/>
      <c r="E43" s="1966"/>
      <c r="F43" s="1969"/>
      <c r="G43" s="1970"/>
      <c r="H43" s="353" t="s">
        <v>21</v>
      </c>
      <c r="I43" s="1956"/>
      <c r="J43" s="1946"/>
      <c r="K43" s="1957"/>
      <c r="L43" s="1956"/>
      <c r="M43" s="1946"/>
      <c r="N43" s="1957"/>
      <c r="O43" s="1946"/>
      <c r="P43" s="1946"/>
      <c r="Q43" s="1946"/>
      <c r="R43" s="1956"/>
      <c r="S43" s="1947"/>
      <c r="T43" s="1958">
        <f t="shared" si="1"/>
        <v>0</v>
      </c>
      <c r="U43" s="1959"/>
      <c r="V43" s="1960"/>
      <c r="W43" s="1946"/>
      <c r="X43" s="1946"/>
      <c r="Y43" s="1946"/>
      <c r="Z43" s="1956"/>
      <c r="AA43" s="1946"/>
      <c r="AB43" s="1957"/>
      <c r="AC43" s="1946"/>
      <c r="AD43" s="1946"/>
      <c r="AE43" s="1947"/>
      <c r="AF43" s="89" t="str">
        <f>IF($A$31=1,"",IF(AND(W43&gt;0,D42=""),"←１年生の学則定員が未記入です。",IF(AND(W43&gt;0,SUM(F42)=0,O43&gt;0,O43=R43),"←外部入学者がいない場合は、募集定員を0とせず既定の定員 or 1年生の学則定員数を記入してください。",IF(AND(W43&gt;0,SUM(F42)=0),"←募集定員が未記入です。",IF(AND(W43&gt;0,I43=""),"←入学志願者数が未記入です。",IF(AND(W43&gt;0,L43=""),"←合格者数が未記入です。",IF(AND(W43&gt;0,O43=""),"←入学者数が未記入です。",IF(AND(NOT(D42=0),SUM(T42:V43)=0),"←生徒数が未記入です。",IF(L43&gt;I43,"←合格者数が志願者数を上回っています。",IF(O43&gt;L43,"←入学者数が合格者数を上回っています。",IF(R43&gt;O43,"←内部入学者数が入学者数を上回っています。",IF(AND(O43&gt;0,W43=""),"←１年生が未記入です。",IF(AND(R43&gt;=5,W43&gt;=(SUM(O43:S43))),"←「入学者数」には「内部入学者数」を含めてください。",IF((O43-W43)&gt;=4,"←入学者が１年生より４名以上多いです。留学・転学等による差の場合は構いません。",IF((W43-O43)&gt;=4,"←１年生が入学者より４名以上多いです。留学・留年等による差の場合は構いません。",IF(AND(SUM(W42:Y43)&lt;1,SUM(I42:K43)=0,SUM(D42:G43)&gt;0),"←募集停止により１年生が０名の場合は、1年生の学則定員・募集定員は記入しないでください。",IF(F42&gt;D42,"←募集定員が1年生の学則定員を上回っていますがよろしいでしょうか。（正しい場合は構いません）","")))))))))))))))))</f>
        <v/>
      </c>
      <c r="AG43" s="131"/>
      <c r="AH43" s="131"/>
      <c r="AI43" s="128"/>
      <c r="AJ43" s="89"/>
      <c r="AK43" s="89"/>
      <c r="AL43" s="89"/>
      <c r="AM43" s="89"/>
      <c r="AN43" s="89"/>
      <c r="AO43" s="89"/>
      <c r="AP43" s="120"/>
      <c r="AQ43" s="120"/>
    </row>
    <row r="44" spans="1:43" s="68" customFormat="1" ht="19.5" customHeight="1" x14ac:dyDescent="0.15">
      <c r="A44" s="1983" t="s">
        <v>28</v>
      </c>
      <c r="B44" s="1984"/>
      <c r="C44" s="1985"/>
      <c r="D44" s="1963"/>
      <c r="E44" s="1964"/>
      <c r="F44" s="1967"/>
      <c r="G44" s="1968"/>
      <c r="H44" s="352" t="s">
        <v>19</v>
      </c>
      <c r="I44" s="1953"/>
      <c r="J44" s="1952"/>
      <c r="K44" s="1954"/>
      <c r="L44" s="1953"/>
      <c r="M44" s="1952"/>
      <c r="N44" s="1954"/>
      <c r="O44" s="1952"/>
      <c r="P44" s="1952"/>
      <c r="Q44" s="1952"/>
      <c r="R44" s="1953"/>
      <c r="S44" s="1955"/>
      <c r="T44" s="1971">
        <f t="shared" si="1"/>
        <v>0</v>
      </c>
      <c r="U44" s="1972"/>
      <c r="V44" s="1973"/>
      <c r="W44" s="1952"/>
      <c r="X44" s="1952"/>
      <c r="Y44" s="1952"/>
      <c r="Z44" s="1953"/>
      <c r="AA44" s="1952"/>
      <c r="AB44" s="1954"/>
      <c r="AC44" s="1952"/>
      <c r="AD44" s="1952"/>
      <c r="AE44" s="1955"/>
      <c r="AF44" s="89" t="str">
        <f>IF($A$31=2,"",IF(AND(W44&gt;0,D44=""),"←１年生の学則定員が未記入です。",IF(AND(W44&gt;0,SUM(F44)=0,O44&gt;0,O44=R44),"←外部入学者がいない場合は、募集定員を0とせず既定の定員 or 1年生の学則定員数を記入してください。",IF(AND(W44&gt;0,SUM(F44)=0),"←募集定員が未記入です。",IF(AND(W44&gt;0,I44=""),"←入学志願者数が未記入です。",IF(AND(W44&gt;0,L44=""),"←合格者数が未記入です。",IF(AND(W44&gt;0,O44=""),"←入学者数が未記入です。",IF(AND(NOT(D44=0),SUM(T44:V45)=0),"←生徒数が未記入です。",IF(L44&gt;I44,"←合格者数が志願者数を上回っています。",IF(O44&gt;L44,"←入学者数が合格者数を上回っています。",IF(R44&gt;O44,"←内部入学者数が入学者数を上回っています。",IF(AND(O44&gt;0,W44=""),"←１年生が未記入です。",IF(AND(R44&gt;=5,W44&gt;=(SUM(O44:S44))),"←「入学者数」には「内部入学者数」を含めてください。",IF((O44-W44)&gt;=4,"←入学者が１年生より４名以上多いです。留学・転学等による差の場合は構いません。",IF((W44-O44)&gt;=4,"←１年生が入学者より４名以上多いです。留学・留年等による差の場合は構いません。",IF(AND(SUM(W44:Y45)&lt;1,SUM(I44:K45)=0,SUM(D44:G45)&gt;0),"←募集停止により１年生が０名の場合は、1年生の学則定員・募集定員は記入しないでください。",IF(F44&gt;D44,"←募集定員が1年生の学則定員を上回っていますがよろしいでしょうか。（正しい場合は構いません）","")))))))))))))))))</f>
        <v/>
      </c>
      <c r="AG44" s="131"/>
      <c r="AH44" s="131"/>
      <c r="AI44" s="128"/>
      <c r="AJ44" s="89"/>
      <c r="AK44" s="89"/>
      <c r="AL44" s="89"/>
      <c r="AM44" s="89"/>
      <c r="AN44" s="89"/>
      <c r="AO44" s="89"/>
      <c r="AP44" s="120"/>
      <c r="AQ44" s="120"/>
    </row>
    <row r="45" spans="1:43" s="68" customFormat="1" ht="19.5" customHeight="1" x14ac:dyDescent="0.15">
      <c r="A45" s="1983"/>
      <c r="B45" s="1984"/>
      <c r="C45" s="1985"/>
      <c r="D45" s="1965"/>
      <c r="E45" s="1966"/>
      <c r="F45" s="1969"/>
      <c r="G45" s="1970"/>
      <c r="H45" s="353" t="s">
        <v>21</v>
      </c>
      <c r="I45" s="1956"/>
      <c r="J45" s="1946"/>
      <c r="K45" s="1957"/>
      <c r="L45" s="1956"/>
      <c r="M45" s="1946"/>
      <c r="N45" s="1957"/>
      <c r="O45" s="1946"/>
      <c r="P45" s="1946"/>
      <c r="Q45" s="1946"/>
      <c r="R45" s="1956"/>
      <c r="S45" s="1947"/>
      <c r="T45" s="1958">
        <f t="shared" si="1"/>
        <v>0</v>
      </c>
      <c r="U45" s="1959"/>
      <c r="V45" s="1960"/>
      <c r="W45" s="1946"/>
      <c r="X45" s="1946"/>
      <c r="Y45" s="1946"/>
      <c r="Z45" s="1956"/>
      <c r="AA45" s="1946"/>
      <c r="AB45" s="1957"/>
      <c r="AC45" s="1946"/>
      <c r="AD45" s="1946"/>
      <c r="AE45" s="1947"/>
      <c r="AF45" s="89" t="str">
        <f>IF($A$31=1,"",IF(AND(W45&gt;0,D44=""),"←１年生の学則定員が未記入です。",IF(AND(W45&gt;0,SUM(F44)=0,O45&gt;0,O45=R45),"←外部入学者がいない場合は、募集定員を0とせず既定の定員 or 1年生の学則定員数を記入してください。",IF(AND(W45&gt;0,SUM(F44)=0),"←募集定員が未記入です。",IF(AND(W45&gt;0,I45=""),"←入学志願者数が未記入です。",IF(AND(W45&gt;0,L45=""),"←合格者数が未記入です。",IF(AND(W45&gt;0,O45=""),"←入学者数が未記入です。",IF(AND(NOT(D44=0),SUM(T44:V45)=0),"←生徒数が未記入です。",IF(L45&gt;I45,"←合格者数が志願者数を上回っています。",IF(O45&gt;L45,"←入学者数が合格者数を上回っています。",IF(R45&gt;O45,"←内部入学者数が入学者数を上回っています。",IF(AND(O45&gt;0,W45=""),"←１年生が未記入です。",IF(AND(R45&gt;=5,W45&gt;=(SUM(O45:S45))),"←「入学者数」には「内部入学者数」を含めてください。",IF((O45-W45)&gt;=4,"←入学者が１年生より４名以上多いです。留学・転学等による差の場合は構いません。",IF((W45-O45)&gt;=4,"←１年生が入学者より４名以上多いです。留学・留年等による差の場合は構いません。",IF(AND(SUM(W44:Y45)&lt;1,SUM(I44:K45)=0,SUM(D44:G45)&gt;0),"←募集停止により１年生が０名の場合は、1年生の学則定員・募集定員は記入しないでください。",IF(F44&gt;D44,"←募集定員が1年生の学則定員を上回っていますがよろしいでしょうか。（正しい場合は構いません）","")))))))))))))))))</f>
        <v/>
      </c>
      <c r="AG45" s="131"/>
      <c r="AH45" s="131"/>
      <c r="AI45" s="128"/>
      <c r="AJ45" s="89"/>
      <c r="AK45" s="89"/>
      <c r="AL45" s="89"/>
      <c r="AM45" s="89"/>
      <c r="AN45" s="89"/>
      <c r="AO45" s="89"/>
      <c r="AP45" s="120"/>
      <c r="AQ45" s="120"/>
    </row>
    <row r="46" spans="1:43" s="68" customFormat="1" ht="19.5" customHeight="1" x14ac:dyDescent="0.15">
      <c r="A46" s="1977" t="s">
        <v>29</v>
      </c>
      <c r="B46" s="1978"/>
      <c r="C46" s="1979"/>
      <c r="D46" s="1963"/>
      <c r="E46" s="1964"/>
      <c r="F46" s="1967"/>
      <c r="G46" s="1968"/>
      <c r="H46" s="352" t="s">
        <v>19</v>
      </c>
      <c r="I46" s="1953"/>
      <c r="J46" s="1952"/>
      <c r="K46" s="1954"/>
      <c r="L46" s="1953"/>
      <c r="M46" s="1952"/>
      <c r="N46" s="1954"/>
      <c r="O46" s="1952"/>
      <c r="P46" s="1952"/>
      <c r="Q46" s="1952"/>
      <c r="R46" s="1953"/>
      <c r="S46" s="1955"/>
      <c r="T46" s="1971">
        <f t="shared" si="1"/>
        <v>0</v>
      </c>
      <c r="U46" s="1972"/>
      <c r="V46" s="1973"/>
      <c r="W46" s="1952"/>
      <c r="X46" s="1952"/>
      <c r="Y46" s="1952"/>
      <c r="Z46" s="1953"/>
      <c r="AA46" s="1952"/>
      <c r="AB46" s="1954"/>
      <c r="AC46" s="1952"/>
      <c r="AD46" s="1952"/>
      <c r="AE46" s="1955"/>
      <c r="AF46" s="89" t="str">
        <f>IF($A$31=2,"",IF(AND(W46&gt;0,D46=""),"←１年生の学則定員が未記入です。",IF(AND(W46&gt;0,SUM(F46)=0,O46&gt;0,O46=R46),"←外部入学者がいない場合は、募集定員を0とせず既定の定員 or 1年生の学則定員数を記入してください。",IF(AND(W46&gt;0,SUM(F46)=0),"←募集定員が未記入です。",IF(AND(W46&gt;0,I46=""),"←入学志願者数が未記入です。",IF(AND(W46&gt;0,L46=""),"←合格者数が未記入です。",IF(AND(W46&gt;0,O46=""),"←入学者数が未記入です。",IF(AND(NOT(D46=0),SUM(T46:V47)=0),"←生徒数が未記入です。",IF(L46&gt;I46,"←合格者数が志願者数を上回っています。",IF(O46&gt;L46,"←入学者数が合格者数を上回っています。",IF(R46&gt;O46,"←内部入学者数が入学者数を上回っています。",IF(AND(O46&gt;0,W46=""),"←１年生が未記入です。",IF(AND(R46&gt;=5,W46&gt;=(SUM(O46:S46))),"←「入学者数」には「内部入学者数」を含めてください。",IF((O46-W46)&gt;=4,"←入学者が１年生より４名以上多いです。留学・転学等による差の場合は構いません。",IF((W46-O46)&gt;=4,"←１年生が入学者より４名以上多いです。留学・留年等による差の場合は構いません。",IF(AND(SUM(W46:Y47)&lt;1,SUM(I46:K47)=0,SUM(D46:G47)&gt;0),"←募集停止により１年生が０名の場合は、1年生の学則定員・募集定員は記入しないでください。",IF(F46&gt;D46,"←募集定員が1年生の学則定員を上回っていますがよろしいでしょうか。（正しい場合は構いません）","")))))))))))))))))</f>
        <v/>
      </c>
      <c r="AG46" s="131"/>
      <c r="AH46" s="131"/>
      <c r="AI46" s="128"/>
      <c r="AJ46" s="89"/>
      <c r="AK46" s="89"/>
      <c r="AL46" s="89"/>
      <c r="AM46" s="89"/>
      <c r="AN46" s="89"/>
      <c r="AO46" s="89"/>
      <c r="AP46" s="120"/>
      <c r="AQ46" s="120"/>
    </row>
    <row r="47" spans="1:43" s="68" customFormat="1" ht="19.5" customHeight="1" x14ac:dyDescent="0.15">
      <c r="A47" s="1980"/>
      <c r="B47" s="1981"/>
      <c r="C47" s="1982"/>
      <c r="D47" s="1965"/>
      <c r="E47" s="1966"/>
      <c r="F47" s="1969"/>
      <c r="G47" s="1970"/>
      <c r="H47" s="353" t="s">
        <v>21</v>
      </c>
      <c r="I47" s="1956"/>
      <c r="J47" s="1946"/>
      <c r="K47" s="1957"/>
      <c r="L47" s="1956"/>
      <c r="M47" s="1946"/>
      <c r="N47" s="1957"/>
      <c r="O47" s="1946"/>
      <c r="P47" s="1946"/>
      <c r="Q47" s="1946"/>
      <c r="R47" s="1956"/>
      <c r="S47" s="1947"/>
      <c r="T47" s="1958">
        <f t="shared" si="1"/>
        <v>0</v>
      </c>
      <c r="U47" s="1959"/>
      <c r="V47" s="1960"/>
      <c r="W47" s="1946"/>
      <c r="X47" s="1946"/>
      <c r="Y47" s="1946"/>
      <c r="Z47" s="1956"/>
      <c r="AA47" s="1946"/>
      <c r="AB47" s="1957"/>
      <c r="AC47" s="1946"/>
      <c r="AD47" s="1946"/>
      <c r="AE47" s="1947"/>
      <c r="AF47" s="89" t="str">
        <f>IF($A$31=1,"",IF(AND(W47&gt;0,D46=""),"←１年生の学則定員が未記入です。",IF(AND(W47&gt;0,SUM(F46)=0,O47&gt;0,O47=R47),"←外部入学者がいない場合は、募集定員を0とせず既定の定員 or 1年生の学則定員数を記入してください。",IF(AND(W47&gt;0,SUM(F46)=0),"←募集定員が未記入です。",IF(AND(W47&gt;0,I47=""),"←入学志願者数が未記入です。",IF(AND(W47&gt;0,L47=""),"←合格者数が未記入です。",IF(AND(W47&gt;0,O47=""),"←入学者数が未記入です。",IF(AND(NOT(D46=0),SUM(T46:V47)=0),"←生徒数が未記入です。",IF(L47&gt;I47,"←合格者数が志願者数を上回っています。",IF(O47&gt;L47,"←入学者数が合格者数を上回っています。",IF(R47&gt;O47,"←内部入学者数が入学者数を上回っています。",IF(AND(O47&gt;0,W47=""),"←１年生が未記入です。",IF(AND(R47&gt;=5,W47&gt;=(SUM(O47:S47))),"←「入学者数」には「内部入学者数」を含めてください。",IF((O47-W47)&gt;=4,"←入学者が１年生より４名以上多いです。留学・転学等による差の場合は構いません。",IF((W47-O47)&gt;=4,"←１年生が入学者より４名以上多いです。留学・留年等による差の場合は構いません。",IF(AND(SUM(W46:Y47)&lt;1,SUM(I46:K47)=0,SUM(D46:G47)&gt;0),"←募集停止により１年生が０名の場合は、1年生の学則定員・募集定員は記入しないでください。",IF(F46&gt;D46,"←募集定員が1年生の学則定員を上回っていますがよろしいでしょうか。（正しい場合は構いません）","")))))))))))))))))</f>
        <v/>
      </c>
      <c r="AG47" s="131"/>
      <c r="AH47" s="131"/>
      <c r="AI47" s="128"/>
      <c r="AJ47" s="89"/>
      <c r="AK47" s="89"/>
      <c r="AL47" s="89"/>
      <c r="AM47" s="89"/>
      <c r="AN47" s="89"/>
      <c r="AO47" s="89"/>
      <c r="AP47" s="120"/>
      <c r="AQ47" s="120"/>
    </row>
    <row r="48" spans="1:43" s="68" customFormat="1" ht="19.5" customHeight="1" x14ac:dyDescent="0.15">
      <c r="A48" s="1974" t="s">
        <v>71</v>
      </c>
      <c r="B48" s="1961"/>
      <c r="C48" s="1962"/>
      <c r="D48" s="1963"/>
      <c r="E48" s="1964"/>
      <c r="F48" s="1967"/>
      <c r="G48" s="1968"/>
      <c r="H48" s="352" t="s">
        <v>19</v>
      </c>
      <c r="I48" s="1953"/>
      <c r="J48" s="1952"/>
      <c r="K48" s="1954"/>
      <c r="L48" s="1953"/>
      <c r="M48" s="1952"/>
      <c r="N48" s="1954"/>
      <c r="O48" s="1952"/>
      <c r="P48" s="1952"/>
      <c r="Q48" s="1952"/>
      <c r="R48" s="1953"/>
      <c r="S48" s="1955"/>
      <c r="T48" s="1971">
        <f t="shared" si="1"/>
        <v>0</v>
      </c>
      <c r="U48" s="1972"/>
      <c r="V48" s="1973"/>
      <c r="W48" s="1952"/>
      <c r="X48" s="1952"/>
      <c r="Y48" s="1952"/>
      <c r="Z48" s="1953"/>
      <c r="AA48" s="1952"/>
      <c r="AB48" s="1954"/>
      <c r="AC48" s="1952"/>
      <c r="AD48" s="1952"/>
      <c r="AE48" s="1955"/>
      <c r="AF48" s="89" t="str">
        <f>IF($A$31=2,"",IF(AND(W48&gt;0,D48=""),"←１年生の学則定員が未記入です。",IF(AND(W48&gt;0,SUM(F48)=0,O48&gt;0,O48=R48),"←外部入学者がいない場合は、募集定員を0とせず既定の定員 or 1年生の学則定員数を記入してください。",IF(AND(W48&gt;0,SUM(F48)=0),"←募集定員が未記入です。",IF(AND(W48&gt;0,I48=""),"←入学志願者数が未記入です。",IF(AND(W48&gt;0,L48=""),"←合格者数が未記入です。",IF(AND(W48&gt;0,O48=""),"←入学者数が未記入です。",IF(AND(NOT(D48=0),SUM(T48:V49)=0),"←生徒数が未記入です。",IF(L48&gt;I48,"←合格者数が志願者数を上回っています。",IF(O48&gt;L48,"←入学者数が合格者数を上回っています。",IF(R48&gt;O48,"←内部入学者数が入学者数を上回っています。",IF(AND(O48&gt;0,W48=""),"←１年生が未記入です。",IF(AND(R48&gt;=5,W48&gt;=(SUM(O48:S48))),"←「入学者数」には「内部入学者数」を含めてください。",IF((O48-W48)&gt;=4,"←入学者が１年生より４名以上多いです。留学・転学等による差の場合は構いません。",IF((W48-O48)&gt;=4,"←１年生が入学者より４名以上多いです。留学・留年等による差の場合は構いません。",IF(AND(SUM(W48:Y49)&lt;1,SUM(I48:K49)=0,SUM(D48:G49)&gt;0),"←募集停止により１年生が０名の場合は、1年生の学則定員・募集定員は記入しないでください。",IF(F48&gt;D48,"←募集定員が1年生の学則定員を上回っていますがよろしいでしょうか。（正しい場合は構いません）","")))))))))))))))))</f>
        <v/>
      </c>
      <c r="AG48" s="131"/>
      <c r="AH48" s="131"/>
      <c r="AI48" s="128"/>
      <c r="AJ48" s="89"/>
      <c r="AK48" s="89"/>
      <c r="AL48" s="89"/>
      <c r="AM48" s="89"/>
      <c r="AN48" s="89"/>
      <c r="AO48" s="89"/>
      <c r="AP48" s="120"/>
      <c r="AQ48" s="120"/>
    </row>
    <row r="49" spans="1:43" s="68" customFormat="1" ht="19.5" customHeight="1" x14ac:dyDescent="0.15">
      <c r="A49" s="1975"/>
      <c r="B49" s="71"/>
      <c r="C49" s="72" t="s">
        <v>30</v>
      </c>
      <c r="D49" s="1965"/>
      <c r="E49" s="1966"/>
      <c r="F49" s="1969"/>
      <c r="G49" s="1970"/>
      <c r="H49" s="353" t="s">
        <v>21</v>
      </c>
      <c r="I49" s="1956"/>
      <c r="J49" s="1946"/>
      <c r="K49" s="1957"/>
      <c r="L49" s="1956"/>
      <c r="M49" s="1946"/>
      <c r="N49" s="1957"/>
      <c r="O49" s="1946"/>
      <c r="P49" s="1946"/>
      <c r="Q49" s="1946"/>
      <c r="R49" s="1956"/>
      <c r="S49" s="1947"/>
      <c r="T49" s="1958">
        <f t="shared" si="1"/>
        <v>0</v>
      </c>
      <c r="U49" s="1959"/>
      <c r="V49" s="1960"/>
      <c r="W49" s="1946"/>
      <c r="X49" s="1946"/>
      <c r="Y49" s="1946"/>
      <c r="Z49" s="1956"/>
      <c r="AA49" s="1946"/>
      <c r="AB49" s="1957"/>
      <c r="AC49" s="1946"/>
      <c r="AD49" s="1946"/>
      <c r="AE49" s="1947"/>
      <c r="AF49" s="89" t="str">
        <f>IF($A$31=1,"",IF(AND(W49&gt;0,D48=""),"←１年生の学則定員が未記入です。",IF(AND(W49&gt;0,SUM(F48)=0,O49&gt;0,O49=R49),"←外部入学者がいない場合は、募集定員を0とせず既定の定員 or 1年生の学則定員数を記入してください。",IF(AND(W49&gt;0,SUM(F48)=0),"←募集定員が未記入です。",IF(AND(W49&gt;0,I49=""),"←入学志願者数が未記入です。",IF(AND(W49&gt;0,L49=""),"←合格者数が未記入です。",IF(AND(W49&gt;0,O49=""),"←入学者数が未記入です。",IF(AND(NOT(D48=0),SUM(T48:V49)=0),"←生徒数が未記入です。",IF(L49&gt;I49,"←合格者数が志願者数を上回っています。",IF(O49&gt;L49,"←入学者数が合格者数を上回っています。",IF(R49&gt;O49,"←内部入学者数が入学者数を上回っています。",IF(AND(O49&gt;0,W49=""),"←１年生が未記入です。",IF(AND(R49&gt;=5,W49&gt;=(SUM(O49:S49))),"←「入学者数」には「内部入学者数」を含めてください。",IF((O49-W49)&gt;=4,"←入学者が１年生より４名以上多いです。留学・転学等による差の場合は構いません。",IF((W49-O49)&gt;=4,"←１年生が入学者より４名以上多いです。留学・留年等による差の場合は構いません。",IF(AND(SUM(W48:Y49)&lt;1,SUM(I48:K49)=0,SUM(D48:G49)&gt;0),"←募集停止により１年生が０名の場合は、1年生の学則定員・募集定員は記入しないでください。",IF(F48&gt;D48,"←募集定員が1年生の学則定員を上回っていますがよろしいでしょうか。（正しい場合は構いません）","")))))))))))))))))</f>
        <v/>
      </c>
      <c r="AG49" s="131"/>
      <c r="AH49" s="131"/>
      <c r="AI49" s="128"/>
      <c r="AJ49" s="89"/>
      <c r="AK49" s="89"/>
      <c r="AL49" s="89"/>
      <c r="AM49" s="89"/>
      <c r="AN49" s="89"/>
      <c r="AO49" s="89"/>
      <c r="AP49" s="120"/>
      <c r="AQ49" s="120"/>
    </row>
    <row r="50" spans="1:43" s="68" customFormat="1" ht="19.5" customHeight="1" x14ac:dyDescent="0.15">
      <c r="A50" s="1975"/>
      <c r="B50" s="1961"/>
      <c r="C50" s="1962"/>
      <c r="D50" s="1963"/>
      <c r="E50" s="1964"/>
      <c r="F50" s="1967"/>
      <c r="G50" s="1968"/>
      <c r="H50" s="352" t="s">
        <v>19</v>
      </c>
      <c r="I50" s="1953"/>
      <c r="J50" s="1952"/>
      <c r="K50" s="1954"/>
      <c r="L50" s="1953"/>
      <c r="M50" s="1952"/>
      <c r="N50" s="1954"/>
      <c r="O50" s="1952"/>
      <c r="P50" s="1952"/>
      <c r="Q50" s="1952"/>
      <c r="R50" s="1953"/>
      <c r="S50" s="1955"/>
      <c r="T50" s="1971">
        <f t="shared" si="1"/>
        <v>0</v>
      </c>
      <c r="U50" s="1972"/>
      <c r="V50" s="1973"/>
      <c r="W50" s="1952"/>
      <c r="X50" s="1952"/>
      <c r="Y50" s="1952"/>
      <c r="Z50" s="1953"/>
      <c r="AA50" s="1952"/>
      <c r="AB50" s="1954"/>
      <c r="AC50" s="1952"/>
      <c r="AD50" s="1952"/>
      <c r="AE50" s="1955"/>
      <c r="AF50" s="89" t="str">
        <f>IF($A$31=2,"",IF(AND(W50&gt;0,D50=""),"←１年生の学則定員が未記入です。",IF(AND(W50&gt;0,SUM(F50)=0,O50&gt;0,O50=R50),"←外部入学者がいない場合は、募集定員を0とせず既定の定員 or 1年生の学則定員数を記入してください。",IF(AND(W50&gt;0,SUM(F50)=0),"←募集定員が未記入です。",IF(AND(W50&gt;0,I50=""),"←入学志願者数が未記入です。",IF(AND(W50&gt;0,L50=""),"←合格者数が未記入です。",IF(AND(W50&gt;0,O50=""),"←入学者数が未記入です。",IF(AND(NOT(D50=0),SUM(T50:V51)=0),"←生徒数が未記入です。",IF(L50&gt;I50,"←合格者数が志願者数を上回っています。",IF(O50&gt;L50,"←入学者数が合格者数を上回っています。",IF(R50&gt;O50,"←内部入学者数が入学者数を上回っています。",IF(AND(O50&gt;0,W50=""),"←１年生が未記入です。",IF(AND(R50&gt;=5,W50&gt;=(SUM(O50:S50))),"←「入学者数」には「内部入学者数」を含めてください。",IF((O50-W50)&gt;=4,"←入学者が１年生より４名以上多いです。留学・転学等による差の場合は構いません。",IF((W50-O50)&gt;=4,"←１年生が入学者より４名以上多いです。留学・留年等による差の場合は構いません。",IF(AND(SUM(W50:Y51)&lt;1,SUM(I50:K51)=0,SUM(D50:G51)&gt;0),"←募集停止により１年生が０名の場合は、1年生の学則定員・募集定員は記入しないでください。",IF(F50&gt;D50,"←募集定員が1年生の学則定員を上回っていますがよろしいでしょうか。（正しい場合は構いません）","")))))))))))))))))</f>
        <v/>
      </c>
      <c r="AG50" s="131"/>
      <c r="AH50" s="131"/>
      <c r="AI50" s="128"/>
      <c r="AJ50" s="89"/>
      <c r="AK50" s="89"/>
      <c r="AL50" s="89"/>
      <c r="AM50" s="89"/>
      <c r="AN50" s="89"/>
      <c r="AO50" s="89"/>
      <c r="AP50" s="120"/>
      <c r="AQ50" s="120"/>
    </row>
    <row r="51" spans="1:43" s="68" customFormat="1" ht="19.5" customHeight="1" x14ac:dyDescent="0.15">
      <c r="A51" s="1975"/>
      <c r="B51" s="73"/>
      <c r="C51" s="74" t="s">
        <v>30</v>
      </c>
      <c r="D51" s="1965"/>
      <c r="E51" s="1966"/>
      <c r="F51" s="1969"/>
      <c r="G51" s="1970"/>
      <c r="H51" s="353" t="s">
        <v>21</v>
      </c>
      <c r="I51" s="1956"/>
      <c r="J51" s="1946"/>
      <c r="K51" s="1957"/>
      <c r="L51" s="1956"/>
      <c r="M51" s="1946"/>
      <c r="N51" s="1957"/>
      <c r="O51" s="1946"/>
      <c r="P51" s="1946"/>
      <c r="Q51" s="1946"/>
      <c r="R51" s="1956"/>
      <c r="S51" s="1947"/>
      <c r="T51" s="1958">
        <f t="shared" si="1"/>
        <v>0</v>
      </c>
      <c r="U51" s="1959"/>
      <c r="V51" s="1960"/>
      <c r="W51" s="1946"/>
      <c r="X51" s="1946"/>
      <c r="Y51" s="1946"/>
      <c r="Z51" s="1956"/>
      <c r="AA51" s="1946"/>
      <c r="AB51" s="1957"/>
      <c r="AC51" s="1946"/>
      <c r="AD51" s="1946"/>
      <c r="AE51" s="1947"/>
      <c r="AF51" s="89" t="str">
        <f>IF($A$31=1,"",IF(AND(W51&gt;0,D50=""),"←１年生の学則定員が未記入です。",IF(AND(W51&gt;0,SUM(F50)=0,O51&gt;0,O51=R51),"←外部入学者がいない場合は、募集定員を0とせず既定の定員 or 1年生の学則定員数を記入してください。",IF(AND(W51&gt;0,SUM(F50)=0),"←募集定員が未記入です。",IF(AND(W51&gt;0,I51=""),"←入学志願者数が未記入です。",IF(AND(W51&gt;0,L51=""),"←合格者数が未記入です。",IF(AND(W51&gt;0,O51=""),"←入学者数が未記入です。",IF(AND(NOT(D50=0),SUM(T50:V51)=0),"←生徒数が未記入です。",IF(L51&gt;I51,"←合格者数が志願者数を上回っています。",IF(O51&gt;L51,"←入学者数が合格者数を上回っています。",IF(R51&gt;O51,"←内部入学者数が入学者数を上回っています。",IF(AND(O51&gt;0,W51=""),"←１年生が未記入です。",IF(AND(R51&gt;=5,W51&gt;=(SUM(O51:S51))),"←「入学者数」には「内部入学者数」を含めてください。",IF((O51-W51)&gt;=4,"←入学者が１年生より４名以上多いです。留学・転学等による差の場合は構いません。",IF((W51-O51)&gt;=4,"←１年生が入学者より４名以上多いです。留学・留年等による差の場合は構いません。",IF(AND(SUM(W50:Y51)&lt;1,SUM(I50:K51)=0,SUM(D50:G51)&gt;0),"←募集停止により１年生が０名の場合は、1年生の学則定員・募集定員は記入しないでください。",IF(F50&gt;D50,"←募集定員が1年生の学則定員を上回っていますがよろしいでしょうか。（正しい場合は構いません）","")))))))))))))))))</f>
        <v/>
      </c>
      <c r="AG51" s="131"/>
      <c r="AH51" s="131"/>
      <c r="AI51" s="128"/>
      <c r="AJ51" s="89"/>
      <c r="AK51" s="89"/>
      <c r="AL51" s="89"/>
      <c r="AM51" s="89"/>
      <c r="AN51" s="89"/>
      <c r="AO51" s="89"/>
      <c r="AP51" s="120"/>
      <c r="AQ51" s="120"/>
    </row>
    <row r="52" spans="1:43" s="68" customFormat="1" ht="19.5" customHeight="1" x14ac:dyDescent="0.15">
      <c r="A52" s="1975"/>
      <c r="B52" s="1961"/>
      <c r="C52" s="1962"/>
      <c r="D52" s="1963"/>
      <c r="E52" s="1964"/>
      <c r="F52" s="1967"/>
      <c r="G52" s="1968"/>
      <c r="H52" s="352" t="s">
        <v>19</v>
      </c>
      <c r="I52" s="1953"/>
      <c r="J52" s="1952"/>
      <c r="K52" s="1954"/>
      <c r="L52" s="1953"/>
      <c r="M52" s="1952"/>
      <c r="N52" s="1954"/>
      <c r="O52" s="1952"/>
      <c r="P52" s="1952"/>
      <c r="Q52" s="1952"/>
      <c r="R52" s="1953"/>
      <c r="S52" s="1955"/>
      <c r="T52" s="1971">
        <f t="shared" si="1"/>
        <v>0</v>
      </c>
      <c r="U52" s="1972"/>
      <c r="V52" s="1973"/>
      <c r="W52" s="1952"/>
      <c r="X52" s="1952"/>
      <c r="Y52" s="1952"/>
      <c r="Z52" s="1953"/>
      <c r="AA52" s="1952"/>
      <c r="AB52" s="1954"/>
      <c r="AC52" s="1952"/>
      <c r="AD52" s="1952"/>
      <c r="AE52" s="1955"/>
      <c r="AF52" s="89" t="str">
        <f>IF($A$31=2,"",IF(AND(W52&gt;0,D52=""),"←１年生の学則定員が未記入です。",IF(AND(W52&gt;0,SUM(F52)=0,O52&gt;0,O52=R52),"←外部入学者がいない場合は、募集定員を0とせず既定の定員 or 1年生の学則定員数を記入してください。",IF(AND(W52&gt;0,SUM(F52)=0),"←募集定員が未記入です。",IF(AND(W52&gt;0,I52=""),"←入学志願者数が未記入です。",IF(AND(W52&gt;0,L52=""),"←合格者数が未記入です。",IF(AND(W52&gt;0,O52=""),"←入学者数が未記入です。",IF(AND(NOT(D52=0),SUM(T52:V53)=0),"←生徒数が未記入です。",IF(L52&gt;I52,"←合格者数が志願者数を上回っています。",IF(O52&gt;L52,"←入学者数が合格者数を上回っています。",IF(R52&gt;O52,"←内部入学者数が入学者数を上回っています。",IF(AND(O52&gt;0,W52=""),"←１年生が未記入です。",IF(AND(R52&gt;=5,W52&gt;=(SUM(O52:S52))),"←「入学者数」には「内部入学者数」を含めてください。",IF((O52-W52)&gt;=4,"←入学者が１年生より４名以上多いです。留学・転学等による差の場合は構いません。",IF((W52-O52)&gt;=4,"←１年生が入学者より４名以上多いです。留学・留年等による差の場合は構いません。",IF(AND(SUM(W52:Y53)&lt;1,SUM(I52:K53)=0,SUM(D52:G53)&gt;0),"←募集停止により１年生が０名の場合は、1年生の学則定員・募集定員は記入しないでください。",IF(F52&gt;D52,"←募集定員が1年生の学則定員を上回っていますがよろしいでしょうか。（正しい場合は構いません）","")))))))))))))))))</f>
        <v/>
      </c>
      <c r="AG52" s="131"/>
      <c r="AH52" s="131"/>
      <c r="AI52" s="128"/>
      <c r="AJ52" s="89"/>
      <c r="AK52" s="89"/>
      <c r="AL52" s="89"/>
      <c r="AM52" s="89"/>
      <c r="AN52" s="89"/>
      <c r="AO52" s="89"/>
      <c r="AP52" s="120"/>
      <c r="AQ52" s="120"/>
    </row>
    <row r="53" spans="1:43" s="68" customFormat="1" ht="19.5" customHeight="1" x14ac:dyDescent="0.15">
      <c r="A53" s="1975"/>
      <c r="B53" s="71"/>
      <c r="C53" s="31" t="s">
        <v>30</v>
      </c>
      <c r="D53" s="1965"/>
      <c r="E53" s="1966"/>
      <c r="F53" s="1969"/>
      <c r="G53" s="1970"/>
      <c r="H53" s="353" t="s">
        <v>21</v>
      </c>
      <c r="I53" s="1956"/>
      <c r="J53" s="1946"/>
      <c r="K53" s="1957"/>
      <c r="L53" s="1956"/>
      <c r="M53" s="1946"/>
      <c r="N53" s="1957"/>
      <c r="O53" s="1946"/>
      <c r="P53" s="1946"/>
      <c r="Q53" s="1946"/>
      <c r="R53" s="1956"/>
      <c r="S53" s="1947"/>
      <c r="T53" s="1958">
        <f t="shared" si="1"/>
        <v>0</v>
      </c>
      <c r="U53" s="1959"/>
      <c r="V53" s="1960"/>
      <c r="W53" s="1946"/>
      <c r="X53" s="1946"/>
      <c r="Y53" s="1946"/>
      <c r="Z53" s="1956"/>
      <c r="AA53" s="1946"/>
      <c r="AB53" s="1957"/>
      <c r="AC53" s="1946"/>
      <c r="AD53" s="1946"/>
      <c r="AE53" s="1947"/>
      <c r="AF53" s="89" t="str">
        <f>IF($A$31=1,"",IF(AND(W53&gt;0,D52=""),"←１年生の学則定員が未記入です。",IF(AND(W53&gt;0,SUM(F52)=0,O53&gt;0,O53=R53),"←外部入学者がいない場合は、募集定員を0とせず既定の定員 or 1年生の学則定員数を記入してください。",IF(AND(W53&gt;0,SUM(F52)=0),"←募集定員が未記入です。",IF(AND(W53&gt;0,I53=""),"←入学志願者数が未記入です。",IF(AND(W53&gt;0,L53=""),"←合格者数が未記入です。",IF(AND(W53&gt;0,O53=""),"←入学者数が未記入です。",IF(AND(NOT(D52=0),SUM(T52:V53)=0),"←生徒数が未記入です。",IF(L53&gt;I53,"←合格者数が志願者数を上回っています。",IF(O53&gt;L53,"←入学者数が合格者数を上回っています。",IF(R53&gt;O53,"←内部入学者数が入学者数を上回っています。",IF(AND(O53&gt;0,W53=""),"←１年生が未記入です。",IF(AND(R53&gt;=5,W53&gt;=(SUM(O53:S53))),"←「入学者数」には「内部入学者数」を含めてください。",IF((O53-W53)&gt;=4,"←入学者が１年生より４名以上多いです。留学・転学等による差の場合は構いません。",IF((W53-O53)&gt;=4,"←１年生が入学者より４名以上多いです。留学・留年等による差の場合は構いません。",IF(AND(SUM(W52:Y53)&lt;1,SUM(I52:K53)=0,SUM(D52:G53)&gt;0),"←募集停止により１年生が０名の場合は、1年生の学則定員・募集定員は記入しないでください。",IF(F52&gt;D52,"←募集定員が1年生の学則定員を上回っていますがよろしいでしょうか。（正しい場合は構いません）","")))))))))))))))))</f>
        <v/>
      </c>
      <c r="AG53" s="131"/>
      <c r="AH53" s="131"/>
      <c r="AI53" s="128"/>
      <c r="AJ53" s="89"/>
      <c r="AK53" s="89"/>
      <c r="AL53" s="89"/>
      <c r="AM53" s="89"/>
      <c r="AN53" s="89"/>
      <c r="AO53" s="89"/>
      <c r="AP53" s="120"/>
      <c r="AQ53" s="120"/>
    </row>
    <row r="54" spans="1:43" s="68" customFormat="1" ht="19.5" customHeight="1" x14ac:dyDescent="0.15">
      <c r="A54" s="1975"/>
      <c r="B54" s="1961"/>
      <c r="C54" s="1962"/>
      <c r="D54" s="1963"/>
      <c r="E54" s="1964"/>
      <c r="F54" s="1967"/>
      <c r="G54" s="1968"/>
      <c r="H54" s="352" t="s">
        <v>19</v>
      </c>
      <c r="I54" s="1953"/>
      <c r="J54" s="1952"/>
      <c r="K54" s="1954"/>
      <c r="L54" s="1953"/>
      <c r="M54" s="1952"/>
      <c r="N54" s="1954"/>
      <c r="O54" s="1952"/>
      <c r="P54" s="1952"/>
      <c r="Q54" s="1952"/>
      <c r="R54" s="1953"/>
      <c r="S54" s="1955"/>
      <c r="T54" s="1971">
        <f t="shared" si="1"/>
        <v>0</v>
      </c>
      <c r="U54" s="1972"/>
      <c r="V54" s="1973"/>
      <c r="W54" s="1952"/>
      <c r="X54" s="1952"/>
      <c r="Y54" s="1952"/>
      <c r="Z54" s="1953"/>
      <c r="AA54" s="1952"/>
      <c r="AB54" s="1954"/>
      <c r="AC54" s="1952"/>
      <c r="AD54" s="1952"/>
      <c r="AE54" s="1955"/>
      <c r="AF54" s="89" t="str">
        <f>IF($A$31=2,"",IF(AND(W54&gt;0,D54=""),"←１年生の学則定員が未記入です。",IF(AND(W54&gt;0,SUM(F54)=0,O54&gt;0,O54=R54),"←外部入学者がいない場合は、募集定員を0とせず既定の定員 or 1年生の学則定員数を記入してください。",IF(AND(W54&gt;0,SUM(F54)=0),"←募集定員が未記入です。",IF(AND(W54&gt;0,I54=""),"←入学志願者数が未記入です。",IF(AND(W54&gt;0,L54=""),"←合格者数が未記入です。",IF(AND(W54&gt;0,O54=""),"←入学者数が未記入です。",IF(AND(NOT(D54=0),SUM(T54:V55)=0),"←生徒数が未記入です。",IF(L54&gt;I54,"←合格者数が志願者数を上回っています。",IF(O54&gt;L54,"←入学者数が合格者数を上回っています。",IF(R54&gt;O54,"←内部入学者数が入学者数を上回っています。",IF(AND(O54&gt;0,W54=""),"←１年生が未記入です。",IF(AND(R54&gt;=5,W54&gt;=(SUM(O54:S54))),"←「入学者数」には「内部入学者数」を含めてください。",IF((O54-W54)&gt;=4,"←入学者が１年生より４名以上多いです。留学・転学等による差の場合は構いません。",IF((W54-O54)&gt;=4,"←１年生が入学者より４名以上多いです。留学・留年等による差の場合は構いません。",IF(AND(SUM(W54:Y55)&lt;1,SUM(I54:K55)=0,SUM(D54:G55)&gt;0),"←募集停止により１年生が０名の場合は、1年生の学則定員・募集定員は記入しないでください。",IF(F54&gt;D54,"←募集定員が1年生の学則定員を上回っていますがよろしいでしょうか。（正しい場合は構いません）","")))))))))))))))))</f>
        <v/>
      </c>
      <c r="AG54" s="131"/>
      <c r="AH54" s="131"/>
      <c r="AI54" s="128"/>
      <c r="AJ54" s="89"/>
      <c r="AK54" s="89"/>
      <c r="AL54" s="89"/>
      <c r="AM54" s="89"/>
      <c r="AN54" s="89"/>
      <c r="AO54" s="89"/>
      <c r="AP54" s="120"/>
      <c r="AQ54" s="120"/>
    </row>
    <row r="55" spans="1:43" s="68" customFormat="1" ht="19.5" customHeight="1" x14ac:dyDescent="0.15">
      <c r="A55" s="1975"/>
      <c r="B55" s="71"/>
      <c r="C55" s="31" t="s">
        <v>30</v>
      </c>
      <c r="D55" s="1965"/>
      <c r="E55" s="1966"/>
      <c r="F55" s="1969"/>
      <c r="G55" s="1970"/>
      <c r="H55" s="353" t="s">
        <v>21</v>
      </c>
      <c r="I55" s="1956"/>
      <c r="J55" s="1946"/>
      <c r="K55" s="1957"/>
      <c r="L55" s="1956"/>
      <c r="M55" s="1946"/>
      <c r="N55" s="1957"/>
      <c r="O55" s="1946"/>
      <c r="P55" s="1946"/>
      <c r="Q55" s="1946"/>
      <c r="R55" s="1956"/>
      <c r="S55" s="1947"/>
      <c r="T55" s="1958">
        <f t="shared" si="1"/>
        <v>0</v>
      </c>
      <c r="U55" s="1959"/>
      <c r="V55" s="1960"/>
      <c r="W55" s="1946"/>
      <c r="X55" s="1946"/>
      <c r="Y55" s="1946"/>
      <c r="Z55" s="1956"/>
      <c r="AA55" s="1946"/>
      <c r="AB55" s="1957"/>
      <c r="AC55" s="1946"/>
      <c r="AD55" s="1946"/>
      <c r="AE55" s="1947"/>
      <c r="AF55" s="89" t="str">
        <f>IF($A$31=1,"",IF(AND(W55&gt;0,D54=""),"←１年生の学則定員が未記入です。",IF(AND(W55&gt;0,SUM(F54)=0,O55&gt;0,O55=R55),"←外部入学者がいない場合は、募集定員を0とせず既定の定員 or 1年生の学則定員数を記入してください。",IF(AND(W55&gt;0,SUM(F54)=0),"←募集定員が未記入です。",IF(AND(W55&gt;0,I55=""),"←入学志願者数が未記入です。",IF(AND(W55&gt;0,L55=""),"←合格者数が未記入です。",IF(AND(W55&gt;0,O55=""),"←入学者数が未記入です。",IF(AND(NOT(D54=0),SUM(T54:V55)=0),"←生徒数が未記入です。",IF(L55&gt;I55,"←合格者数が志願者数を上回っています。",IF(O55&gt;L55,"←入学者数が合格者数を上回っています。",IF(R55&gt;O55,"←内部入学者数が入学者数を上回っています。",IF(AND(O55&gt;0,W55=""),"←１年生が未記入です。",IF(AND(R55&gt;=5,W55&gt;=(SUM(O55:S55))),"←「入学者数」には「内部入学者数」を含めてください。",IF((O55-W55)&gt;=4,"←入学者が１年生より４名以上多いです。留学・転学等による差の場合は構いません。",IF((W55-O55)&gt;=4,"←１年生が入学者より４名以上多いです。留学・留年等による差の場合は構いません。",IF(AND(SUM(W54:Y55)&lt;1,SUM(I54:K55)=0,SUM(D54:G55)&gt;0),"←募集停止により１年生が０名の場合は、1年生の学則定員・募集定員は記入しないでください。",IF(F54&gt;D54,"←募集定員が1年生の学則定員を上回っていますがよろしいでしょうか。（正しい場合は構いません）","")))))))))))))))))</f>
        <v/>
      </c>
      <c r="AG55" s="131"/>
      <c r="AH55" s="131"/>
      <c r="AI55" s="128"/>
      <c r="AJ55" s="89"/>
      <c r="AK55" s="89"/>
      <c r="AL55" s="89"/>
      <c r="AM55" s="89"/>
      <c r="AN55" s="89"/>
      <c r="AO55" s="89"/>
      <c r="AP55" s="120"/>
      <c r="AQ55" s="120"/>
    </row>
    <row r="56" spans="1:43" s="68" customFormat="1" ht="19.5" customHeight="1" x14ac:dyDescent="0.15">
      <c r="A56" s="1975"/>
      <c r="B56" s="1961"/>
      <c r="C56" s="1962"/>
      <c r="D56" s="1963"/>
      <c r="E56" s="1964"/>
      <c r="F56" s="1967"/>
      <c r="G56" s="1968"/>
      <c r="H56" s="352" t="s">
        <v>19</v>
      </c>
      <c r="I56" s="1953"/>
      <c r="J56" s="1952"/>
      <c r="K56" s="1954"/>
      <c r="L56" s="1953"/>
      <c r="M56" s="1952"/>
      <c r="N56" s="1954"/>
      <c r="O56" s="1952"/>
      <c r="P56" s="1952"/>
      <c r="Q56" s="1952"/>
      <c r="R56" s="1953"/>
      <c r="S56" s="1955"/>
      <c r="T56" s="1971">
        <f t="shared" si="1"/>
        <v>0</v>
      </c>
      <c r="U56" s="1972"/>
      <c r="V56" s="1973"/>
      <c r="W56" s="1952"/>
      <c r="X56" s="1952"/>
      <c r="Y56" s="1952"/>
      <c r="Z56" s="1953"/>
      <c r="AA56" s="1952"/>
      <c r="AB56" s="1954"/>
      <c r="AC56" s="1952"/>
      <c r="AD56" s="1952"/>
      <c r="AE56" s="1955"/>
      <c r="AF56" s="89" t="str">
        <f>IF($A$31=2,"",IF(AND(W56&gt;0,D56=""),"←１年生の学則定員が未記入です。",IF(AND(W56&gt;0,SUM(F56)=0,O56&gt;0,O56=R56),"←外部入学者がいない場合は、募集定員を0とせず既定の定員 or 1年生の学則定員数を記入してください。",IF(AND(W56&gt;0,SUM(F56)=0),"←募集定員が未記入です。",IF(AND(W56&gt;0,I56=""),"←入学志願者数が未記入です。",IF(AND(W56&gt;0,L56=""),"←合格者数が未記入です。",IF(AND(W56&gt;0,O56=""),"←入学者数が未記入です。",IF(AND(NOT(D56=0),SUM(T56:V57)=0),"←生徒数が未記入です。",IF(L56&gt;I56,"←合格者数が志願者数を上回っています。",IF(O56&gt;L56,"←入学者数が合格者数を上回っています。",IF(R56&gt;O56,"←内部入学者数が入学者数を上回っています。",IF(AND(O56&gt;0,W56=""),"←１年生が未記入です。",IF(AND(R56&gt;=5,W56&gt;=(SUM(O56:S56))),"←「入学者数」には「内部入学者数」を含めてください。",IF((O56-W56)&gt;=4,"←入学者が１年生より４名以上多いです。留学・転学等による差の場合は構いません。",IF((W56-O56)&gt;=4,"←１年生が入学者より４名以上多いです。留学・留年等による差の場合は構いません。",IF(AND(SUM(W56:Y57)&lt;1,SUM(I56:K57)=0,SUM(D56:G57)&gt;0),"←募集停止により１年生が０名の場合は、1年生の学則定員・募集定員は記入しないでください。",IF(F56&gt;D56,"←募集定員が1年生の学則定員を上回っていますがよろしいでしょうか。（正しい場合は構いません）","")))))))))))))))))</f>
        <v/>
      </c>
      <c r="AG56" s="131"/>
      <c r="AH56" s="131"/>
      <c r="AI56" s="128"/>
      <c r="AJ56" s="89"/>
      <c r="AK56" s="89"/>
      <c r="AL56" s="89"/>
      <c r="AM56" s="89"/>
      <c r="AN56" s="89"/>
      <c r="AO56" s="89"/>
      <c r="AP56" s="120"/>
      <c r="AQ56" s="120"/>
    </row>
    <row r="57" spans="1:43" s="68" customFormat="1" ht="19.5" customHeight="1" thickBot="1" x14ac:dyDescent="0.2">
      <c r="A57" s="1976"/>
      <c r="B57" s="75"/>
      <c r="C57" s="76" t="s">
        <v>30</v>
      </c>
      <c r="D57" s="1965"/>
      <c r="E57" s="1966"/>
      <c r="F57" s="1969"/>
      <c r="G57" s="1970"/>
      <c r="H57" s="353" t="s">
        <v>21</v>
      </c>
      <c r="I57" s="1956"/>
      <c r="J57" s="1946"/>
      <c r="K57" s="1957"/>
      <c r="L57" s="1956"/>
      <c r="M57" s="1946"/>
      <c r="N57" s="1957"/>
      <c r="O57" s="1946"/>
      <c r="P57" s="1946"/>
      <c r="Q57" s="1946"/>
      <c r="R57" s="1956"/>
      <c r="S57" s="1947"/>
      <c r="T57" s="1958">
        <f t="shared" si="1"/>
        <v>0</v>
      </c>
      <c r="U57" s="1959"/>
      <c r="V57" s="1960"/>
      <c r="W57" s="1946"/>
      <c r="X57" s="1946"/>
      <c r="Y57" s="1946"/>
      <c r="Z57" s="1956"/>
      <c r="AA57" s="1946"/>
      <c r="AB57" s="1957"/>
      <c r="AC57" s="1946"/>
      <c r="AD57" s="1946"/>
      <c r="AE57" s="1947"/>
      <c r="AF57" s="89" t="str">
        <f>IF($A$31=1,"",IF(AND(W57&gt;0,D56=""),"←１年生の学則定員が未記入です。",IF(AND(W57&gt;0,SUM(F56)=0,O57&gt;0,O57=R57),"←外部入学者がいない場合は、募集定員を0とせず既定の定員 or 1年生の学則定員数を記入してください。",IF(AND(W57&gt;0,SUM(F56)=0),"←募集定員が未記入です。",IF(AND(W57&gt;0,I57=""),"←入学志願者数が未記入です。",IF(AND(W57&gt;0,L57=""),"←合格者数が未記入です。",IF(AND(W57&gt;0,O57=""),"←入学者数が未記入です。",IF(AND(NOT(D56=0),SUM(T56:V57)=0),"←生徒数が未記入です。",IF(L57&gt;I57,"←合格者数が志願者数を上回っています。",IF(O57&gt;L57,"←入学者数が合格者数を上回っています。",IF(R57&gt;O57,"←内部入学者数が入学者数を上回っています。",IF(AND(O57&gt;0,W57=""),"←１年生が未記入です。",IF(AND(R57&gt;=5,W57&gt;=(SUM(O57:S57))),"←「入学者数」には「内部入学者数」を含めてください。",IF((O57-W57)&gt;=4,"←入学者が１年生より４名以上多いです。留学・転学等による差の場合は構いません。",IF((W57-O57)&gt;=4,"←１年生が入学者より４名以上多いです。留学・留年等による差の場合は構いません。",IF(AND(SUM(W56:Y57)&lt;1,SUM(I56:K57)=0,SUM(D56:G57)&gt;0),"←募集停止により１年生が０名の場合は、1年生の学則定員・募集定員は記入しないでください。",IF(F56&gt;D56,"←募集定員が1年生の学則定員を上回っていますがよろしいでしょうか。（正しい場合は構いません）","")))))))))))))))))</f>
        <v/>
      </c>
      <c r="AG57" s="131"/>
      <c r="AH57" s="131"/>
      <c r="AI57" s="128"/>
      <c r="AJ57" s="89"/>
      <c r="AK57" s="89"/>
      <c r="AL57" s="89"/>
      <c r="AM57" s="89"/>
      <c r="AN57" s="89"/>
      <c r="AO57" s="89"/>
      <c r="AP57" s="120"/>
      <c r="AQ57" s="120"/>
    </row>
    <row r="58" spans="1:43" s="68" customFormat="1" ht="14.25" customHeight="1" x14ac:dyDescent="0.15">
      <c r="A58" s="1664" t="s">
        <v>1361</v>
      </c>
      <c r="B58" s="1664"/>
      <c r="C58" s="1948" t="s">
        <v>3267</v>
      </c>
      <c r="D58" s="1949"/>
      <c r="E58" s="1949"/>
      <c r="F58" s="1949"/>
      <c r="G58" s="1949"/>
      <c r="H58" s="1949"/>
      <c r="I58" s="1949"/>
      <c r="J58" s="1949"/>
      <c r="K58" s="1949"/>
      <c r="L58" s="1949"/>
      <c r="M58" s="1949"/>
      <c r="N58" s="1949"/>
      <c r="O58" s="1949"/>
      <c r="P58" s="1949"/>
      <c r="Q58" s="1949"/>
      <c r="R58" s="1949"/>
      <c r="S58" s="1949"/>
      <c r="T58" s="1949"/>
      <c r="U58" s="1949"/>
      <c r="V58" s="1949"/>
      <c r="W58" s="1949"/>
      <c r="X58" s="1949"/>
      <c r="Y58" s="1949"/>
      <c r="Z58" s="1949"/>
      <c r="AA58" s="1949"/>
      <c r="AB58" s="1949"/>
      <c r="AC58" s="1949"/>
      <c r="AD58" s="1949"/>
      <c r="AE58" s="1949"/>
      <c r="AF58" s="87"/>
      <c r="AG58" s="126"/>
      <c r="AH58" s="126"/>
      <c r="AI58" s="126"/>
      <c r="AJ58" s="87"/>
      <c r="AK58" s="87"/>
      <c r="AL58" s="87"/>
      <c r="AM58" s="87"/>
      <c r="AN58" s="87"/>
      <c r="AO58" s="87"/>
      <c r="AP58" s="120"/>
      <c r="AQ58" s="120"/>
    </row>
    <row r="59" spans="1:43" s="68" customFormat="1" ht="14.25" customHeight="1" x14ac:dyDescent="0.15">
      <c r="A59" s="179"/>
      <c r="B59" s="180">
        <v>2</v>
      </c>
      <c r="C59" s="1948" t="s">
        <v>1019</v>
      </c>
      <c r="D59" s="1950"/>
      <c r="E59" s="1950"/>
      <c r="F59" s="1950"/>
      <c r="G59" s="1950"/>
      <c r="H59" s="1950"/>
      <c r="I59" s="1950"/>
      <c r="J59" s="1950"/>
      <c r="K59" s="1950"/>
      <c r="L59" s="1950"/>
      <c r="M59" s="1950"/>
      <c r="N59" s="1950"/>
      <c r="O59" s="1950"/>
      <c r="P59" s="1950"/>
      <c r="Q59" s="1950"/>
      <c r="R59" s="1950"/>
      <c r="S59" s="1950"/>
      <c r="T59" s="1950"/>
      <c r="U59" s="1950"/>
      <c r="V59" s="1950"/>
      <c r="W59" s="1950"/>
      <c r="X59" s="1950"/>
      <c r="Y59" s="1950"/>
      <c r="Z59" s="1950"/>
      <c r="AA59" s="1950"/>
      <c r="AB59" s="1950"/>
      <c r="AC59" s="1950"/>
      <c r="AD59" s="1950"/>
      <c r="AE59" s="1950"/>
      <c r="AF59" s="87"/>
      <c r="AG59" s="126"/>
      <c r="AH59" s="126"/>
      <c r="AI59" s="126"/>
      <c r="AJ59" s="87"/>
      <c r="AK59" s="87"/>
      <c r="AL59" s="87"/>
      <c r="AM59" s="87"/>
      <c r="AN59" s="87"/>
      <c r="AO59" s="87"/>
      <c r="AP59" s="120"/>
      <c r="AQ59" s="120"/>
    </row>
    <row r="60" spans="1:43" s="68" customFormat="1" ht="31.5" customHeight="1" x14ac:dyDescent="0.15">
      <c r="A60" s="181"/>
      <c r="B60" s="180">
        <v>3</v>
      </c>
      <c r="C60" s="1951" t="s">
        <v>2189</v>
      </c>
      <c r="D60" s="1805"/>
      <c r="E60" s="1805"/>
      <c r="F60" s="1805"/>
      <c r="G60" s="1805"/>
      <c r="H60" s="1805"/>
      <c r="I60" s="1805"/>
      <c r="J60" s="1805"/>
      <c r="K60" s="1805"/>
      <c r="L60" s="1805"/>
      <c r="M60" s="1805"/>
      <c r="N60" s="1805"/>
      <c r="O60" s="1805"/>
      <c r="P60" s="1805"/>
      <c r="Q60" s="1805"/>
      <c r="R60" s="1805"/>
      <c r="S60" s="1805"/>
      <c r="T60" s="1805"/>
      <c r="U60" s="1805"/>
      <c r="V60" s="1805"/>
      <c r="W60" s="1805"/>
      <c r="X60" s="1805"/>
      <c r="Y60" s="1805"/>
      <c r="Z60" s="1805"/>
      <c r="AA60" s="1805"/>
      <c r="AB60" s="1805"/>
      <c r="AC60" s="1805"/>
      <c r="AD60" s="1805"/>
      <c r="AE60" s="1805"/>
      <c r="AF60" s="87"/>
      <c r="AG60" s="126"/>
      <c r="AH60" s="126"/>
      <c r="AI60" s="126"/>
      <c r="AJ60" s="87"/>
      <c r="AK60" s="87"/>
      <c r="AL60" s="87"/>
      <c r="AM60" s="87"/>
      <c r="AN60" s="87"/>
      <c r="AO60" s="87"/>
      <c r="AP60" s="120"/>
      <c r="AQ60" s="120"/>
    </row>
    <row r="61" spans="1:43" s="68" customFormat="1" ht="14.25" customHeight="1" x14ac:dyDescent="0.15">
      <c r="A61" s="179"/>
      <c r="B61" s="180">
        <v>4</v>
      </c>
      <c r="C61" s="1948" t="s">
        <v>2118</v>
      </c>
      <c r="D61" s="1950"/>
      <c r="E61" s="1950"/>
      <c r="F61" s="1950"/>
      <c r="G61" s="1950"/>
      <c r="H61" s="1950"/>
      <c r="I61" s="1950"/>
      <c r="J61" s="1950"/>
      <c r="K61" s="1950"/>
      <c r="L61" s="1950"/>
      <c r="M61" s="1950"/>
      <c r="N61" s="1950"/>
      <c r="O61" s="1950"/>
      <c r="P61" s="1950"/>
      <c r="Q61" s="1950"/>
      <c r="R61" s="1950"/>
      <c r="S61" s="1950"/>
      <c r="T61" s="1950"/>
      <c r="U61" s="1950"/>
      <c r="V61" s="1950"/>
      <c r="W61" s="1950"/>
      <c r="X61" s="1950"/>
      <c r="Y61" s="1950"/>
      <c r="Z61" s="1950"/>
      <c r="AA61" s="1950"/>
      <c r="AB61" s="1950"/>
      <c r="AC61" s="1950"/>
      <c r="AD61" s="1950"/>
      <c r="AE61" s="1950"/>
      <c r="AF61" s="87"/>
      <c r="AG61" s="126"/>
      <c r="AH61" s="126"/>
      <c r="AI61" s="126"/>
      <c r="AJ61" s="87"/>
      <c r="AK61" s="87"/>
      <c r="AL61" s="87"/>
      <c r="AM61" s="87"/>
      <c r="AN61" s="87"/>
      <c r="AO61" s="87"/>
      <c r="AP61" s="120"/>
      <c r="AQ61" s="120"/>
    </row>
    <row r="62" spans="1:43" ht="24.75" customHeight="1" thickBot="1" x14ac:dyDescent="0.2">
      <c r="A62" s="1936" t="s">
        <v>31</v>
      </c>
      <c r="B62" s="1874"/>
      <c r="C62" s="1874"/>
      <c r="D62" s="1874"/>
      <c r="E62" s="1874"/>
      <c r="F62" s="1874"/>
      <c r="G62" s="3"/>
      <c r="H62" s="3"/>
      <c r="I62" s="3"/>
      <c r="J62" s="3"/>
      <c r="K62" s="3"/>
      <c r="L62" s="3"/>
      <c r="M62" s="3"/>
      <c r="N62" s="3"/>
      <c r="O62" s="3"/>
      <c r="P62" s="3"/>
      <c r="Q62" s="3"/>
      <c r="R62" s="3"/>
      <c r="S62" s="3"/>
      <c r="T62" s="3"/>
      <c r="U62" s="3"/>
      <c r="V62" s="3"/>
      <c r="W62" s="3"/>
      <c r="X62" s="3"/>
      <c r="Y62" s="3"/>
      <c r="Z62" s="3"/>
      <c r="AA62" s="32"/>
      <c r="AB62" s="32"/>
      <c r="AC62" s="32"/>
      <c r="AD62" s="32"/>
      <c r="AE62" s="33" t="s">
        <v>32</v>
      </c>
    </row>
    <row r="63" spans="1:43" ht="18.75" customHeight="1" x14ac:dyDescent="0.15">
      <c r="A63" s="1937" t="s">
        <v>33</v>
      </c>
      <c r="B63" s="1926"/>
      <c r="C63" s="1938"/>
      <c r="D63" s="1940" t="s">
        <v>25</v>
      </c>
      <c r="E63" s="1941"/>
      <c r="F63" s="1942"/>
      <c r="G63" s="1925" t="s">
        <v>34</v>
      </c>
      <c r="H63" s="1926"/>
      <c r="I63" s="1926"/>
      <c r="J63" s="1922" t="s">
        <v>27</v>
      </c>
      <c r="K63" s="1923"/>
      <c r="L63" s="1923"/>
      <c r="M63" s="1922" t="s">
        <v>28</v>
      </c>
      <c r="N63" s="1923"/>
      <c r="O63" s="1923"/>
      <c r="P63" s="1922" t="s">
        <v>29</v>
      </c>
      <c r="Q63" s="1923"/>
      <c r="R63" s="1923"/>
      <c r="S63" s="1867" t="s">
        <v>954</v>
      </c>
      <c r="T63" s="1868"/>
      <c r="U63" s="1868"/>
      <c r="V63" s="1868"/>
      <c r="W63" s="1868"/>
      <c r="X63" s="1868"/>
      <c r="Y63" s="1868"/>
      <c r="Z63" s="1868"/>
      <c r="AA63" s="1868"/>
      <c r="AB63" s="1869"/>
      <c r="AC63" s="1925" t="s">
        <v>35</v>
      </c>
      <c r="AD63" s="1926"/>
      <c r="AE63" s="1927"/>
    </row>
    <row r="64" spans="1:43" ht="18.75" customHeight="1" x14ac:dyDescent="0.15">
      <c r="A64" s="1939"/>
      <c r="B64" s="1772"/>
      <c r="C64" s="1782"/>
      <c r="D64" s="1943"/>
      <c r="E64" s="1944"/>
      <c r="F64" s="1945"/>
      <c r="G64" s="1769"/>
      <c r="H64" s="1770"/>
      <c r="I64" s="1770"/>
      <c r="J64" s="1924"/>
      <c r="K64" s="1924"/>
      <c r="L64" s="1924"/>
      <c r="M64" s="1924"/>
      <c r="N64" s="1924"/>
      <c r="O64" s="1924"/>
      <c r="P64" s="1924"/>
      <c r="Q64" s="1924"/>
      <c r="R64" s="1924"/>
      <c r="S64" s="1929" t="str">
        <f>IF(B48="","科",B48&amp;"科")</f>
        <v>科</v>
      </c>
      <c r="T64" s="1930"/>
      <c r="U64" s="1931" t="str">
        <f>IF(B50="","科",B50&amp;"科")</f>
        <v>科</v>
      </c>
      <c r="V64" s="1932"/>
      <c r="W64" s="1931" t="str">
        <f>IF(B52="","科",B52&amp;"科")</f>
        <v>科</v>
      </c>
      <c r="X64" s="1933"/>
      <c r="Y64" s="1931" t="str">
        <f>IF(B54="","科",B54&amp;"科")</f>
        <v>科</v>
      </c>
      <c r="Z64" s="1933"/>
      <c r="AA64" s="1934" t="str">
        <f>IF(B56="","科",B56&amp;"科")</f>
        <v>科</v>
      </c>
      <c r="AB64" s="1935"/>
      <c r="AC64" s="1771"/>
      <c r="AD64" s="1772"/>
      <c r="AE64" s="1928"/>
      <c r="AF64" s="90" t="str">
        <f>IF(AND(SUM(T40:V41)&gt;0,SUM(G65:I67)=0),"←普通科の学級数が未記入です。上の表で生徒数の記入があります。",IF(AND(SUM(T40:V41)=0,SUM(G65:I67)&gt;0),"←普通科の学級数が記入されていますが、上の表で生徒数の記入がありません。",IF(AND(SUM(T42:V43)&gt;0,SUM(J65:L67)=0),"←商業に関する学科の学級数が未記入です。上の表で生徒数の記入があります。",IF(AND(SUM(T42:V43)=0,SUM(J65:L67)&gt;0),"←商業に関する学科の学級数が記入されていますが、上の表で生徒数の記入がありません。",IF(AND(SUM(T44:V45)&gt;0,SUM(M65:O67)=0),"←工業に関する学科の学級数が未記入です。上の表で生徒数の記入があります。",IF(AND(SUM(T44:V45)=0,SUM(M65:O67)&gt;0),"←工業に関する学科の学級数が記入されていますが、上の表で生徒数の記入がありません。",IF(AND(SUM(T46:V47)&gt;0,SUM(P65:R67)=0),"←家庭に関する学科の学級数が未記入です。上の表で生徒数の記入があります。",IF(AND(SUM(T46:V47)=0,SUM(P65:R67)&gt;0),"←家庭に関する学科の学級数が記入されていますが、↑で生徒数の記入がありません。",IF(AND(SUM(T48:V57)&gt;0,SUM(S65:AB67)=0),"←その他学科の学級数が未記入です。上の表で生徒数の記入があります。",IF(AND(SUM(T48:V57)=0,SUM(S65:AB67)&gt;0),"←その他学科の学級数が記入されていますが、上の表で生徒数の記入がありません。",""))))))))))</f>
        <v/>
      </c>
      <c r="AJ64" s="90"/>
      <c r="AK64" s="90"/>
      <c r="AL64" s="90"/>
      <c r="AM64" s="90"/>
      <c r="AN64" s="90"/>
      <c r="AO64" s="90"/>
    </row>
    <row r="65" spans="1:65" ht="24" customHeight="1" x14ac:dyDescent="0.15">
      <c r="A65" s="1887" t="s">
        <v>25</v>
      </c>
      <c r="B65" s="1888"/>
      <c r="C65" s="145" t="s">
        <v>19</v>
      </c>
      <c r="D65" s="1893">
        <f>D68+D71+D74</f>
        <v>0</v>
      </c>
      <c r="E65" s="1894"/>
      <c r="F65" s="265" t="s">
        <v>74</v>
      </c>
      <c r="G65" s="1910">
        <f>G68+G71+G74</f>
        <v>0</v>
      </c>
      <c r="H65" s="1894"/>
      <c r="I65" s="1911"/>
      <c r="J65" s="1910">
        <f>J68+J71+J74</f>
        <v>0</v>
      </c>
      <c r="K65" s="1894"/>
      <c r="L65" s="1911"/>
      <c r="M65" s="1910">
        <f>M68+M71+M74</f>
        <v>0</v>
      </c>
      <c r="N65" s="1894"/>
      <c r="O65" s="1911"/>
      <c r="P65" s="1910">
        <f>P68+P71+P74</f>
        <v>0</v>
      </c>
      <c r="Q65" s="1894"/>
      <c r="R65" s="1911"/>
      <c r="S65" s="1910">
        <f>S68+S71+S74</f>
        <v>0</v>
      </c>
      <c r="T65" s="1911"/>
      <c r="U65" s="1910">
        <f>U68+U71+U74</f>
        <v>0</v>
      </c>
      <c r="V65" s="1911"/>
      <c r="W65" s="1910">
        <f>W68+W71+W74</f>
        <v>0</v>
      </c>
      <c r="X65" s="1911"/>
      <c r="Y65" s="1910">
        <f>Y68+Y71+Y74</f>
        <v>0</v>
      </c>
      <c r="Z65" s="1911"/>
      <c r="AA65" s="1910">
        <f>AA68+AA71+AA74</f>
        <v>0</v>
      </c>
      <c r="AB65" s="1911"/>
      <c r="AC65" s="1912"/>
      <c r="AD65" s="1912"/>
      <c r="AE65" s="1913"/>
      <c r="AF65" s="733" t="str">
        <f>IF(SUM(D65:E67)=0,"←学級数が未記入です。（上の表で生徒数が１名以上の年生・学科のみ入力欄が白くなります。）",IF(AND(W37&gt;0,SUM(D68:E70)=0),"←１年生の学級数が未記入です。",IF(AND(Z37&gt;0,SUM(D71:E73)=0),"←２年生の学級数が未記入です。",IF(AND(AC37&gt;0,SUM(D74:E76)=0),"←３年生の学級数が未記入です。",IF(AND(SUM(D68:E70)&gt;0,W37=0),"↑上の表で１年生の生徒数が０名になっています。",IF(AND(SUM(D71:E73)&gt;0,Z37=0),"↑上の表で２年生の生徒数が０名になっています。",IF(AND(SUM(D74:E76)&gt;0,AC37=0),"↑上の表で３年生の生徒数が０名になっています。",AF64)))))))</f>
        <v>←学級数が未記入です。（上の表で生徒数が１名以上の年生・学科のみ入力欄が白くなります。）</v>
      </c>
      <c r="AG65" s="129"/>
      <c r="AH65" s="129"/>
      <c r="AI65" s="129"/>
      <c r="AJ65" s="83"/>
      <c r="AK65" s="83"/>
      <c r="AL65" s="83"/>
      <c r="AM65" s="83"/>
      <c r="AN65" s="83"/>
      <c r="AO65" s="83"/>
    </row>
    <row r="66" spans="1:65" ht="24" customHeight="1" x14ac:dyDescent="0.15">
      <c r="A66" s="1889"/>
      <c r="B66" s="1890"/>
      <c r="C66" s="146" t="s">
        <v>21</v>
      </c>
      <c r="D66" s="1884">
        <f>D69+D72+D75</f>
        <v>0</v>
      </c>
      <c r="E66" s="1885"/>
      <c r="F66" s="266" t="s">
        <v>74</v>
      </c>
      <c r="G66" s="1908">
        <f>G69+G72+G75</f>
        <v>0</v>
      </c>
      <c r="H66" s="1885"/>
      <c r="I66" s="1909"/>
      <c r="J66" s="1908">
        <f>J69+J72+J75</f>
        <v>0</v>
      </c>
      <c r="K66" s="1885"/>
      <c r="L66" s="1909"/>
      <c r="M66" s="1908">
        <f>M69+M72+M75</f>
        <v>0</v>
      </c>
      <c r="N66" s="1885"/>
      <c r="O66" s="1909"/>
      <c r="P66" s="1908">
        <f>P69+P72+P75</f>
        <v>0</v>
      </c>
      <c r="Q66" s="1885"/>
      <c r="R66" s="1909"/>
      <c r="S66" s="1908">
        <f>S69+S72+S75</f>
        <v>0</v>
      </c>
      <c r="T66" s="1909"/>
      <c r="U66" s="1908">
        <f>U69+U72+U75</f>
        <v>0</v>
      </c>
      <c r="V66" s="1909"/>
      <c r="W66" s="1908">
        <f>W69+W72+W75</f>
        <v>0</v>
      </c>
      <c r="X66" s="1909"/>
      <c r="Y66" s="1908">
        <f>Y69+Y72+Y75</f>
        <v>0</v>
      </c>
      <c r="Z66" s="1909"/>
      <c r="AA66" s="1908">
        <f>AA69+AA72+AA75</f>
        <v>0</v>
      </c>
      <c r="AB66" s="1909"/>
      <c r="AC66" s="1914"/>
      <c r="AD66" s="1914"/>
      <c r="AE66" s="1915"/>
      <c r="AF66" s="733"/>
      <c r="AG66" s="129"/>
      <c r="AH66" s="129"/>
      <c r="AI66" s="129"/>
      <c r="AJ66" s="83"/>
      <c r="AK66" s="83"/>
      <c r="AL66" s="83"/>
      <c r="AM66" s="83"/>
      <c r="AN66" s="83"/>
      <c r="AO66" s="83"/>
    </row>
    <row r="67" spans="1:65" ht="24" customHeight="1" x14ac:dyDescent="0.15">
      <c r="A67" s="1891"/>
      <c r="B67" s="1892"/>
      <c r="C67" s="147" t="s">
        <v>36</v>
      </c>
      <c r="D67" s="1918">
        <f>D70+D73+D76</f>
        <v>0</v>
      </c>
      <c r="E67" s="1919"/>
      <c r="F67" s="267" t="s">
        <v>74</v>
      </c>
      <c r="G67" s="1920">
        <f>G70+G73+G76</f>
        <v>0</v>
      </c>
      <c r="H67" s="1919"/>
      <c r="I67" s="1921"/>
      <c r="J67" s="1920">
        <f>J70+J73+J76</f>
        <v>0</v>
      </c>
      <c r="K67" s="1919"/>
      <c r="L67" s="1921"/>
      <c r="M67" s="1920">
        <f>M70+M73+M76</f>
        <v>0</v>
      </c>
      <c r="N67" s="1919"/>
      <c r="O67" s="1921"/>
      <c r="P67" s="1920">
        <f>P70+P73+P76</f>
        <v>0</v>
      </c>
      <c r="Q67" s="1919"/>
      <c r="R67" s="1921"/>
      <c r="S67" s="1920">
        <f>S70+S73+S76</f>
        <v>0</v>
      </c>
      <c r="T67" s="1921"/>
      <c r="U67" s="1920">
        <f>U70+U73+U76</f>
        <v>0</v>
      </c>
      <c r="V67" s="1921"/>
      <c r="W67" s="1920">
        <f>W70+W73+W76</f>
        <v>0</v>
      </c>
      <c r="X67" s="1921"/>
      <c r="Y67" s="1920">
        <f>Y70+Y73+Y76</f>
        <v>0</v>
      </c>
      <c r="Z67" s="1921"/>
      <c r="AA67" s="1920">
        <f>AA70+AA73+AA76</f>
        <v>0</v>
      </c>
      <c r="AB67" s="1921"/>
      <c r="AC67" s="1914"/>
      <c r="AD67" s="1914"/>
      <c r="AE67" s="1915"/>
      <c r="AF67" s="733"/>
      <c r="AG67" s="129"/>
      <c r="AH67" s="129"/>
      <c r="AI67" s="129"/>
      <c r="AJ67" s="83"/>
      <c r="AK67" s="83"/>
      <c r="AL67" s="83"/>
      <c r="AM67" s="83"/>
      <c r="AN67" s="83"/>
      <c r="AO67" s="83"/>
    </row>
    <row r="68" spans="1:65" ht="24" customHeight="1" x14ac:dyDescent="0.15">
      <c r="A68" s="1889" t="s">
        <v>988</v>
      </c>
      <c r="B68" s="1890"/>
      <c r="C68" s="148" t="s">
        <v>19</v>
      </c>
      <c r="D68" s="1902">
        <f t="shared" ref="D68:D76" si="2">SUM(G68:AB68)</f>
        <v>0</v>
      </c>
      <c r="E68" s="1903"/>
      <c r="F68" s="268" t="s">
        <v>74</v>
      </c>
      <c r="G68" s="1905"/>
      <c r="H68" s="1906"/>
      <c r="I68" s="1907"/>
      <c r="J68" s="1905"/>
      <c r="K68" s="1906"/>
      <c r="L68" s="1907"/>
      <c r="M68" s="1905"/>
      <c r="N68" s="1906"/>
      <c r="O68" s="1907"/>
      <c r="P68" s="1905"/>
      <c r="Q68" s="1906"/>
      <c r="R68" s="1907"/>
      <c r="S68" s="1905"/>
      <c r="T68" s="1907"/>
      <c r="U68" s="1905"/>
      <c r="V68" s="1907"/>
      <c r="W68" s="1905"/>
      <c r="X68" s="1907"/>
      <c r="Y68" s="1905"/>
      <c r="Z68" s="1907"/>
      <c r="AA68" s="1905"/>
      <c r="AB68" s="1907"/>
      <c r="AC68" s="1914"/>
      <c r="AD68" s="1914"/>
      <c r="AE68" s="1915"/>
      <c r="AF68" s="84" t="str">
        <f>IF(D68=0,"",IF($A$31="","↑男女共学別の番号が未記入になっています。",IF($A$31="　","↑男女共学別の番号が未記入になっています。",IF($A$31=2,"↑男女共学別で「女子校」が選択されています。←ここは「男子」の行です。",IF(AND(W38=0,D68&gt;0),"←ここは「１年生男子・学級数」です。↑で１年生の男子生徒数が０名になっています。",IF(AND(W38&gt;3,D68&gt;W38*0.5),"←学級数が「１年生・男子生徒数×0.5」 を超えているので確認してください。",""))))))</f>
        <v/>
      </c>
      <c r="AG68" s="52"/>
      <c r="AH68" s="52"/>
      <c r="AJ68" s="84"/>
      <c r="AK68" s="84"/>
      <c r="AL68" s="84"/>
      <c r="AM68" s="84"/>
      <c r="AN68" s="84"/>
      <c r="AO68" s="84"/>
    </row>
    <row r="69" spans="1:65" ht="24" customHeight="1" x14ac:dyDescent="0.15">
      <c r="A69" s="1889"/>
      <c r="B69" s="1890"/>
      <c r="C69" s="146" t="s">
        <v>21</v>
      </c>
      <c r="D69" s="1884">
        <f t="shared" si="2"/>
        <v>0</v>
      </c>
      <c r="E69" s="1885"/>
      <c r="F69" s="266" t="s">
        <v>74</v>
      </c>
      <c r="G69" s="1877"/>
      <c r="H69" s="1886"/>
      <c r="I69" s="1878"/>
      <c r="J69" s="1877"/>
      <c r="K69" s="1886"/>
      <c r="L69" s="1878"/>
      <c r="M69" s="1877"/>
      <c r="N69" s="1886"/>
      <c r="O69" s="1878"/>
      <c r="P69" s="1877"/>
      <c r="Q69" s="1886"/>
      <c r="R69" s="1878"/>
      <c r="S69" s="1877"/>
      <c r="T69" s="1878"/>
      <c r="U69" s="1877"/>
      <c r="V69" s="1878"/>
      <c r="W69" s="1877"/>
      <c r="X69" s="1878"/>
      <c r="Y69" s="1877"/>
      <c r="Z69" s="1878"/>
      <c r="AA69" s="1877"/>
      <c r="AB69" s="1878"/>
      <c r="AC69" s="1914"/>
      <c r="AD69" s="1914"/>
      <c r="AE69" s="1915"/>
      <c r="AF69" s="84" t="str">
        <f>IF(D69=0,"",IF($A$31="","↑男女共学別の番号が未記入になっています。",IF($A$31="　","↑男女共学別の番号が未記入になっています。",IF($A$31=1,"↑男女共学別で「男子校」が選択されています。←ここは「女子」の行です。",IF(AND(W39=0,D69&gt;0),"←ここは「１年生女子・学級数」です。↑で１年生の女子生徒数が０名になっています。",IF(AND(W39&gt;3,D69&gt;W39*0.5),"←学級数が「１年生・女子生徒数×0.5」 を超えているので確認してください。",""))))))</f>
        <v/>
      </c>
      <c r="AG69" s="52"/>
      <c r="AH69" s="52"/>
      <c r="AJ69" s="84"/>
      <c r="AK69" s="84"/>
      <c r="AL69" s="84"/>
      <c r="AM69" s="84"/>
      <c r="AN69" s="84"/>
      <c r="AO69" s="84"/>
    </row>
    <row r="70" spans="1:65" ht="24" customHeight="1" x14ac:dyDescent="0.15">
      <c r="A70" s="1891"/>
      <c r="B70" s="1892"/>
      <c r="C70" s="147" t="s">
        <v>36</v>
      </c>
      <c r="D70" s="1902">
        <f t="shared" si="2"/>
        <v>0</v>
      </c>
      <c r="E70" s="1903"/>
      <c r="F70" s="267" t="s">
        <v>74</v>
      </c>
      <c r="G70" s="1896"/>
      <c r="H70" s="1904"/>
      <c r="I70" s="1897"/>
      <c r="J70" s="1896"/>
      <c r="K70" s="1904"/>
      <c r="L70" s="1897"/>
      <c r="M70" s="1896"/>
      <c r="N70" s="1904"/>
      <c r="O70" s="1897"/>
      <c r="P70" s="1896"/>
      <c r="Q70" s="1904"/>
      <c r="R70" s="1897"/>
      <c r="S70" s="1896"/>
      <c r="T70" s="1897"/>
      <c r="U70" s="1896"/>
      <c r="V70" s="1897"/>
      <c r="W70" s="1896"/>
      <c r="X70" s="1897"/>
      <c r="Y70" s="1896"/>
      <c r="Z70" s="1897"/>
      <c r="AA70" s="1896"/>
      <c r="AB70" s="1897"/>
      <c r="AC70" s="1914"/>
      <c r="AD70" s="1914"/>
      <c r="AE70" s="1915"/>
      <c r="AF70" s="87" t="str">
        <f>IF(D70=0,"",IF($A$31="","↑男女共学別の番号が未記入になっています。",IF($A$31="　","↑男女共学別の番号が未記入になっています。",IF(AND(NOT($A$31=3),D70&gt;0),"↑男女共学別で「3　共学校」以外が選択されています。←ここは「共学」の行です。",IF(AND(W37=0,D70&gt;0),"←ここは「１年生共学・学級数」です。↑で１年生の生徒数が０名になっています。",IF(AND(W37&gt;3,D70&gt;W37*0.5),"←学級数が「１年生生徒数×0.5」 を超えているので確認してください。",""))))))</f>
        <v/>
      </c>
    </row>
    <row r="71" spans="1:65" ht="24" customHeight="1" x14ac:dyDescent="0.15">
      <c r="A71" s="1887" t="s">
        <v>989</v>
      </c>
      <c r="B71" s="1888"/>
      <c r="C71" s="145" t="s">
        <v>19</v>
      </c>
      <c r="D71" s="1893">
        <f t="shared" si="2"/>
        <v>0</v>
      </c>
      <c r="E71" s="1894"/>
      <c r="F71" s="265" t="s">
        <v>74</v>
      </c>
      <c r="G71" s="1882"/>
      <c r="H71" s="1895"/>
      <c r="I71" s="1883"/>
      <c r="J71" s="1882"/>
      <c r="K71" s="1895"/>
      <c r="L71" s="1883"/>
      <c r="M71" s="1882"/>
      <c r="N71" s="1895"/>
      <c r="O71" s="1883"/>
      <c r="P71" s="1882"/>
      <c r="Q71" s="1895"/>
      <c r="R71" s="1883"/>
      <c r="S71" s="1882"/>
      <c r="T71" s="1883"/>
      <c r="U71" s="1882"/>
      <c r="V71" s="1883"/>
      <c r="W71" s="1882"/>
      <c r="X71" s="1883"/>
      <c r="Y71" s="1882"/>
      <c r="Z71" s="1883"/>
      <c r="AA71" s="1882"/>
      <c r="AB71" s="1883"/>
      <c r="AC71" s="1914"/>
      <c r="AD71" s="1914"/>
      <c r="AE71" s="1915"/>
      <c r="AF71" s="84" t="str">
        <f>IF(D71=0,"",IF($A$31="","↑男女共学別の番号が未記入になっています。",IF($A$31="　","↑男女共学別の番号が未記入になっています。",IF($A$31=2,"↑男女共学別で「女子校」が選択されています。←ここは「男子」の行です。",IF(AND(Z38=0,D71&gt;0),"←ここは「２年生男子・学級数」です。↑で２年生の男子生徒数が０名になっています。",IF(AND(Z38&gt;3,D71&gt;Z38*0.5),"←学級数が「２年生・男子生徒数×0.5」 を超えているので確認してください。",""))))))</f>
        <v/>
      </c>
      <c r="AG71" s="52"/>
      <c r="AH71" s="52"/>
      <c r="AJ71" s="84"/>
      <c r="AK71" s="84"/>
      <c r="AL71" s="84"/>
      <c r="AM71" s="84"/>
      <c r="AN71" s="84"/>
      <c r="AO71" s="84"/>
    </row>
    <row r="72" spans="1:65" ht="24" customHeight="1" x14ac:dyDescent="0.15">
      <c r="A72" s="1889"/>
      <c r="B72" s="1890"/>
      <c r="C72" s="146" t="s">
        <v>21</v>
      </c>
      <c r="D72" s="1884">
        <f t="shared" si="2"/>
        <v>0</v>
      </c>
      <c r="E72" s="1885"/>
      <c r="F72" s="266" t="s">
        <v>74</v>
      </c>
      <c r="G72" s="1877"/>
      <c r="H72" s="1886"/>
      <c r="I72" s="1878"/>
      <c r="J72" s="1877"/>
      <c r="K72" s="1886"/>
      <c r="L72" s="1878"/>
      <c r="M72" s="1877"/>
      <c r="N72" s="1886"/>
      <c r="O72" s="1878"/>
      <c r="P72" s="1877"/>
      <c r="Q72" s="1886"/>
      <c r="R72" s="1878"/>
      <c r="S72" s="1877"/>
      <c r="T72" s="1878"/>
      <c r="U72" s="1877"/>
      <c r="V72" s="1878"/>
      <c r="W72" s="1877"/>
      <c r="X72" s="1878"/>
      <c r="Y72" s="1877"/>
      <c r="Z72" s="1878"/>
      <c r="AA72" s="1877"/>
      <c r="AB72" s="1878"/>
      <c r="AC72" s="1914"/>
      <c r="AD72" s="1914"/>
      <c r="AE72" s="1915"/>
      <c r="AF72" s="84" t="str">
        <f>IF(D72=0,"",IF($A$31="","↑男女共学別の番号が未記入になっています。",IF($A$31="　","↑男女共学別の番号が未記入になっています。",IF($A$31=1,"↑男女共学別で「男子校」が選択されています。←ここは「女子」の行です。",IF(AND(Z39=0,D72&gt;0),"←ここは「２年生女子・学級数」です。↑で２年生の女子生徒数が０名になっています。",IF(AND(Z39&gt;3,D72&gt;Z39*0.5),"←学級数が「２年生・女子生徒数×0.5」 を超えているので確認してください。",""))))))</f>
        <v/>
      </c>
      <c r="AG72" s="52"/>
      <c r="AH72" s="52"/>
      <c r="AJ72" s="84"/>
      <c r="AK72" s="84"/>
      <c r="AL72" s="84"/>
      <c r="AM72" s="84"/>
      <c r="AN72" s="84"/>
      <c r="AO72" s="84"/>
    </row>
    <row r="73" spans="1:65" ht="24" customHeight="1" x14ac:dyDescent="0.15">
      <c r="A73" s="1891"/>
      <c r="B73" s="1892"/>
      <c r="C73" s="147" t="s">
        <v>36</v>
      </c>
      <c r="D73" s="1902">
        <f t="shared" si="2"/>
        <v>0</v>
      </c>
      <c r="E73" s="1903"/>
      <c r="F73" s="269" t="s">
        <v>74</v>
      </c>
      <c r="G73" s="1896"/>
      <c r="H73" s="1904"/>
      <c r="I73" s="1897"/>
      <c r="J73" s="1896"/>
      <c r="K73" s="1904"/>
      <c r="L73" s="1897"/>
      <c r="M73" s="1896"/>
      <c r="N73" s="1904"/>
      <c r="O73" s="1897"/>
      <c r="P73" s="1896"/>
      <c r="Q73" s="1904"/>
      <c r="R73" s="1897"/>
      <c r="S73" s="1896"/>
      <c r="T73" s="1897"/>
      <c r="U73" s="1896"/>
      <c r="V73" s="1897"/>
      <c r="W73" s="1896"/>
      <c r="X73" s="1897"/>
      <c r="Y73" s="1896"/>
      <c r="Z73" s="1897"/>
      <c r="AA73" s="1896"/>
      <c r="AB73" s="1897"/>
      <c r="AC73" s="1914"/>
      <c r="AD73" s="1914"/>
      <c r="AE73" s="1915"/>
      <c r="AF73" s="87" t="str">
        <f>IF(D73=0,"",IF($A$31="","↑男女共学別の番号が未記入になっています。",IF($A$31="　","↑男女共学別の番号が未記入になっています。",IF(AND(NOT($A$31=3),D73&gt;0),"↑男女共学別で「3　共学校」以外が選択されています。←ここは「共学」の行です。",IF(AND(Z37=0,D73&gt;0),"←ここは「２年生共学・学級数」です。↑で２年生の生徒数が０名になっています。",IF(AND(Z37&gt;3,D73&gt;Z37*0.5),"←学級数が「２年生生徒数×0.5」 を超えているので確認してください。",""))))))</f>
        <v/>
      </c>
    </row>
    <row r="74" spans="1:65" ht="24" customHeight="1" x14ac:dyDescent="0.15">
      <c r="A74" s="1889" t="s">
        <v>990</v>
      </c>
      <c r="B74" s="1898"/>
      <c r="C74" s="148" t="s">
        <v>19</v>
      </c>
      <c r="D74" s="1893">
        <f t="shared" si="2"/>
        <v>0</v>
      </c>
      <c r="E74" s="1894"/>
      <c r="F74" s="265" t="s">
        <v>74</v>
      </c>
      <c r="G74" s="1882"/>
      <c r="H74" s="1895"/>
      <c r="I74" s="1883"/>
      <c r="J74" s="1882"/>
      <c r="K74" s="1895"/>
      <c r="L74" s="1883"/>
      <c r="M74" s="1882"/>
      <c r="N74" s="1895"/>
      <c r="O74" s="1883"/>
      <c r="P74" s="1882"/>
      <c r="Q74" s="1895"/>
      <c r="R74" s="1883"/>
      <c r="S74" s="1882"/>
      <c r="T74" s="1883"/>
      <c r="U74" s="1882"/>
      <c r="V74" s="1883"/>
      <c r="W74" s="1882"/>
      <c r="X74" s="1883"/>
      <c r="Y74" s="1882"/>
      <c r="Z74" s="1883"/>
      <c r="AA74" s="1882"/>
      <c r="AB74" s="1883"/>
      <c r="AC74" s="1914"/>
      <c r="AD74" s="1914"/>
      <c r="AE74" s="1915"/>
      <c r="AF74" s="84" t="str">
        <f>IF(D74=0,"",IF($A$31="","↑男女共学別の番号が未記入になっています。",IF($A$31="　","↑男女共学別の番号が未記入になっています。",IF($A$31=2,"↑男女共学別で「女子校」が選択されています。←ここは「男子」の行です。",IF(AND(AC38=0,D74&gt;0),"←ここは「３年生男子・学級数」です。↑で３年生の男子生徒数が０名になっています。",IF(AND(AC38&gt;3,D74&gt;AC38*0.5),"←学級数が「３年生・男子生徒数×0.5」 を超えているので確認してください。",""))))))</f>
        <v/>
      </c>
      <c r="AG74" s="52"/>
      <c r="AH74" s="52"/>
      <c r="AJ74" s="84"/>
      <c r="AK74" s="84"/>
      <c r="AL74" s="84"/>
      <c r="AM74" s="84"/>
      <c r="AN74" s="84"/>
      <c r="AO74" s="84"/>
    </row>
    <row r="75" spans="1:65" ht="24" customHeight="1" x14ac:dyDescent="0.15">
      <c r="A75" s="1899"/>
      <c r="B75" s="1898"/>
      <c r="C75" s="146" t="s">
        <v>21</v>
      </c>
      <c r="D75" s="1884">
        <f t="shared" si="2"/>
        <v>0</v>
      </c>
      <c r="E75" s="1885"/>
      <c r="F75" s="266" t="s">
        <v>74</v>
      </c>
      <c r="G75" s="1877"/>
      <c r="H75" s="1886"/>
      <c r="I75" s="1878"/>
      <c r="J75" s="1877"/>
      <c r="K75" s="1886"/>
      <c r="L75" s="1878"/>
      <c r="M75" s="1877"/>
      <c r="N75" s="1886"/>
      <c r="O75" s="1878"/>
      <c r="P75" s="1877"/>
      <c r="Q75" s="1886"/>
      <c r="R75" s="1878"/>
      <c r="S75" s="1877"/>
      <c r="T75" s="1878"/>
      <c r="U75" s="1877"/>
      <c r="V75" s="1878"/>
      <c r="W75" s="1877"/>
      <c r="X75" s="1878"/>
      <c r="Y75" s="1877"/>
      <c r="Z75" s="1878"/>
      <c r="AA75" s="1877"/>
      <c r="AB75" s="1878"/>
      <c r="AC75" s="1914"/>
      <c r="AD75" s="1914"/>
      <c r="AE75" s="1915"/>
      <c r="AF75" s="84" t="str">
        <f>IF(D75=0,"",IF($A$31="","↑男女共学別の番号が未記入になっています。",IF($A$31="　","↑男女共学別の番号が未記入になっています。",IF($A$31=1,"↑男女共学別で「男子校」が選択されています。←ここは「女子」の行です。",IF(AND(AC39=0,D75&gt;0),"←ここは「３年生女子・学級数」です。↑で３年生の女子生徒数が０名になっています。",IF(AND(AC39&gt;3,D75&gt;AC39*0.5),"←学級数が「３年生・女子生徒数×0.5」 を超えているので確認してください。",""))))))</f>
        <v/>
      </c>
      <c r="AG75" s="52"/>
      <c r="AH75" s="52"/>
      <c r="AJ75" s="84"/>
      <c r="AK75" s="84"/>
      <c r="AL75" s="84"/>
      <c r="AM75" s="84"/>
      <c r="AN75" s="84"/>
      <c r="AO75" s="84"/>
    </row>
    <row r="76" spans="1:65" s="119" customFormat="1" ht="24" customHeight="1" thickBot="1" x14ac:dyDescent="0.2">
      <c r="A76" s="1900"/>
      <c r="B76" s="1901"/>
      <c r="C76" s="149" t="s">
        <v>36</v>
      </c>
      <c r="D76" s="1879">
        <f t="shared" si="2"/>
        <v>0</v>
      </c>
      <c r="E76" s="1880"/>
      <c r="F76" s="270" t="s">
        <v>74</v>
      </c>
      <c r="G76" s="1870"/>
      <c r="H76" s="1881"/>
      <c r="I76" s="1871"/>
      <c r="J76" s="1870"/>
      <c r="K76" s="1881"/>
      <c r="L76" s="1871"/>
      <c r="M76" s="1870"/>
      <c r="N76" s="1881"/>
      <c r="O76" s="1871"/>
      <c r="P76" s="1870"/>
      <c r="Q76" s="1881"/>
      <c r="R76" s="1871"/>
      <c r="S76" s="1870"/>
      <c r="T76" s="1871"/>
      <c r="U76" s="1870"/>
      <c r="V76" s="1871"/>
      <c r="W76" s="1870"/>
      <c r="X76" s="1871"/>
      <c r="Y76" s="1870"/>
      <c r="Z76" s="1871"/>
      <c r="AA76" s="1870"/>
      <c r="AB76" s="1871"/>
      <c r="AC76" s="1916"/>
      <c r="AD76" s="1916"/>
      <c r="AE76" s="1917"/>
      <c r="AF76" s="87" t="str">
        <f>IF(D76=0,"",IF($A$31="","↑男女共学別の番号が未記入になっています。",IF($A$31="　","↑男女共学別の番号が未記入になっています。",IF(AND(NOT($A$31=3),D76&gt;0),"↑男女共学別で「3　共学校」以外が選択されています。←ここは「共学」の行です。",IF(AND(AC37=0,D76&gt;0),"←ここは「３年生共学・学級数」です。↑で３年生の生徒数が0名になっています。",IF(AND(AC37&gt;3,D76&gt;AC37*0.5),"←学級数が「3年生生徒数×0.5」 を超えているので確認してください。",""))))))</f>
        <v/>
      </c>
      <c r="AG76" s="126"/>
      <c r="AH76" s="126"/>
      <c r="AI76" s="126"/>
      <c r="AJ76" s="87"/>
      <c r="AK76" s="87"/>
      <c r="AL76" s="87"/>
      <c r="AM76" s="87"/>
      <c r="AN76" s="87"/>
      <c r="AO76" s="87"/>
      <c r="AR76" s="57"/>
      <c r="AS76" s="57"/>
      <c r="AT76" s="57"/>
      <c r="AU76" s="57"/>
      <c r="AV76" s="57"/>
      <c r="AW76" s="57"/>
      <c r="AX76" s="57"/>
      <c r="AY76" s="57"/>
      <c r="AZ76" s="57"/>
      <c r="BA76" s="57"/>
      <c r="BB76" s="57"/>
      <c r="BC76" s="57"/>
      <c r="BD76" s="57"/>
      <c r="BE76" s="57"/>
      <c r="BF76" s="57"/>
      <c r="BG76" s="57"/>
      <c r="BH76" s="57"/>
      <c r="BI76" s="57"/>
      <c r="BJ76" s="57"/>
      <c r="BK76" s="57"/>
      <c r="BL76" s="57"/>
      <c r="BM76" s="57"/>
    </row>
    <row r="77" spans="1:65" s="119" customFormat="1" ht="24" customHeight="1" x14ac:dyDescent="0.15">
      <c r="A77" s="178" t="s">
        <v>1362</v>
      </c>
      <c r="B77" s="1872" t="s">
        <v>2119</v>
      </c>
      <c r="C77" s="1872"/>
      <c r="D77" s="1872"/>
      <c r="E77" s="1872"/>
      <c r="F77" s="1872"/>
      <c r="G77" s="1872"/>
      <c r="H77" s="1872"/>
      <c r="I77" s="1872"/>
      <c r="J77" s="1872"/>
      <c r="K77" s="1872"/>
      <c r="L77" s="1872"/>
      <c r="M77" s="1872"/>
      <c r="N77" s="1872"/>
      <c r="O77" s="1872"/>
      <c r="P77" s="1872"/>
      <c r="Q77" s="1872"/>
      <c r="R77" s="1872"/>
      <c r="S77" s="1872"/>
      <c r="T77" s="1872"/>
      <c r="U77" s="1872"/>
      <c r="V77" s="1872"/>
      <c r="W77" s="1872"/>
      <c r="X77" s="1872"/>
      <c r="Y77" s="1872"/>
      <c r="Z77" s="1872"/>
      <c r="AA77" s="1872"/>
      <c r="AB77" s="1872"/>
      <c r="AC77" s="1872"/>
      <c r="AD77" s="1872"/>
      <c r="AE77" s="1872"/>
      <c r="AF77" s="87"/>
      <c r="AG77" s="126"/>
      <c r="AH77" s="126"/>
      <c r="AI77" s="126"/>
      <c r="AJ77" s="87"/>
      <c r="AK77" s="87"/>
      <c r="AL77" s="87"/>
      <c r="AM77" s="87"/>
      <c r="AN77" s="87"/>
      <c r="AO77" s="87"/>
      <c r="AR77" s="57"/>
      <c r="AS77" s="57"/>
      <c r="AT77" s="57"/>
      <c r="AU77" s="57"/>
      <c r="AV77" s="57"/>
      <c r="AW77" s="57"/>
      <c r="AX77" s="57"/>
      <c r="AY77" s="57"/>
      <c r="AZ77" s="57"/>
      <c r="BA77" s="57"/>
      <c r="BB77" s="57"/>
      <c r="BC77" s="57"/>
      <c r="BD77" s="57"/>
      <c r="BE77" s="57"/>
      <c r="BF77" s="57"/>
      <c r="BG77" s="57"/>
      <c r="BH77" s="57"/>
      <c r="BI77" s="57"/>
      <c r="BJ77" s="57"/>
      <c r="BK77" s="57"/>
      <c r="BL77" s="57"/>
      <c r="BM77" s="57"/>
    </row>
    <row r="78" spans="1:65" s="119" customFormat="1" ht="9" customHeight="1" x14ac:dyDescent="0.15">
      <c r="A78" s="34"/>
      <c r="B78" s="35"/>
      <c r="C78" s="35"/>
      <c r="D78" s="35"/>
      <c r="E78" s="35"/>
      <c r="F78" s="3"/>
      <c r="G78" s="3"/>
      <c r="H78" s="3"/>
      <c r="I78" s="3"/>
      <c r="J78" s="3"/>
      <c r="K78" s="3"/>
      <c r="L78" s="3"/>
      <c r="M78" s="3"/>
      <c r="N78" s="3"/>
      <c r="O78" s="3"/>
      <c r="P78" s="3"/>
      <c r="Q78" s="3"/>
      <c r="R78" s="3"/>
      <c r="S78" s="3"/>
      <c r="T78" s="3"/>
      <c r="U78" s="3"/>
      <c r="V78" s="3"/>
      <c r="W78" s="3"/>
      <c r="X78" s="3"/>
      <c r="Y78" s="3"/>
      <c r="Z78" s="3"/>
      <c r="AA78" s="3"/>
      <c r="AB78" s="3"/>
      <c r="AC78" s="3"/>
      <c r="AD78" s="3"/>
      <c r="AE78" s="3"/>
      <c r="AF78" s="87"/>
      <c r="AG78" s="126"/>
      <c r="AH78" s="126"/>
      <c r="AI78" s="126"/>
      <c r="AJ78" s="87"/>
      <c r="AK78" s="87"/>
      <c r="AL78" s="87"/>
      <c r="AM78" s="87"/>
      <c r="AN78" s="87"/>
      <c r="AO78" s="87"/>
      <c r="AR78" s="57"/>
      <c r="AS78" s="57"/>
      <c r="AT78" s="57"/>
      <c r="AU78" s="57"/>
      <c r="AV78" s="57"/>
      <c r="AW78" s="57"/>
      <c r="AX78" s="57"/>
      <c r="AY78" s="57"/>
      <c r="AZ78" s="57"/>
      <c r="BA78" s="57"/>
      <c r="BB78" s="57"/>
      <c r="BC78" s="57"/>
      <c r="BD78" s="57"/>
      <c r="BE78" s="57"/>
      <c r="BF78" s="57"/>
      <c r="BG78" s="57"/>
      <c r="BH78" s="57"/>
      <c r="BI78" s="57"/>
      <c r="BJ78" s="57"/>
      <c r="BK78" s="57"/>
      <c r="BL78" s="57"/>
      <c r="BM78" s="57"/>
    </row>
    <row r="79" spans="1:65" s="119" customFormat="1" ht="24.75" customHeight="1" thickBot="1" x14ac:dyDescent="0.2">
      <c r="A79" s="1873" t="s">
        <v>1000</v>
      </c>
      <c r="B79" s="1874"/>
      <c r="C79" s="1874"/>
      <c r="D79" s="1874"/>
      <c r="E79" s="1874"/>
      <c r="F79" s="1874"/>
      <c r="G79" s="1874"/>
      <c r="H79" s="1874"/>
      <c r="I79" s="1874"/>
      <c r="J79" s="1874"/>
      <c r="K79" s="1874"/>
      <c r="L79" s="1874"/>
      <c r="M79" s="1874"/>
      <c r="N79" s="1874"/>
      <c r="O79" s="3"/>
      <c r="P79" s="3"/>
      <c r="Q79" s="3"/>
      <c r="R79" s="3"/>
      <c r="S79" s="3"/>
      <c r="T79" s="3"/>
      <c r="U79" s="3"/>
      <c r="V79" s="3"/>
      <c r="W79" s="3"/>
      <c r="X79" s="3"/>
      <c r="Y79" s="3"/>
      <c r="Z79" s="3"/>
      <c r="AA79" s="32"/>
      <c r="AB79" s="32"/>
      <c r="AC79" s="32"/>
      <c r="AD79" s="32"/>
      <c r="AE79" s="33" t="s">
        <v>3</v>
      </c>
      <c r="AF79" s="87"/>
      <c r="AG79" s="126"/>
      <c r="AH79" s="126"/>
      <c r="AI79" s="126"/>
      <c r="AJ79" s="87"/>
      <c r="AK79" s="87"/>
      <c r="AL79" s="87"/>
      <c r="AM79" s="87"/>
      <c r="AN79" s="87"/>
      <c r="AO79" s="87"/>
      <c r="AR79" s="57"/>
      <c r="AS79" s="57"/>
      <c r="AT79" s="57"/>
      <c r="AU79" s="57"/>
      <c r="AV79" s="57"/>
      <c r="AW79" s="57"/>
      <c r="AX79" s="57"/>
      <c r="AY79" s="57"/>
      <c r="AZ79" s="57"/>
      <c r="BA79" s="57"/>
      <c r="BB79" s="57"/>
      <c r="BC79" s="57"/>
      <c r="BD79" s="57"/>
      <c r="BE79" s="57"/>
      <c r="BF79" s="57"/>
      <c r="BG79" s="57"/>
      <c r="BH79" s="57"/>
      <c r="BI79" s="57"/>
      <c r="BJ79" s="57"/>
      <c r="BK79" s="57"/>
      <c r="BL79" s="57"/>
      <c r="BM79" s="57"/>
    </row>
    <row r="80" spans="1:65" s="119" customFormat="1" ht="18.75" customHeight="1" x14ac:dyDescent="0.15">
      <c r="A80" s="1865" t="s">
        <v>33</v>
      </c>
      <c r="B80" s="1857"/>
      <c r="C80" s="1857"/>
      <c r="D80" s="1857"/>
      <c r="E80" s="1857"/>
      <c r="F80" s="1857"/>
      <c r="G80" s="1866"/>
      <c r="H80" s="1856" t="s">
        <v>37</v>
      </c>
      <c r="I80" s="1857"/>
      <c r="J80" s="1857"/>
      <c r="K80" s="1866"/>
      <c r="L80" s="1867" t="s">
        <v>38</v>
      </c>
      <c r="M80" s="1868"/>
      <c r="N80" s="1868"/>
      <c r="O80" s="1869"/>
      <c r="P80" s="1867" t="s">
        <v>39</v>
      </c>
      <c r="Q80" s="1868"/>
      <c r="R80" s="1868"/>
      <c r="S80" s="1869"/>
      <c r="T80" s="1867" t="s">
        <v>40</v>
      </c>
      <c r="U80" s="1868"/>
      <c r="V80" s="1868"/>
      <c r="W80" s="1869"/>
      <c r="X80" s="1867" t="s">
        <v>70</v>
      </c>
      <c r="Y80" s="1868"/>
      <c r="Z80" s="1868"/>
      <c r="AA80" s="1869"/>
      <c r="AB80" s="1856" t="s">
        <v>41</v>
      </c>
      <c r="AC80" s="1857"/>
      <c r="AD80" s="1857"/>
      <c r="AE80" s="1858"/>
      <c r="AF80" s="91"/>
      <c r="AG80" s="132"/>
      <c r="AH80" s="132"/>
      <c r="AI80" s="129"/>
      <c r="AJ80" s="91"/>
      <c r="AK80" s="91"/>
      <c r="AL80" s="91"/>
      <c r="AM80" s="91"/>
      <c r="AN80" s="91"/>
      <c r="AO80" s="91"/>
      <c r="AR80" s="57"/>
      <c r="AS80" s="57"/>
      <c r="AT80" s="57"/>
      <c r="AU80" s="57"/>
      <c r="AV80" s="57"/>
      <c r="AW80" s="57"/>
      <c r="AX80" s="57"/>
      <c r="AY80" s="57"/>
      <c r="AZ80" s="57"/>
      <c r="BA80" s="57"/>
      <c r="BB80" s="57"/>
      <c r="BC80" s="57"/>
      <c r="BD80" s="57"/>
      <c r="BE80" s="57"/>
      <c r="BF80" s="57"/>
      <c r="BG80" s="57"/>
      <c r="BH80" s="57"/>
      <c r="BI80" s="57"/>
      <c r="BJ80" s="57"/>
      <c r="BK80" s="57"/>
      <c r="BL80" s="57"/>
      <c r="BM80" s="57"/>
    </row>
    <row r="81" spans="1:65" s="119" customFormat="1" ht="24" customHeight="1" x14ac:dyDescent="0.15">
      <c r="A81" s="1859" t="s">
        <v>2120</v>
      </c>
      <c r="B81" s="1860"/>
      <c r="C81" s="154" t="s">
        <v>42</v>
      </c>
      <c r="D81" s="1840" t="s">
        <v>4</v>
      </c>
      <c r="E81" s="1840"/>
      <c r="F81" s="1840"/>
      <c r="G81" s="1841"/>
      <c r="H81" s="1827"/>
      <c r="I81" s="1828"/>
      <c r="J81" s="1828"/>
      <c r="K81" s="568" t="s">
        <v>73</v>
      </c>
      <c r="L81" s="1827"/>
      <c r="M81" s="1828"/>
      <c r="N81" s="1828"/>
      <c r="O81" s="568" t="s">
        <v>73</v>
      </c>
      <c r="P81" s="1827"/>
      <c r="Q81" s="1828"/>
      <c r="R81" s="1828"/>
      <c r="S81" s="568" t="s">
        <v>73</v>
      </c>
      <c r="T81" s="1827"/>
      <c r="U81" s="1828"/>
      <c r="V81" s="1828"/>
      <c r="W81" s="568" t="s">
        <v>73</v>
      </c>
      <c r="X81" s="1827"/>
      <c r="Y81" s="1828"/>
      <c r="Z81" s="1828"/>
      <c r="AA81" s="568" t="s">
        <v>73</v>
      </c>
      <c r="AB81" s="223"/>
      <c r="AC81" s="223"/>
      <c r="AD81" s="223"/>
      <c r="AE81" s="224"/>
      <c r="AF81" s="733" t="str">
        <f>IF(AND(W37&lt;&gt;0,SUM(H85:Z85)=0),"←納付金が未記入です。（↑で生徒数が１名以上の学科のみ入力欄が白くなります。）",IF(AND(H85=0,SUM(W40:Y41)&gt;0,SUM(O40:Q41)&gt;SUM(R40:S41)),"←「普通科」の入学手続時納付金が未記入です。",IF(AND(L85=0,SUM(W42:Y43)&gt;0,SUM(O42:Q43)&gt;SUM(R42:S43)),"←「商業」に関する学科の入学手続時納付金が未記入です。",IF(AND(P85=0,SUM(W44:Y45)&gt;0,SUM(O44:Q45)&gt;SUM(R44:S45)),"←「工業」に関する学科の入学手続時納付金が未記入です。",IF(AND(T85=0,SUM(W46:Y47)&gt;0,SUM(O46:Q47)&gt;SUM(R46:S47)),"←「家庭」に関する学科の入学手続時納付金が未記入です。",IF(AND(X85=0,SUM(W48:Y57)&gt;0,SUM(O48:Q57)&gt;SUM(R48:S57)),"←「その他」学科の入学手続時納付金が未記入です。",IF(AND(H85&gt;0,SUM(W40:Y41)=0),"←「普通科」の1年生の生徒数が上記で0名なので入学手続時納付金は記入不要です。",IF(AND(L85&gt;0,SUM(W42:Y43)=0),"←「商業」に関する学科の1年生の生徒数が上記で0名なので入学手続時納付金は記入不要です。",IF(AND(P85&gt;0,SUM(W44:Y45)=0),"←「工業」に関する学科の1年生の生徒数が上記で0名なので入学手続時納付金は記入不要です。",IF(AND(T85&gt;0,SUM(W46:Y47)=0),"←「家庭」に関する学科の1年生の生徒数が上記で0名なので入学手続時納付金は記入不要です。",IF(AND(X85&gt;0,SUM(W48:Y57)=0),"←「その他」学科の1年生の生徒数が入学手続時納付金は上記で0名なので記入不要です。",IF(H81&gt;35000,"←「普通科」の入学検定料が35,000円を上回っています。",IF(L81&gt;35000,"←「商業」に関する学科の入学検定料が35,000円を上回っています。",IF(P81&gt;35000,"←「工業」に関する学科の入学検定料が35,000円を上回っています。",IF(T81&gt;35000,"←「家庭」に関する学科の入学検定料が35,000円を上回っています。",IF(X81&gt;35000,"←「その他」学科の入学検定料が35,000円を上回っています。",""))))))))))))))))</f>
        <v/>
      </c>
      <c r="AG81" s="129"/>
      <c r="AH81" s="129"/>
      <c r="AI81" s="129"/>
      <c r="AJ81" s="83"/>
      <c r="AK81" s="83"/>
      <c r="AL81" s="83"/>
      <c r="AM81" s="83"/>
      <c r="AN81" s="83"/>
      <c r="AO81" s="83"/>
      <c r="AR81" s="57"/>
      <c r="AS81" s="57"/>
      <c r="AT81" s="57"/>
      <c r="AU81" s="57"/>
      <c r="AV81" s="57"/>
      <c r="AW81" s="57"/>
      <c r="AX81" s="57"/>
      <c r="AY81" s="57"/>
      <c r="AZ81" s="57"/>
      <c r="BA81" s="57"/>
      <c r="BB81" s="57"/>
      <c r="BC81" s="57"/>
      <c r="BD81" s="57"/>
      <c r="BE81" s="57"/>
      <c r="BF81" s="57"/>
      <c r="BG81" s="57"/>
      <c r="BH81" s="57"/>
      <c r="BI81" s="57"/>
      <c r="BJ81" s="57"/>
      <c r="BK81" s="57"/>
      <c r="BL81" s="57"/>
      <c r="BM81" s="57"/>
    </row>
    <row r="82" spans="1:65" s="119" customFormat="1" ht="24" customHeight="1" x14ac:dyDescent="0.15">
      <c r="A82" s="1861"/>
      <c r="B82" s="1862"/>
      <c r="C82" s="36" t="s">
        <v>43</v>
      </c>
      <c r="D82" s="1853" t="s">
        <v>44</v>
      </c>
      <c r="E82" s="1853"/>
      <c r="F82" s="1853"/>
      <c r="G82" s="1854"/>
      <c r="H82" s="1829"/>
      <c r="I82" s="1830"/>
      <c r="J82" s="1830"/>
      <c r="K82" s="569" t="s">
        <v>73</v>
      </c>
      <c r="L82" s="1829"/>
      <c r="M82" s="1830"/>
      <c r="N82" s="1830"/>
      <c r="O82" s="569" t="s">
        <v>73</v>
      </c>
      <c r="P82" s="1829"/>
      <c r="Q82" s="1830"/>
      <c r="R82" s="1830"/>
      <c r="S82" s="569" t="s">
        <v>73</v>
      </c>
      <c r="T82" s="1829"/>
      <c r="U82" s="1830"/>
      <c r="V82" s="1830"/>
      <c r="W82" s="569" t="s">
        <v>73</v>
      </c>
      <c r="X82" s="1829"/>
      <c r="Y82" s="1830"/>
      <c r="Z82" s="1830"/>
      <c r="AA82" s="569" t="s">
        <v>73</v>
      </c>
      <c r="AB82" s="225"/>
      <c r="AC82" s="225"/>
      <c r="AD82" s="225"/>
      <c r="AE82" s="226"/>
      <c r="AF82" s="733"/>
      <c r="AG82" s="129"/>
      <c r="AH82" s="129"/>
      <c r="AI82" s="129"/>
      <c r="AJ82" s="83"/>
      <c r="AK82" s="83"/>
      <c r="AL82" s="83"/>
      <c r="AM82" s="83"/>
      <c r="AN82" s="83"/>
      <c r="AO82" s="83"/>
      <c r="AR82" s="57"/>
      <c r="AS82" s="57"/>
      <c r="AT82" s="57"/>
      <c r="AU82" s="57"/>
      <c r="AV82" s="57"/>
      <c r="AW82" s="57"/>
      <c r="AX82" s="57"/>
      <c r="AY82" s="57"/>
      <c r="AZ82" s="57"/>
      <c r="BA82" s="57"/>
      <c r="BB82" s="57"/>
      <c r="BC82" s="57"/>
      <c r="BD82" s="57"/>
      <c r="BE82" s="57"/>
      <c r="BF82" s="57"/>
      <c r="BG82" s="57"/>
      <c r="BH82" s="57"/>
      <c r="BI82" s="57"/>
      <c r="BJ82" s="57"/>
      <c r="BK82" s="57"/>
      <c r="BL82" s="57"/>
      <c r="BM82" s="57"/>
    </row>
    <row r="83" spans="1:65" s="119" customFormat="1" ht="24" customHeight="1" x14ac:dyDescent="0.15">
      <c r="A83" s="1861"/>
      <c r="B83" s="1862"/>
      <c r="C83" s="36" t="s">
        <v>45</v>
      </c>
      <c r="D83" s="1853" t="s">
        <v>1403</v>
      </c>
      <c r="E83" s="1853"/>
      <c r="F83" s="1853"/>
      <c r="G83" s="1854"/>
      <c r="H83" s="1829"/>
      <c r="I83" s="1830"/>
      <c r="J83" s="1830"/>
      <c r="K83" s="569" t="s">
        <v>73</v>
      </c>
      <c r="L83" s="1829"/>
      <c r="M83" s="1830"/>
      <c r="N83" s="1830"/>
      <c r="O83" s="569" t="s">
        <v>73</v>
      </c>
      <c r="P83" s="1829"/>
      <c r="Q83" s="1830"/>
      <c r="R83" s="1830"/>
      <c r="S83" s="569" t="s">
        <v>73</v>
      </c>
      <c r="T83" s="1829"/>
      <c r="U83" s="1830"/>
      <c r="V83" s="1830"/>
      <c r="W83" s="569" t="s">
        <v>73</v>
      </c>
      <c r="X83" s="1829"/>
      <c r="Y83" s="1830"/>
      <c r="Z83" s="1830"/>
      <c r="AA83" s="569" t="s">
        <v>73</v>
      </c>
      <c r="AB83" s="225"/>
      <c r="AC83" s="225"/>
      <c r="AD83" s="225"/>
      <c r="AE83" s="226"/>
      <c r="AF83" s="733"/>
      <c r="AG83" s="129"/>
      <c r="AH83" s="129"/>
      <c r="AI83" s="129"/>
      <c r="AJ83" s="83"/>
      <c r="AK83" s="83"/>
      <c r="AL83" s="83"/>
      <c r="AM83" s="83"/>
      <c r="AN83" s="83"/>
      <c r="AO83" s="83"/>
      <c r="AR83" s="57"/>
      <c r="AS83" s="57"/>
      <c r="AT83" s="57"/>
      <c r="AU83" s="57"/>
      <c r="AV83" s="57"/>
      <c r="AW83" s="57"/>
      <c r="AX83" s="57"/>
      <c r="AY83" s="57"/>
      <c r="AZ83" s="57"/>
      <c r="BA83" s="57"/>
      <c r="BB83" s="57"/>
      <c r="BC83" s="57"/>
      <c r="BD83" s="57"/>
      <c r="BE83" s="57"/>
      <c r="BF83" s="57"/>
      <c r="BG83" s="57"/>
      <c r="BH83" s="57"/>
      <c r="BI83" s="57"/>
      <c r="BJ83" s="57"/>
      <c r="BK83" s="57"/>
      <c r="BL83" s="57"/>
      <c r="BM83" s="57"/>
    </row>
    <row r="84" spans="1:65" s="119" customFormat="1" ht="24" customHeight="1" x14ac:dyDescent="0.15">
      <c r="A84" s="1861"/>
      <c r="B84" s="1862"/>
      <c r="C84" s="95" t="s">
        <v>46</v>
      </c>
      <c r="D84" s="1875" t="s">
        <v>18</v>
      </c>
      <c r="E84" s="1875"/>
      <c r="F84" s="1875"/>
      <c r="G84" s="1876"/>
      <c r="H84" s="1842"/>
      <c r="I84" s="1843"/>
      <c r="J84" s="1843"/>
      <c r="K84" s="570" t="s">
        <v>73</v>
      </c>
      <c r="L84" s="1842"/>
      <c r="M84" s="1843"/>
      <c r="N84" s="1843"/>
      <c r="O84" s="570" t="s">
        <v>73</v>
      </c>
      <c r="P84" s="1842"/>
      <c r="Q84" s="1843"/>
      <c r="R84" s="1843"/>
      <c r="S84" s="570" t="s">
        <v>73</v>
      </c>
      <c r="T84" s="1842"/>
      <c r="U84" s="1843"/>
      <c r="V84" s="1843"/>
      <c r="W84" s="570" t="s">
        <v>73</v>
      </c>
      <c r="X84" s="1842"/>
      <c r="Y84" s="1843"/>
      <c r="Z84" s="1843"/>
      <c r="AA84" s="570" t="s">
        <v>73</v>
      </c>
      <c r="AB84" s="225"/>
      <c r="AC84" s="225"/>
      <c r="AD84" s="225"/>
      <c r="AE84" s="226"/>
      <c r="AF84" s="733"/>
      <c r="AG84" s="129"/>
      <c r="AH84" s="129"/>
      <c r="AI84" s="129"/>
      <c r="AJ84" s="83"/>
      <c r="AK84" s="83"/>
      <c r="AL84" s="83"/>
      <c r="AM84" s="83"/>
      <c r="AN84" s="83"/>
      <c r="AO84" s="83"/>
      <c r="AR84" s="57"/>
      <c r="AS84" s="57"/>
      <c r="AT84" s="57"/>
      <c r="AU84" s="57"/>
      <c r="AV84" s="57"/>
      <c r="AW84" s="57"/>
      <c r="AX84" s="57"/>
      <c r="AY84" s="57"/>
      <c r="AZ84" s="57"/>
      <c r="BA84" s="57"/>
      <c r="BB84" s="57"/>
      <c r="BC84" s="57"/>
      <c r="BD84" s="57"/>
      <c r="BE84" s="57"/>
      <c r="BF84" s="57"/>
      <c r="BG84" s="57"/>
      <c r="BH84" s="57"/>
      <c r="BI84" s="57"/>
      <c r="BJ84" s="57"/>
      <c r="BK84" s="57"/>
      <c r="BL84" s="57"/>
      <c r="BM84" s="57"/>
    </row>
    <row r="85" spans="1:65" s="119" customFormat="1" ht="24" customHeight="1" x14ac:dyDescent="0.15">
      <c r="A85" s="1863"/>
      <c r="B85" s="1864"/>
      <c r="C85" s="1844" t="s">
        <v>25</v>
      </c>
      <c r="D85" s="1845"/>
      <c r="E85" s="1845"/>
      <c r="F85" s="1845"/>
      <c r="G85" s="1846"/>
      <c r="H85" s="1837">
        <f>SUM(H81:J84)</f>
        <v>0</v>
      </c>
      <c r="I85" s="1838"/>
      <c r="J85" s="1838"/>
      <c r="K85" s="672" t="s">
        <v>73</v>
      </c>
      <c r="L85" s="1837">
        <f>SUM(L81:N84)</f>
        <v>0</v>
      </c>
      <c r="M85" s="1838"/>
      <c r="N85" s="1838"/>
      <c r="O85" s="672" t="s">
        <v>73</v>
      </c>
      <c r="P85" s="1837">
        <f>SUM(P81:R84)</f>
        <v>0</v>
      </c>
      <c r="Q85" s="1838"/>
      <c r="R85" s="1838"/>
      <c r="S85" s="672" t="s">
        <v>73</v>
      </c>
      <c r="T85" s="1837">
        <f>SUM(T81:V84)</f>
        <v>0</v>
      </c>
      <c r="U85" s="1838"/>
      <c r="V85" s="1838"/>
      <c r="W85" s="672" t="s">
        <v>73</v>
      </c>
      <c r="X85" s="1837">
        <f>SUM(X81:Z84)</f>
        <v>0</v>
      </c>
      <c r="Y85" s="1838"/>
      <c r="Z85" s="1838"/>
      <c r="AA85" s="672" t="s">
        <v>73</v>
      </c>
      <c r="AB85" s="225"/>
      <c r="AC85" s="225"/>
      <c r="AD85" s="225"/>
      <c r="AE85" s="226"/>
      <c r="AF85" s="54"/>
      <c r="AG85" s="126"/>
      <c r="AH85" s="126"/>
      <c r="AI85" s="126"/>
      <c r="AJ85" s="54"/>
      <c r="AK85" s="54"/>
      <c r="AL85" s="54"/>
      <c r="AM85" s="54"/>
      <c r="AN85" s="54"/>
      <c r="AO85" s="54"/>
      <c r="AR85" s="57"/>
      <c r="AS85" s="57"/>
      <c r="AT85" s="57"/>
      <c r="AU85" s="57"/>
      <c r="AV85" s="57"/>
      <c r="AW85" s="57"/>
      <c r="AX85" s="57"/>
      <c r="AY85" s="57"/>
      <c r="AZ85" s="57"/>
      <c r="BA85" s="57"/>
      <c r="BB85" s="57"/>
      <c r="BC85" s="57"/>
      <c r="BD85" s="57"/>
      <c r="BE85" s="57"/>
      <c r="BF85" s="57"/>
      <c r="BG85" s="57"/>
      <c r="BH85" s="57"/>
      <c r="BI85" s="57"/>
      <c r="BJ85" s="57"/>
      <c r="BK85" s="57"/>
      <c r="BL85" s="57"/>
      <c r="BM85" s="57"/>
    </row>
    <row r="86" spans="1:65" s="119" customFormat="1" ht="24" customHeight="1" x14ac:dyDescent="0.15">
      <c r="A86" s="1847" t="s">
        <v>2121</v>
      </c>
      <c r="B86" s="1848"/>
      <c r="C86" s="80" t="s">
        <v>1</v>
      </c>
      <c r="D86" s="1840" t="s">
        <v>49</v>
      </c>
      <c r="E86" s="1840"/>
      <c r="F86" s="1840"/>
      <c r="G86" s="1840"/>
      <c r="H86" s="1827"/>
      <c r="I86" s="1828"/>
      <c r="J86" s="1828"/>
      <c r="K86" s="568" t="s">
        <v>73</v>
      </c>
      <c r="L86" s="1827"/>
      <c r="M86" s="1828"/>
      <c r="N86" s="1828"/>
      <c r="O86" s="568" t="s">
        <v>73</v>
      </c>
      <c r="P86" s="1827"/>
      <c r="Q86" s="1828"/>
      <c r="R86" s="1828"/>
      <c r="S86" s="568" t="s">
        <v>73</v>
      </c>
      <c r="T86" s="1827"/>
      <c r="U86" s="1828"/>
      <c r="V86" s="1828"/>
      <c r="W86" s="568" t="s">
        <v>73</v>
      </c>
      <c r="X86" s="1827"/>
      <c r="Y86" s="1828"/>
      <c r="Z86" s="1828"/>
      <c r="AA86" s="568" t="s">
        <v>73</v>
      </c>
      <c r="AB86" s="225"/>
      <c r="AC86" s="225"/>
      <c r="AD86" s="225"/>
      <c r="AE86" s="226"/>
      <c r="AF86" s="733" t="str">
        <f>IF(AND(T37&lt;&gt;0,SUM(H81:Z93)=0),"←納付金が未記入です。（↑で生徒数が１名以上の学科のみ入力欄が白くなります。）",IF(AND(H91=0,SUM(T40:V41)&gt;0),"←「普通科」の入学後納付金が未記入です。",IF(AND(L91=0,SUM(T42:V43)&gt;0),"←「商業」に関する学科の入学後納付金が未記入です。",IF(AND(P91=0,SUM(T44:V45)&gt;0),"←「工業」に関する学科の入学後納付金が未記入です。",IF(AND(T91=0,SUM(T46:V47)&gt;0),"←「家庭」に関する学科の入学後納付金が未記入です。",IF(AND(X91=0,SUM(T48:V57)&gt;0),"←「その他」学科の入学後納付金が未記入です。",IF(AND(SUM(H86)&gt;0,SUM(H86)&lt;100000),"←普通科の「授業料」が10万円を下回っているので【年額】になっているか確認してください。",IF(AND(SUM(L86)&gt;0,SUM(L86)&lt;100000),"←商業に関する学科の「授業料」が10万円を下回っているので【年額】になっているか確認してください。",IF(AND(SUM(P86)&gt;0,SUM(P86)&lt;100000),"←工業に関する学科の「授業料」が10万円を下回っているので【年額】になっているか確認してください。",IF(AND(SUM(T86)&gt;0,SUM(T86)&lt;100000),"←家庭に関する学科の「授業料」が10万円を下回っているので【年額】になっているか確認してください。",IF(AND(SUM(X86)&gt;0,SUM(X86)&lt;100000),"←その他学科の「授業料」が10万円を下回っているので【年額】になっているか確認してください。",IF(SUM(H86)&gt;2000000,"←普通科の「授業料」が200万円を上回っているので桁数を確認してください。（正しい場合は構いません。）",IF(SUM(L86)&gt;2000000,"←商業に関する学科の「授業料」が200万円を上回っているので桁数を確認してください。（正しい場合は構いません。）",IF(SUM(P86)&gt;2000000,"←工業に関する学科の「授業料」が200万円を上回っているので桁数を確認してください。（正しい場合は構いません。）",IF(SUM(T86)&gt;2000000,"←家庭に関する学科の「授業料」が200万円を上回っているので桁数を確認してください。（正しい場合は構いません。）",IF(SUM(X86)&gt;2000000,"←その他の学科の「授業料」が200万円を上回っているので桁数を確認してください。（正しい場合は構いません。）",IF(SUM(H89)&gt;200000,"←普通科の「寄付金」が20万円を上回っています。任意納付の場合は、納付しない人も含めた一人当たりの平均的な額（大まかな額）を記入してください。（正しい場合は構いません。）",IF(SUM(L89)&gt;200000,"←商業に関する学科の「寄付金」が20万円を上回っています。任意納付の場合は、納付しない人も含めた一人当たりの平均的な額（大まかな額）を記入してください。（正しい場合は構いません。）",IF(SUM(P89)&gt;200000,"←工業に関する学科の「寄付金」が20万円を上回っています。任意納付の場合は、納付しない人も含めた一人当たりの平均的な額（大まかな額）を記入してください。（正しい場合は構いません。）",IF(SUM(T89)&gt;200000,"←家庭に関する学科の「寄付金」が20万円を上回っています。任意納付の場合は、納付しない人も含めた一人当たりの平均的な額（大まかな額）を記入してください。（正しい場合は構いません。）",IF(SUM(X89)&gt;200000,"←その他の学科の「寄付金」が20万円を上回っています。任意納付の場合は、納付しない人も含めた一人当たりの平均的な額（大まかな額）を記入してください。（正しい場合は構いません。）","")))))))))))))))))))))</f>
        <v/>
      </c>
      <c r="AG86" s="129"/>
      <c r="AH86" s="129"/>
      <c r="AI86" s="129"/>
      <c r="AJ86" s="83"/>
      <c r="AK86" s="83"/>
      <c r="AL86" s="83"/>
      <c r="AM86" s="83"/>
      <c r="AN86" s="83"/>
      <c r="AO86" s="83"/>
      <c r="AR86" s="57"/>
      <c r="AS86" s="57"/>
      <c r="AT86" s="57"/>
      <c r="AU86" s="57"/>
      <c r="AV86" s="57"/>
      <c r="AW86" s="57"/>
      <c r="AX86" s="57"/>
      <c r="AY86" s="57"/>
      <c r="AZ86" s="57"/>
      <c r="BA86" s="57"/>
      <c r="BB86" s="57"/>
      <c r="BC86" s="57"/>
      <c r="BD86" s="57"/>
      <c r="BE86" s="57"/>
      <c r="BF86" s="57"/>
      <c r="BG86" s="57"/>
      <c r="BH86" s="57"/>
      <c r="BI86" s="57"/>
      <c r="BJ86" s="57"/>
      <c r="BK86" s="57"/>
      <c r="BL86" s="57"/>
      <c r="BM86" s="57"/>
    </row>
    <row r="87" spans="1:65" s="119" customFormat="1" ht="24" customHeight="1" x14ac:dyDescent="0.15">
      <c r="A87" s="1849"/>
      <c r="B87" s="1850"/>
      <c r="C87" s="36" t="s">
        <v>48</v>
      </c>
      <c r="D87" s="1855" t="s">
        <v>1402</v>
      </c>
      <c r="E87" s="1855"/>
      <c r="F87" s="1855"/>
      <c r="G87" s="1855"/>
      <c r="H87" s="1829"/>
      <c r="I87" s="1830"/>
      <c r="J87" s="1830"/>
      <c r="K87" s="569" t="s">
        <v>73</v>
      </c>
      <c r="L87" s="1829"/>
      <c r="M87" s="1830"/>
      <c r="N87" s="1830"/>
      <c r="O87" s="569" t="s">
        <v>73</v>
      </c>
      <c r="P87" s="1829"/>
      <c r="Q87" s="1830"/>
      <c r="R87" s="1830"/>
      <c r="S87" s="569" t="s">
        <v>73</v>
      </c>
      <c r="T87" s="1829"/>
      <c r="U87" s="1830"/>
      <c r="V87" s="1830"/>
      <c r="W87" s="569" t="s">
        <v>73</v>
      </c>
      <c r="X87" s="1829"/>
      <c r="Y87" s="1830"/>
      <c r="Z87" s="1830"/>
      <c r="AA87" s="569" t="s">
        <v>73</v>
      </c>
      <c r="AB87" s="225"/>
      <c r="AC87" s="225"/>
      <c r="AD87" s="225"/>
      <c r="AE87" s="226"/>
      <c r="AF87" s="733"/>
      <c r="AG87" s="129"/>
      <c r="AH87" s="129"/>
      <c r="AI87" s="129"/>
      <c r="AJ87" s="83"/>
      <c r="AK87" s="83"/>
      <c r="AL87" s="83"/>
      <c r="AM87" s="83"/>
      <c r="AN87" s="83"/>
      <c r="AO87" s="83"/>
      <c r="AR87" s="57"/>
      <c r="AS87" s="57"/>
      <c r="AT87" s="57"/>
      <c r="AU87" s="57"/>
      <c r="AV87" s="57"/>
      <c r="AW87" s="57"/>
      <c r="AX87" s="57"/>
      <c r="AY87" s="57"/>
      <c r="AZ87" s="57"/>
      <c r="BA87" s="57"/>
      <c r="BB87" s="57"/>
      <c r="BC87" s="57"/>
      <c r="BD87" s="57"/>
      <c r="BE87" s="57"/>
      <c r="BF87" s="57"/>
      <c r="BG87" s="57"/>
      <c r="BH87" s="57"/>
      <c r="BI87" s="57"/>
      <c r="BJ87" s="57"/>
      <c r="BK87" s="57"/>
      <c r="BL87" s="57"/>
      <c r="BM87" s="57"/>
    </row>
    <row r="88" spans="1:65" s="119" customFormat="1" ht="24" customHeight="1" x14ac:dyDescent="0.15">
      <c r="A88" s="1849"/>
      <c r="B88" s="1850"/>
      <c r="C88" s="36" t="s">
        <v>50</v>
      </c>
      <c r="D88" s="1853" t="s">
        <v>1403</v>
      </c>
      <c r="E88" s="1853"/>
      <c r="F88" s="1853"/>
      <c r="G88" s="1853"/>
      <c r="H88" s="1829"/>
      <c r="I88" s="1830"/>
      <c r="J88" s="1830"/>
      <c r="K88" s="569" t="s">
        <v>73</v>
      </c>
      <c r="L88" s="1829"/>
      <c r="M88" s="1830"/>
      <c r="N88" s="1830"/>
      <c r="O88" s="569" t="s">
        <v>73</v>
      </c>
      <c r="P88" s="1829"/>
      <c r="Q88" s="1830"/>
      <c r="R88" s="1830"/>
      <c r="S88" s="569" t="s">
        <v>73</v>
      </c>
      <c r="T88" s="1829"/>
      <c r="U88" s="1830"/>
      <c r="V88" s="1830"/>
      <c r="W88" s="569" t="s">
        <v>73</v>
      </c>
      <c r="X88" s="1829"/>
      <c r="Y88" s="1830"/>
      <c r="Z88" s="1830"/>
      <c r="AA88" s="569" t="s">
        <v>73</v>
      </c>
      <c r="AB88" s="225"/>
      <c r="AC88" s="225"/>
      <c r="AD88" s="225"/>
      <c r="AE88" s="226"/>
      <c r="AF88" s="733"/>
      <c r="AG88" s="129"/>
      <c r="AH88" s="129"/>
      <c r="AI88" s="129"/>
      <c r="AJ88" s="83"/>
      <c r="AK88" s="83"/>
      <c r="AL88" s="83"/>
      <c r="AM88" s="83"/>
      <c r="AN88" s="83"/>
      <c r="AO88" s="83"/>
      <c r="AR88" s="57"/>
      <c r="AS88" s="57"/>
      <c r="AT88" s="57"/>
      <c r="AU88" s="57"/>
      <c r="AV88" s="57"/>
      <c r="AW88" s="57"/>
      <c r="AX88" s="57"/>
      <c r="AY88" s="57"/>
      <c r="AZ88" s="57"/>
      <c r="BA88" s="57"/>
      <c r="BB88" s="57"/>
      <c r="BC88" s="57"/>
      <c r="BD88" s="57"/>
      <c r="BE88" s="57"/>
      <c r="BF88" s="57"/>
      <c r="BG88" s="57"/>
      <c r="BH88" s="57"/>
      <c r="BI88" s="57"/>
      <c r="BJ88" s="57"/>
      <c r="BK88" s="57"/>
      <c r="BL88" s="57"/>
      <c r="BM88" s="57"/>
    </row>
    <row r="89" spans="1:65" s="119" customFormat="1" ht="24" customHeight="1" x14ac:dyDescent="0.15">
      <c r="A89" s="1849"/>
      <c r="B89" s="1850"/>
      <c r="C89" s="36" t="s">
        <v>957</v>
      </c>
      <c r="D89" s="1853" t="s">
        <v>47</v>
      </c>
      <c r="E89" s="1853"/>
      <c r="F89" s="1853"/>
      <c r="G89" s="1853"/>
      <c r="H89" s="1829"/>
      <c r="I89" s="1830"/>
      <c r="J89" s="1830"/>
      <c r="K89" s="569" t="s">
        <v>73</v>
      </c>
      <c r="L89" s="1829"/>
      <c r="M89" s="1830"/>
      <c r="N89" s="1830"/>
      <c r="O89" s="569" t="s">
        <v>73</v>
      </c>
      <c r="P89" s="1829"/>
      <c r="Q89" s="1830"/>
      <c r="R89" s="1830"/>
      <c r="S89" s="569" t="s">
        <v>73</v>
      </c>
      <c r="T89" s="1829"/>
      <c r="U89" s="1830"/>
      <c r="V89" s="1830"/>
      <c r="W89" s="569" t="s">
        <v>73</v>
      </c>
      <c r="X89" s="1829"/>
      <c r="Y89" s="1830"/>
      <c r="Z89" s="1830"/>
      <c r="AA89" s="569" t="s">
        <v>73</v>
      </c>
      <c r="AB89" s="225"/>
      <c r="AC89" s="225"/>
      <c r="AD89" s="225"/>
      <c r="AE89" s="226"/>
      <c r="AF89" s="733"/>
      <c r="AG89" s="129"/>
      <c r="AH89" s="129"/>
      <c r="AI89" s="129"/>
      <c r="AJ89" s="83"/>
      <c r="AK89" s="83"/>
      <c r="AL89" s="83"/>
      <c r="AM89" s="83"/>
      <c r="AN89" s="83"/>
      <c r="AO89" s="83"/>
      <c r="AR89" s="57"/>
      <c r="AS89" s="57"/>
      <c r="AT89" s="57"/>
      <c r="AU89" s="57"/>
      <c r="AV89" s="57"/>
      <c r="AW89" s="57"/>
      <c r="AX89" s="57"/>
      <c r="AY89" s="57"/>
      <c r="AZ89" s="57"/>
      <c r="BA89" s="57"/>
      <c r="BB89" s="57"/>
      <c r="BC89" s="57"/>
      <c r="BD89" s="57"/>
      <c r="BE89" s="57"/>
      <c r="BF89" s="57"/>
      <c r="BG89" s="57"/>
      <c r="BH89" s="57"/>
      <c r="BI89" s="57"/>
      <c r="BJ89" s="57"/>
      <c r="BK89" s="57"/>
      <c r="BL89" s="57"/>
      <c r="BM89" s="57"/>
    </row>
    <row r="90" spans="1:65" s="119" customFormat="1" ht="24" customHeight="1" x14ac:dyDescent="0.15">
      <c r="A90" s="1849"/>
      <c r="B90" s="1850"/>
      <c r="C90" s="97" t="s">
        <v>958</v>
      </c>
      <c r="D90" s="1831" t="s">
        <v>18</v>
      </c>
      <c r="E90" s="1831"/>
      <c r="F90" s="1831"/>
      <c r="G90" s="1831"/>
      <c r="H90" s="1842"/>
      <c r="I90" s="1843"/>
      <c r="J90" s="1843"/>
      <c r="K90" s="570" t="s">
        <v>73</v>
      </c>
      <c r="L90" s="1842"/>
      <c r="M90" s="1843"/>
      <c r="N90" s="1843"/>
      <c r="O90" s="570" t="s">
        <v>73</v>
      </c>
      <c r="P90" s="1842"/>
      <c r="Q90" s="1843"/>
      <c r="R90" s="1843"/>
      <c r="S90" s="570" t="s">
        <v>73</v>
      </c>
      <c r="T90" s="1842"/>
      <c r="U90" s="1843"/>
      <c r="V90" s="1843"/>
      <c r="W90" s="570" t="s">
        <v>73</v>
      </c>
      <c r="X90" s="1842"/>
      <c r="Y90" s="1843"/>
      <c r="Z90" s="1843"/>
      <c r="AA90" s="570" t="s">
        <v>73</v>
      </c>
      <c r="AB90" s="225"/>
      <c r="AC90" s="225"/>
      <c r="AD90" s="225"/>
      <c r="AE90" s="226"/>
      <c r="AF90" s="733"/>
      <c r="AG90" s="129"/>
      <c r="AH90" s="129"/>
      <c r="AI90" s="129"/>
      <c r="AJ90" s="83"/>
      <c r="AK90" s="83"/>
      <c r="AL90" s="83"/>
      <c r="AM90" s="83"/>
      <c r="AN90" s="83"/>
      <c r="AO90" s="83"/>
      <c r="AR90" s="57"/>
      <c r="AS90" s="57"/>
      <c r="AT90" s="57"/>
      <c r="AU90" s="57"/>
      <c r="AV90" s="57"/>
      <c r="AW90" s="57"/>
      <c r="AX90" s="57"/>
      <c r="AY90" s="57"/>
      <c r="AZ90" s="57"/>
      <c r="BA90" s="57"/>
      <c r="BB90" s="57"/>
      <c r="BC90" s="57"/>
      <c r="BD90" s="57"/>
      <c r="BE90" s="57"/>
      <c r="BF90" s="57"/>
      <c r="BG90" s="57"/>
      <c r="BH90" s="57"/>
      <c r="BI90" s="57"/>
      <c r="BJ90" s="57"/>
      <c r="BK90" s="57"/>
      <c r="BL90" s="57"/>
      <c r="BM90" s="57"/>
    </row>
    <row r="91" spans="1:65" s="119" customFormat="1" ht="24" customHeight="1" x14ac:dyDescent="0.15">
      <c r="A91" s="1851"/>
      <c r="B91" s="1852"/>
      <c r="C91" s="1844" t="s">
        <v>25</v>
      </c>
      <c r="D91" s="1845"/>
      <c r="E91" s="1845"/>
      <c r="F91" s="1845"/>
      <c r="G91" s="1846"/>
      <c r="H91" s="1837">
        <f>SUM(H86:J90)</f>
        <v>0</v>
      </c>
      <c r="I91" s="1838"/>
      <c r="J91" s="1838"/>
      <c r="K91" s="673" t="s">
        <v>73</v>
      </c>
      <c r="L91" s="1837">
        <f>SUM(L86:N90)</f>
        <v>0</v>
      </c>
      <c r="M91" s="1838"/>
      <c r="N91" s="1838"/>
      <c r="O91" s="673" t="s">
        <v>73</v>
      </c>
      <c r="P91" s="1837">
        <f>SUM(P86:R90)</f>
        <v>0</v>
      </c>
      <c r="Q91" s="1838"/>
      <c r="R91" s="1838"/>
      <c r="S91" s="673" t="s">
        <v>73</v>
      </c>
      <c r="T91" s="1837">
        <f>SUM(T86:V90)</f>
        <v>0</v>
      </c>
      <c r="U91" s="1838"/>
      <c r="V91" s="1838"/>
      <c r="W91" s="673" t="s">
        <v>73</v>
      </c>
      <c r="X91" s="1837">
        <f>SUM(X86:Z90)</f>
        <v>0</v>
      </c>
      <c r="Y91" s="1838"/>
      <c r="Z91" s="1838"/>
      <c r="AA91" s="673" t="s">
        <v>73</v>
      </c>
      <c r="AB91" s="225"/>
      <c r="AC91" s="225"/>
      <c r="AD91" s="225"/>
      <c r="AE91" s="226"/>
      <c r="AF91" s="54"/>
      <c r="AG91" s="126"/>
      <c r="AH91" s="126"/>
      <c r="AI91" s="126"/>
      <c r="AJ91" s="54"/>
      <c r="AK91" s="54"/>
      <c r="AL91" s="54"/>
      <c r="AM91" s="54"/>
      <c r="AN91" s="54"/>
      <c r="AO91" s="54"/>
      <c r="AR91" s="57"/>
      <c r="AS91" s="57"/>
      <c r="AT91" s="57"/>
      <c r="AU91" s="57"/>
      <c r="AV91" s="57"/>
      <c r="AW91" s="57"/>
      <c r="AX91" s="57"/>
      <c r="AY91" s="57"/>
      <c r="AZ91" s="57"/>
      <c r="BA91" s="57"/>
      <c r="BB91" s="57"/>
      <c r="BC91" s="57"/>
      <c r="BD91" s="57"/>
      <c r="BE91" s="57"/>
      <c r="BF91" s="57"/>
      <c r="BG91" s="57"/>
      <c r="BH91" s="57"/>
      <c r="BI91" s="57"/>
      <c r="BJ91" s="57"/>
      <c r="BK91" s="57"/>
      <c r="BL91" s="57"/>
      <c r="BM91" s="57"/>
    </row>
    <row r="92" spans="1:65" ht="24" customHeight="1" x14ac:dyDescent="0.15">
      <c r="A92" s="1839" t="s">
        <v>51</v>
      </c>
      <c r="B92" s="1840"/>
      <c r="C92" s="1840"/>
      <c r="D92" s="1840"/>
      <c r="E92" s="1840"/>
      <c r="F92" s="1840"/>
      <c r="G92" s="1841"/>
      <c r="H92" s="1827"/>
      <c r="I92" s="1828"/>
      <c r="J92" s="1828"/>
      <c r="K92" s="571" t="s">
        <v>73</v>
      </c>
      <c r="L92" s="1827"/>
      <c r="M92" s="1828"/>
      <c r="N92" s="1828"/>
      <c r="O92" s="571" t="s">
        <v>73</v>
      </c>
      <c r="P92" s="1827"/>
      <c r="Q92" s="1828"/>
      <c r="R92" s="1828"/>
      <c r="S92" s="571" t="s">
        <v>73</v>
      </c>
      <c r="T92" s="1827"/>
      <c r="U92" s="1828"/>
      <c r="V92" s="1828"/>
      <c r="W92" s="571" t="s">
        <v>73</v>
      </c>
      <c r="X92" s="1827"/>
      <c r="Y92" s="1828"/>
      <c r="Z92" s="1828"/>
      <c r="AA92" s="571" t="s">
        <v>73</v>
      </c>
      <c r="AB92" s="225"/>
      <c r="AC92" s="225"/>
      <c r="AD92" s="225"/>
      <c r="AE92" s="226"/>
    </row>
    <row r="93" spans="1:65" ht="24" customHeight="1" thickBot="1" x14ac:dyDescent="0.2">
      <c r="A93" s="1832" t="s">
        <v>109</v>
      </c>
      <c r="B93" s="1833"/>
      <c r="C93" s="1833"/>
      <c r="D93" s="1833"/>
      <c r="E93" s="1833"/>
      <c r="F93" s="1833"/>
      <c r="G93" s="1834"/>
      <c r="H93" s="1835"/>
      <c r="I93" s="1836"/>
      <c r="J93" s="1836"/>
      <c r="K93" s="572" t="s">
        <v>73</v>
      </c>
      <c r="L93" s="1835"/>
      <c r="M93" s="1836"/>
      <c r="N93" s="1836"/>
      <c r="O93" s="572" t="s">
        <v>73</v>
      </c>
      <c r="P93" s="1835"/>
      <c r="Q93" s="1836"/>
      <c r="R93" s="1836"/>
      <c r="S93" s="572" t="s">
        <v>73</v>
      </c>
      <c r="T93" s="1835"/>
      <c r="U93" s="1836"/>
      <c r="V93" s="1836"/>
      <c r="W93" s="572" t="s">
        <v>73</v>
      </c>
      <c r="X93" s="1835"/>
      <c r="Y93" s="1836"/>
      <c r="Z93" s="1836"/>
      <c r="AA93" s="572" t="s">
        <v>73</v>
      </c>
      <c r="AB93" s="227"/>
      <c r="AC93" s="227"/>
      <c r="AD93" s="227"/>
      <c r="AE93" s="228"/>
    </row>
    <row r="94" spans="1:65" ht="25.15" customHeight="1" x14ac:dyDescent="0.15">
      <c r="A94" s="1823" t="s">
        <v>1361</v>
      </c>
      <c r="B94" s="1823"/>
      <c r="C94" s="1824" t="s">
        <v>2122</v>
      </c>
      <c r="D94" s="1824"/>
      <c r="E94" s="1824"/>
      <c r="F94" s="1824"/>
      <c r="G94" s="1824"/>
      <c r="H94" s="1824"/>
      <c r="I94" s="1824"/>
      <c r="J94" s="1824"/>
      <c r="K94" s="1824"/>
      <c r="L94" s="1824"/>
      <c r="M94" s="1824"/>
      <c r="N94" s="1824"/>
      <c r="O94" s="1824"/>
      <c r="P94" s="1824"/>
      <c r="Q94" s="1824"/>
      <c r="R94" s="1824"/>
      <c r="S94" s="1824"/>
      <c r="T94" s="1824"/>
      <c r="U94" s="1824"/>
      <c r="V94" s="1824"/>
      <c r="W94" s="1824"/>
      <c r="X94" s="1824"/>
      <c r="Y94" s="1824"/>
      <c r="Z94" s="1824"/>
      <c r="AA94" s="1824"/>
      <c r="AB94" s="1824"/>
      <c r="AC94" s="1824"/>
      <c r="AD94" s="1824"/>
      <c r="AE94" s="1824"/>
      <c r="AF94" s="83"/>
      <c r="AG94" s="129"/>
      <c r="AH94" s="129"/>
      <c r="AI94" s="129"/>
      <c r="AJ94" s="83"/>
      <c r="AK94" s="83"/>
      <c r="AL94" s="83"/>
      <c r="AM94" s="83"/>
      <c r="AN94" s="83"/>
      <c r="AO94" s="83"/>
    </row>
    <row r="95" spans="1:65" s="69" customFormat="1" ht="24.75" customHeight="1" x14ac:dyDescent="0.15">
      <c r="A95" s="179"/>
      <c r="B95" s="180">
        <v>2</v>
      </c>
      <c r="C95" s="1825" t="s">
        <v>4793</v>
      </c>
      <c r="D95" s="1825"/>
      <c r="E95" s="1825"/>
      <c r="F95" s="1825"/>
      <c r="G95" s="1825"/>
      <c r="H95" s="1825"/>
      <c r="I95" s="1825"/>
      <c r="J95" s="1825"/>
      <c r="K95" s="1825"/>
      <c r="L95" s="1825"/>
      <c r="M95" s="1825"/>
      <c r="N95" s="1825"/>
      <c r="O95" s="1825"/>
      <c r="P95" s="1825"/>
      <c r="Q95" s="1825"/>
      <c r="R95" s="1825"/>
      <c r="S95" s="1825"/>
      <c r="T95" s="1825"/>
      <c r="U95" s="1825"/>
      <c r="V95" s="1825"/>
      <c r="W95" s="1825"/>
      <c r="X95" s="1825"/>
      <c r="Y95" s="1825"/>
      <c r="Z95" s="1825"/>
      <c r="AA95" s="1825"/>
      <c r="AB95" s="1825"/>
      <c r="AC95" s="1825"/>
      <c r="AD95" s="1825"/>
      <c r="AE95" s="1825"/>
      <c r="AF95" s="87"/>
      <c r="AG95" s="126"/>
      <c r="AH95" s="126"/>
      <c r="AI95" s="126"/>
      <c r="AJ95" s="87"/>
      <c r="AK95" s="87"/>
      <c r="AL95" s="87"/>
      <c r="AM95" s="87"/>
      <c r="AN95" s="87"/>
      <c r="AO95" s="87"/>
      <c r="AP95" s="122"/>
      <c r="AQ95" s="122"/>
    </row>
    <row r="96" spans="1:65" s="69" customFormat="1" ht="14.25" customHeight="1" x14ac:dyDescent="0.15">
      <c r="A96" s="179"/>
      <c r="B96" s="180">
        <v>3</v>
      </c>
      <c r="C96" s="1826" t="s">
        <v>1348</v>
      </c>
      <c r="D96" s="1826"/>
      <c r="E96" s="1826"/>
      <c r="F96" s="1826"/>
      <c r="G96" s="1826"/>
      <c r="H96" s="1826"/>
      <c r="I96" s="1826"/>
      <c r="J96" s="1826"/>
      <c r="K96" s="1826"/>
      <c r="L96" s="1826"/>
      <c r="M96" s="1826"/>
      <c r="N96" s="1826"/>
      <c r="O96" s="1826"/>
      <c r="P96" s="1826"/>
      <c r="Q96" s="1826"/>
      <c r="R96" s="1826"/>
      <c r="S96" s="1826"/>
      <c r="T96" s="1826"/>
      <c r="U96" s="1826"/>
      <c r="V96" s="1826"/>
      <c r="W96" s="1826"/>
      <c r="X96" s="1826"/>
      <c r="Y96" s="1826"/>
      <c r="Z96" s="1826"/>
      <c r="AA96" s="1826"/>
      <c r="AB96" s="1826"/>
      <c r="AC96" s="1826"/>
      <c r="AD96" s="1826"/>
      <c r="AE96" s="1826"/>
      <c r="AF96" s="87"/>
      <c r="AG96" s="126"/>
      <c r="AH96" s="126"/>
      <c r="AI96" s="126"/>
      <c r="AJ96" s="87"/>
      <c r="AK96" s="87"/>
      <c r="AL96" s="87"/>
      <c r="AM96" s="87"/>
      <c r="AN96" s="87"/>
      <c r="AO96" s="87"/>
      <c r="AP96" s="122"/>
      <c r="AQ96" s="122"/>
    </row>
    <row r="97" spans="1:74" s="69" customFormat="1" ht="14.25" customHeight="1" x14ac:dyDescent="0.15">
      <c r="A97" s="179"/>
      <c r="B97" s="180">
        <v>4</v>
      </c>
      <c r="C97" s="1804" t="s">
        <v>2125</v>
      </c>
      <c r="D97" s="1804"/>
      <c r="E97" s="1804"/>
      <c r="F97" s="1804"/>
      <c r="G97" s="1804"/>
      <c r="H97" s="1804"/>
      <c r="I97" s="1804"/>
      <c r="J97" s="1804"/>
      <c r="K97" s="1804"/>
      <c r="L97" s="1804"/>
      <c r="M97" s="1804"/>
      <c r="N97" s="1804"/>
      <c r="O97" s="1804"/>
      <c r="P97" s="1804"/>
      <c r="Q97" s="1804"/>
      <c r="R97" s="1804"/>
      <c r="S97" s="1804"/>
      <c r="T97" s="1804"/>
      <c r="U97" s="1804"/>
      <c r="V97" s="1804"/>
      <c r="W97" s="1804"/>
      <c r="X97" s="1804"/>
      <c r="Y97" s="1804"/>
      <c r="Z97" s="1804"/>
      <c r="AA97" s="1804"/>
      <c r="AB97" s="1804"/>
      <c r="AC97" s="1804"/>
      <c r="AD97" s="1804"/>
      <c r="AE97" s="1804"/>
      <c r="AF97" s="87"/>
      <c r="AG97" s="126"/>
      <c r="AH97" s="126"/>
      <c r="AI97" s="126"/>
      <c r="AJ97" s="87"/>
      <c r="AK97" s="87"/>
      <c r="AL97" s="87"/>
      <c r="AM97" s="87"/>
      <c r="AN97" s="87"/>
      <c r="AO97" s="87"/>
      <c r="AP97" s="122"/>
      <c r="AQ97" s="122"/>
    </row>
    <row r="98" spans="1:74" ht="14.25" customHeight="1" x14ac:dyDescent="0.15">
      <c r="A98" s="179"/>
      <c r="B98" s="180">
        <v>5</v>
      </c>
      <c r="C98" s="1804" t="s">
        <v>1349</v>
      </c>
      <c r="D98" s="1804"/>
      <c r="E98" s="1804"/>
      <c r="F98" s="1804"/>
      <c r="G98" s="1804"/>
      <c r="H98" s="1804"/>
      <c r="I98" s="1804"/>
      <c r="J98" s="1804"/>
      <c r="K98" s="1804"/>
      <c r="L98" s="1804"/>
      <c r="M98" s="1804"/>
      <c r="N98" s="1804"/>
      <c r="O98" s="1804"/>
      <c r="P98" s="1804"/>
      <c r="Q98" s="1804"/>
      <c r="R98" s="1804"/>
      <c r="S98" s="1804"/>
      <c r="T98" s="1804"/>
      <c r="U98" s="1804"/>
      <c r="V98" s="1804"/>
      <c r="W98" s="1804"/>
      <c r="X98" s="1804"/>
      <c r="Y98" s="1804"/>
      <c r="Z98" s="1804"/>
      <c r="AA98" s="1804"/>
      <c r="AB98" s="1804"/>
      <c r="AC98" s="1804"/>
      <c r="AD98" s="1804"/>
      <c r="AE98" s="1804"/>
    </row>
    <row r="99" spans="1:74" ht="14.25" customHeight="1" x14ac:dyDescent="0.15">
      <c r="A99" s="179"/>
      <c r="B99" s="180">
        <v>6</v>
      </c>
      <c r="C99" s="1800" t="s">
        <v>2123</v>
      </c>
      <c r="D99" s="1800"/>
      <c r="E99" s="1800"/>
      <c r="F99" s="1800"/>
      <c r="G99" s="1800"/>
      <c r="H99" s="1800"/>
      <c r="I99" s="1800"/>
      <c r="J99" s="1800"/>
      <c r="K99" s="1800"/>
      <c r="L99" s="1800"/>
      <c r="M99" s="1800"/>
      <c r="N99" s="1800"/>
      <c r="O99" s="1800"/>
      <c r="P99" s="1800"/>
      <c r="Q99" s="1800"/>
      <c r="R99" s="1800"/>
      <c r="S99" s="1800"/>
      <c r="T99" s="1800"/>
      <c r="U99" s="1800"/>
      <c r="V99" s="1800"/>
      <c r="W99" s="1800"/>
      <c r="X99" s="1800"/>
      <c r="Y99" s="1800"/>
      <c r="Z99" s="1800"/>
      <c r="AA99" s="1800"/>
      <c r="AB99" s="1800"/>
      <c r="AC99" s="1800"/>
      <c r="AD99" s="1800"/>
      <c r="AE99" s="1800"/>
    </row>
    <row r="100" spans="1:74" ht="14.25" customHeight="1" x14ac:dyDescent="0.15">
      <c r="A100" s="179"/>
      <c r="B100" s="180">
        <v>7</v>
      </c>
      <c r="C100" s="1801" t="s">
        <v>2124</v>
      </c>
      <c r="D100" s="1801"/>
      <c r="E100" s="1801"/>
      <c r="F100" s="1801"/>
      <c r="G100" s="1801"/>
      <c r="H100" s="1801"/>
      <c r="I100" s="1801"/>
      <c r="J100" s="1801"/>
      <c r="K100" s="1801"/>
      <c r="L100" s="1801"/>
      <c r="M100" s="1801"/>
      <c r="N100" s="1801"/>
      <c r="O100" s="1801"/>
      <c r="P100" s="1801"/>
      <c r="Q100" s="1801"/>
      <c r="R100" s="1801"/>
      <c r="S100" s="1801"/>
      <c r="T100" s="1801"/>
      <c r="U100" s="1801"/>
      <c r="V100" s="1801"/>
      <c r="W100" s="1801"/>
      <c r="X100" s="1801"/>
      <c r="Y100" s="1801"/>
      <c r="Z100" s="1801"/>
      <c r="AA100" s="1801"/>
      <c r="AB100" s="1801"/>
      <c r="AC100" s="1801"/>
      <c r="AD100" s="1801"/>
      <c r="AE100" s="1801"/>
    </row>
    <row r="101" spans="1:74" ht="13.5" x14ac:dyDescent="0.15">
      <c r="A101" s="179"/>
      <c r="B101" s="180">
        <v>8</v>
      </c>
      <c r="C101" s="1802" t="s">
        <v>1427</v>
      </c>
      <c r="D101" s="1802"/>
      <c r="E101" s="1802"/>
      <c r="F101" s="1802"/>
      <c r="G101" s="1802"/>
      <c r="H101" s="1802"/>
      <c r="I101" s="1802"/>
      <c r="J101" s="1802"/>
      <c r="K101" s="1802"/>
      <c r="L101" s="1802"/>
      <c r="M101" s="1802"/>
      <c r="N101" s="1802"/>
      <c r="O101" s="1802"/>
      <c r="P101" s="1802"/>
      <c r="Q101" s="1802"/>
      <c r="R101" s="1802"/>
      <c r="S101" s="1802"/>
      <c r="T101" s="1802"/>
      <c r="U101" s="1802"/>
      <c r="V101" s="1802"/>
      <c r="W101" s="1802"/>
      <c r="X101" s="1802"/>
      <c r="Y101" s="1802"/>
      <c r="Z101" s="1802"/>
      <c r="AA101" s="1802"/>
      <c r="AB101" s="1802"/>
      <c r="AC101" s="1802"/>
      <c r="AD101" s="1802"/>
      <c r="AE101" s="1802"/>
    </row>
    <row r="102" spans="1:74" ht="14.25" customHeight="1" x14ac:dyDescent="0.15">
      <c r="A102" s="179"/>
      <c r="B102" s="180">
        <v>9</v>
      </c>
      <c r="C102" s="1803" t="s">
        <v>1350</v>
      </c>
      <c r="D102" s="1803"/>
      <c r="E102" s="1803"/>
      <c r="F102" s="1803"/>
      <c r="G102" s="1803"/>
      <c r="H102" s="1803"/>
      <c r="I102" s="1803"/>
      <c r="J102" s="1803"/>
      <c r="K102" s="1803"/>
      <c r="L102" s="1803"/>
      <c r="M102" s="1803"/>
      <c r="N102" s="1803"/>
      <c r="O102" s="1803"/>
      <c r="P102" s="1803"/>
      <c r="Q102" s="1803"/>
      <c r="R102" s="1803"/>
      <c r="S102" s="1803"/>
      <c r="T102" s="1803"/>
      <c r="U102" s="1803"/>
      <c r="V102" s="1803"/>
      <c r="W102" s="1803"/>
      <c r="X102" s="1803"/>
      <c r="Y102" s="1803"/>
      <c r="Z102" s="1803"/>
      <c r="AA102" s="1803"/>
      <c r="AB102" s="1803"/>
      <c r="AC102" s="1803"/>
      <c r="AD102" s="1803"/>
      <c r="AE102" s="1803"/>
    </row>
    <row r="103" spans="1:74" ht="14.25" customHeight="1" x14ac:dyDescent="0.15">
      <c r="A103" s="179"/>
      <c r="B103" s="180">
        <v>10</v>
      </c>
      <c r="C103" s="1804" t="s">
        <v>2190</v>
      </c>
      <c r="D103" s="1805"/>
      <c r="E103" s="1805"/>
      <c r="F103" s="1805"/>
      <c r="G103" s="1805"/>
      <c r="H103" s="1805"/>
      <c r="I103" s="1805"/>
      <c r="J103" s="1805"/>
      <c r="K103" s="1805"/>
      <c r="L103" s="1805"/>
      <c r="M103" s="1805"/>
      <c r="N103" s="1805"/>
      <c r="O103" s="1805"/>
      <c r="P103" s="1805"/>
      <c r="Q103" s="1805"/>
      <c r="R103" s="1805"/>
      <c r="S103" s="1805"/>
      <c r="T103" s="1805"/>
      <c r="U103" s="1805"/>
      <c r="V103" s="1805"/>
      <c r="W103" s="1805"/>
      <c r="X103" s="1805"/>
      <c r="Y103" s="1805"/>
      <c r="Z103" s="1805"/>
      <c r="AA103" s="1805"/>
      <c r="AB103" s="1805"/>
      <c r="AC103" s="1805"/>
      <c r="AD103" s="1805"/>
      <c r="AE103" s="1805"/>
    </row>
    <row r="104" spans="1:74" ht="7.5" customHeight="1" x14ac:dyDescent="0.15">
      <c r="A104" s="3"/>
      <c r="B104" s="16"/>
      <c r="C104" s="1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row>
    <row r="105" spans="1:74" ht="21.75" customHeight="1" x14ac:dyDescent="0.15">
      <c r="A105" s="1806" t="s">
        <v>2128</v>
      </c>
      <c r="B105" s="1806"/>
      <c r="C105" s="1806"/>
      <c r="D105" s="1806"/>
      <c r="E105" s="1806"/>
      <c r="F105" s="1806"/>
      <c r="G105" s="1806"/>
      <c r="H105" s="1806"/>
      <c r="I105" s="1806"/>
      <c r="J105" s="1806"/>
      <c r="K105" s="1806"/>
      <c r="L105" s="1806"/>
      <c r="M105" s="1806"/>
      <c r="N105" s="1806"/>
      <c r="O105" s="1806"/>
      <c r="P105" s="1806"/>
      <c r="Q105" s="1806"/>
      <c r="R105" s="1806"/>
      <c r="S105" s="1806"/>
      <c r="T105" s="1806"/>
      <c r="U105" s="1806"/>
      <c r="V105" s="1806"/>
      <c r="W105" s="1806"/>
      <c r="X105" s="1806"/>
      <c r="Y105" s="1806"/>
      <c r="Z105" s="1806"/>
      <c r="AA105" s="3"/>
      <c r="AB105" s="3"/>
      <c r="AC105" s="3"/>
      <c r="AD105" s="3"/>
      <c r="AE105" s="33"/>
    </row>
    <row r="106" spans="1:74" ht="21.75" customHeight="1" x14ac:dyDescent="0.15">
      <c r="A106" s="1789" t="s">
        <v>1302</v>
      </c>
      <c r="B106" s="1790"/>
      <c r="C106" s="1790"/>
      <c r="D106" s="1790"/>
      <c r="E106" s="1790"/>
      <c r="F106" s="1790"/>
      <c r="G106" s="1790"/>
      <c r="H106" s="1791"/>
      <c r="I106" s="1789" t="s">
        <v>1303</v>
      </c>
      <c r="J106" s="1790"/>
      <c r="K106" s="1790"/>
      <c r="L106" s="1790"/>
      <c r="M106" s="1792"/>
      <c r="N106" s="1792"/>
      <c r="O106" s="1792"/>
      <c r="P106" s="1793"/>
      <c r="Q106" s="194"/>
      <c r="R106" s="1788" t="s">
        <v>4786</v>
      </c>
      <c r="S106" s="1788"/>
      <c r="T106" s="1788"/>
      <c r="U106" s="1788"/>
      <c r="V106" s="1788"/>
      <c r="W106" s="1788"/>
      <c r="X106" s="1788"/>
      <c r="Y106" s="1788"/>
      <c r="Z106" s="1788"/>
      <c r="AA106" s="1788"/>
      <c r="AB106" s="1788"/>
      <c r="AC106" s="1788"/>
      <c r="AD106" s="1788"/>
      <c r="AE106" s="1788"/>
    </row>
    <row r="107" spans="1:74" ht="38.25" customHeight="1" thickBot="1" x14ac:dyDescent="0.2">
      <c r="A107" s="1794" t="s">
        <v>2126</v>
      </c>
      <c r="B107" s="1795"/>
      <c r="C107" s="1795"/>
      <c r="D107" s="1796"/>
      <c r="E107" s="1794" t="s">
        <v>2127</v>
      </c>
      <c r="F107" s="1797"/>
      <c r="G107" s="1797"/>
      <c r="H107" s="1798"/>
      <c r="I107" s="1794" t="s">
        <v>2126</v>
      </c>
      <c r="J107" s="1795"/>
      <c r="K107" s="1795"/>
      <c r="L107" s="1795"/>
      <c r="M107" s="1324" t="s">
        <v>1364</v>
      </c>
      <c r="N107" s="1325"/>
      <c r="O107" s="1325"/>
      <c r="P107" s="1326"/>
      <c r="Q107" s="194"/>
      <c r="R107" s="1799" t="s">
        <v>4784</v>
      </c>
      <c r="S107" s="1799"/>
      <c r="T107" s="1799"/>
      <c r="U107" s="1799"/>
      <c r="V107" s="1799"/>
      <c r="W107" s="1799"/>
      <c r="X107" s="1799"/>
      <c r="Y107" s="1799"/>
      <c r="Z107" s="1799"/>
      <c r="AA107" s="1799"/>
      <c r="AB107" s="1799"/>
      <c r="AC107" s="1799"/>
      <c r="AD107" s="1799"/>
      <c r="AE107" s="1799"/>
      <c r="AF107" s="348"/>
    </row>
    <row r="108" spans="1:74" s="87" customFormat="1" ht="21.75" customHeight="1" thickBot="1" x14ac:dyDescent="0.2">
      <c r="A108" s="1328"/>
      <c r="B108" s="1329"/>
      <c r="C108" s="1329"/>
      <c r="D108" s="573" t="s">
        <v>1332</v>
      </c>
      <c r="E108" s="1330"/>
      <c r="F108" s="1329"/>
      <c r="G108" s="1329"/>
      <c r="H108" s="573" t="s">
        <v>1332</v>
      </c>
      <c r="I108" s="1328"/>
      <c r="J108" s="1329"/>
      <c r="K108" s="1329"/>
      <c r="L108" s="573" t="s">
        <v>1332</v>
      </c>
      <c r="M108" s="1330"/>
      <c r="N108" s="1329"/>
      <c r="O108" s="1329"/>
      <c r="P108" s="573" t="s">
        <v>1332</v>
      </c>
      <c r="Q108" s="194"/>
      <c r="R108" s="194"/>
      <c r="S108" s="194"/>
      <c r="T108" s="194"/>
      <c r="U108" s="194"/>
      <c r="V108" s="194"/>
      <c r="W108" s="194"/>
      <c r="X108" s="194"/>
      <c r="Y108" s="194"/>
      <c r="Z108" s="194"/>
      <c r="AA108" s="194"/>
      <c r="AB108" s="194"/>
      <c r="AC108" s="194"/>
      <c r="AD108" s="194"/>
      <c r="AE108" s="194"/>
      <c r="AF108" s="82" t="str">
        <f>IF(AND(A108="",E108=""),"←教員数が未記入です。",IF(E108="","←教員（兼務者）が未記入です。",IF(A108="","←教員（本務者）が未記入です。",IF(AND(I108="",M108=""),"←職員数が未記入です。",IF(I108="","←職員（本務者）が未記入です。",IF(M108="","←職員（兼務者）が未記入です。",""))))))</f>
        <v>←教員数が未記入です。</v>
      </c>
      <c r="AG108" s="126"/>
      <c r="AH108" s="126"/>
      <c r="AI108" s="126"/>
      <c r="AP108" s="119"/>
      <c r="AQ108" s="119"/>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c r="BS108" s="57"/>
      <c r="BT108" s="57"/>
      <c r="BU108" s="57"/>
      <c r="BV108" s="57"/>
    </row>
    <row r="109" spans="1:74" s="87" customFormat="1" ht="13.5" customHeight="1" x14ac:dyDescent="0.15">
      <c r="A109" s="1618" t="s">
        <v>4805</v>
      </c>
      <c r="B109" s="1618"/>
      <c r="C109" s="1618"/>
      <c r="D109" s="1618"/>
      <c r="E109" s="1618"/>
      <c r="F109" s="1618"/>
      <c r="G109" s="1618"/>
      <c r="H109" s="1618"/>
      <c r="I109" s="1618"/>
      <c r="J109" s="1618"/>
      <c r="K109" s="1618"/>
      <c r="L109" s="1618"/>
      <c r="M109" s="1618"/>
      <c r="N109" s="1618"/>
      <c r="O109" s="1618"/>
      <c r="P109" s="1618"/>
      <c r="Q109" s="1618"/>
      <c r="R109" s="1618"/>
      <c r="S109" s="1618"/>
      <c r="T109" s="1618"/>
      <c r="U109" s="1618"/>
      <c r="V109" s="1618"/>
      <c r="W109" s="1618"/>
      <c r="X109" s="1618"/>
      <c r="Y109" s="1618"/>
      <c r="Z109" s="1618"/>
      <c r="AA109" s="1618"/>
      <c r="AB109" s="1618"/>
      <c r="AC109" s="1618"/>
      <c r="AD109" s="1618"/>
      <c r="AE109" s="1618"/>
      <c r="AG109" s="126"/>
      <c r="AH109" s="126"/>
      <c r="AI109" s="126"/>
      <c r="AP109" s="119"/>
      <c r="AQ109" s="119"/>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c r="BS109" s="57"/>
      <c r="BT109" s="57"/>
      <c r="BU109" s="57"/>
      <c r="BV109" s="57"/>
    </row>
    <row r="110" spans="1:74" s="87" customFormat="1" ht="24.75" customHeight="1" x14ac:dyDescent="0.15">
      <c r="A110" s="1787" t="s">
        <v>1361</v>
      </c>
      <c r="B110" s="1787"/>
      <c r="C110" s="1788" t="s">
        <v>1357</v>
      </c>
      <c r="D110" s="1788"/>
      <c r="E110" s="1788"/>
      <c r="F110" s="1788"/>
      <c r="G110" s="1788"/>
      <c r="H110" s="1788"/>
      <c r="I110" s="1788"/>
      <c r="J110" s="1788"/>
      <c r="K110" s="1788"/>
      <c r="L110" s="1788"/>
      <c r="M110" s="1788"/>
      <c r="N110" s="1788"/>
      <c r="O110" s="1788"/>
      <c r="P110" s="1788"/>
      <c r="Q110" s="1788"/>
      <c r="R110" s="1788"/>
      <c r="S110" s="1788"/>
      <c r="T110" s="1788"/>
      <c r="U110" s="1788"/>
      <c r="V110" s="1788"/>
      <c r="W110" s="1788"/>
      <c r="X110" s="1788"/>
      <c r="Y110" s="1788"/>
      <c r="Z110" s="1788"/>
      <c r="AA110" s="1788"/>
      <c r="AB110" s="1788"/>
      <c r="AC110" s="1788"/>
      <c r="AD110" s="1788"/>
      <c r="AE110" s="1788"/>
      <c r="AF110" s="290"/>
      <c r="AG110" s="126"/>
      <c r="AH110" s="126"/>
      <c r="AI110" s="126"/>
      <c r="AP110" s="119"/>
      <c r="AQ110" s="119"/>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c r="BS110" s="57"/>
      <c r="BT110" s="57"/>
      <c r="BU110" s="57"/>
      <c r="BV110" s="57"/>
    </row>
    <row r="111" spans="1:74" s="87" customFormat="1" ht="13.5" customHeight="1" x14ac:dyDescent="0.15">
      <c r="A111" s="229"/>
      <c r="B111" s="359">
        <v>2</v>
      </c>
      <c r="C111" s="1788" t="s">
        <v>1371</v>
      </c>
      <c r="D111" s="1788"/>
      <c r="E111" s="1788"/>
      <c r="F111" s="1788"/>
      <c r="G111" s="1788"/>
      <c r="H111" s="1788"/>
      <c r="I111" s="1788"/>
      <c r="J111" s="1788"/>
      <c r="K111" s="1788"/>
      <c r="L111" s="1788"/>
      <c r="M111" s="1788"/>
      <c r="N111" s="1788"/>
      <c r="O111" s="1788"/>
      <c r="P111" s="1788"/>
      <c r="Q111" s="1788"/>
      <c r="R111" s="1788"/>
      <c r="S111" s="1788"/>
      <c r="T111" s="1788"/>
      <c r="U111" s="1788"/>
      <c r="V111" s="1788"/>
      <c r="W111" s="1788"/>
      <c r="X111" s="1788"/>
      <c r="Y111" s="1788"/>
      <c r="Z111" s="1788"/>
      <c r="AA111" s="1788"/>
      <c r="AB111" s="1788"/>
      <c r="AC111" s="1788"/>
      <c r="AD111" s="1788"/>
      <c r="AE111" s="1788"/>
      <c r="AG111" s="126"/>
      <c r="AH111" s="126"/>
      <c r="AI111" s="126"/>
      <c r="AP111" s="119"/>
      <c r="AQ111" s="119"/>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c r="BS111" s="57"/>
      <c r="BT111" s="57"/>
      <c r="BU111" s="57"/>
      <c r="BV111" s="57"/>
    </row>
    <row r="112" spans="1:74" s="87" customFormat="1" ht="19.5" customHeight="1" x14ac:dyDescent="0.15">
      <c r="A112" s="103"/>
      <c r="B112" s="102"/>
      <c r="C112" s="100"/>
      <c r="D112" s="100"/>
      <c r="E112" s="100"/>
      <c r="F112" s="100"/>
      <c r="G112" s="100"/>
      <c r="H112" s="100"/>
      <c r="I112" s="100"/>
      <c r="J112" s="100"/>
      <c r="K112" s="100"/>
      <c r="L112" s="100"/>
      <c r="M112" s="194"/>
      <c r="N112" s="194"/>
      <c r="O112" s="194"/>
      <c r="P112" s="194"/>
      <c r="Q112" s="194"/>
      <c r="R112" s="194"/>
      <c r="S112" s="194"/>
      <c r="T112" s="194"/>
      <c r="U112" s="194"/>
      <c r="V112" s="194"/>
      <c r="W112" s="194"/>
      <c r="X112" s="194"/>
      <c r="Y112" s="194"/>
      <c r="Z112" s="194"/>
      <c r="AA112" s="194"/>
      <c r="AB112" s="194"/>
      <c r="AC112" s="194"/>
      <c r="AD112" s="194"/>
      <c r="AE112" s="194"/>
      <c r="AG112" s="126"/>
      <c r="AH112" s="126"/>
      <c r="AI112" s="126"/>
      <c r="AP112" s="119"/>
      <c r="AQ112" s="119"/>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7"/>
      <c r="BT112" s="57"/>
      <c r="BU112" s="57"/>
      <c r="BV112" s="57"/>
    </row>
    <row r="113" spans="1:74" s="87" customFormat="1" ht="15" customHeight="1" x14ac:dyDescent="0.15">
      <c r="A113" s="1765" t="s">
        <v>1318</v>
      </c>
      <c r="B113" s="1765"/>
      <c r="C113" s="1765"/>
      <c r="D113" s="1765"/>
      <c r="E113" s="1765"/>
      <c r="F113" s="1765"/>
      <c r="G113" s="1765"/>
      <c r="H113" s="1765"/>
      <c r="I113" s="1765"/>
      <c r="J113" s="1765"/>
      <c r="K113" s="1765"/>
      <c r="L113" s="1765"/>
      <c r="M113" s="1765"/>
      <c r="N113" s="1765"/>
      <c r="O113" s="1765"/>
      <c r="P113" s="1765"/>
      <c r="Q113" s="1765"/>
      <c r="R113" s="1765"/>
      <c r="S113" s="1765"/>
      <c r="T113" s="1765"/>
      <c r="U113" s="1765"/>
      <c r="V113" s="1765"/>
      <c r="W113" s="1765"/>
      <c r="X113" s="1765"/>
      <c r="Y113" s="1765"/>
      <c r="Z113" s="1765"/>
      <c r="AA113" s="1765"/>
      <c r="AB113" s="1766" t="s">
        <v>951</v>
      </c>
      <c r="AC113" s="1766"/>
      <c r="AD113" s="1766"/>
      <c r="AE113" s="1766"/>
      <c r="AG113" s="126"/>
      <c r="AH113" s="126"/>
      <c r="AI113" s="126"/>
      <c r="AP113" s="119"/>
      <c r="AQ113" s="119"/>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c r="BV113" s="57"/>
    </row>
    <row r="114" spans="1:74" s="87" customFormat="1" ht="18" customHeight="1" x14ac:dyDescent="0.15">
      <c r="A114" s="1767" t="s">
        <v>52</v>
      </c>
      <c r="B114" s="1768"/>
      <c r="C114" s="1768"/>
      <c r="D114" s="1768"/>
      <c r="E114" s="1768"/>
      <c r="F114" s="1773" t="s">
        <v>72</v>
      </c>
      <c r="G114" s="1774"/>
      <c r="H114" s="1768" t="s">
        <v>53</v>
      </c>
      <c r="I114" s="1768"/>
      <c r="J114" s="1768"/>
      <c r="K114" s="1768"/>
      <c r="L114" s="1777" t="s">
        <v>54</v>
      </c>
      <c r="M114" s="1768"/>
      <c r="N114" s="1768"/>
      <c r="O114" s="1778"/>
      <c r="P114" s="1768" t="s">
        <v>55</v>
      </c>
      <c r="Q114" s="1768"/>
      <c r="R114" s="1768"/>
      <c r="S114" s="1768"/>
      <c r="T114" s="1777" t="s">
        <v>56</v>
      </c>
      <c r="U114" s="1768"/>
      <c r="V114" s="1768"/>
      <c r="W114" s="1768"/>
      <c r="X114" s="1767" t="s">
        <v>25</v>
      </c>
      <c r="Y114" s="1768"/>
      <c r="Z114" s="1768"/>
      <c r="AA114" s="1781"/>
      <c r="AB114" s="1807" t="s">
        <v>997</v>
      </c>
      <c r="AC114" s="1809" t="s">
        <v>996</v>
      </c>
      <c r="AD114" s="1811" t="s">
        <v>943</v>
      </c>
      <c r="AE114" s="1812"/>
      <c r="AG114" s="126"/>
      <c r="AH114" s="126"/>
      <c r="AI114" s="126"/>
      <c r="AP114" s="119"/>
      <c r="AQ114" s="119"/>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57"/>
    </row>
    <row r="115" spans="1:74" s="87" customFormat="1" ht="18" customHeight="1" x14ac:dyDescent="0.15">
      <c r="A115" s="1769"/>
      <c r="B115" s="1770"/>
      <c r="C115" s="1770"/>
      <c r="D115" s="1770"/>
      <c r="E115" s="1770"/>
      <c r="F115" s="1775"/>
      <c r="G115" s="1776"/>
      <c r="H115" s="1770"/>
      <c r="I115" s="1770"/>
      <c r="J115" s="1770"/>
      <c r="K115" s="1770"/>
      <c r="L115" s="1779"/>
      <c r="M115" s="1770"/>
      <c r="N115" s="1770"/>
      <c r="O115" s="1780"/>
      <c r="P115" s="1770"/>
      <c r="Q115" s="1770"/>
      <c r="R115" s="1770"/>
      <c r="S115" s="1770"/>
      <c r="T115" s="1779"/>
      <c r="U115" s="1770"/>
      <c r="V115" s="1770"/>
      <c r="W115" s="1770"/>
      <c r="X115" s="1769"/>
      <c r="Y115" s="1770"/>
      <c r="Z115" s="1770"/>
      <c r="AA115" s="1782"/>
      <c r="AB115" s="1808"/>
      <c r="AC115" s="1810"/>
      <c r="AD115" s="1813"/>
      <c r="AE115" s="1814"/>
      <c r="AG115" s="126"/>
      <c r="AH115" s="126"/>
      <c r="AI115" s="126"/>
      <c r="AP115" s="119"/>
      <c r="AQ115" s="119"/>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c r="BO115" s="57"/>
      <c r="BP115" s="57"/>
      <c r="BQ115" s="57"/>
      <c r="BR115" s="57"/>
      <c r="BS115" s="57"/>
      <c r="BT115" s="57"/>
      <c r="BU115" s="57"/>
      <c r="BV115" s="57"/>
    </row>
    <row r="116" spans="1:74" s="87" customFormat="1" ht="18" customHeight="1" x14ac:dyDescent="0.15">
      <c r="A116" s="1769"/>
      <c r="B116" s="1770"/>
      <c r="C116" s="1770"/>
      <c r="D116" s="1770"/>
      <c r="E116" s="1770"/>
      <c r="F116" s="1775"/>
      <c r="G116" s="1776"/>
      <c r="H116" s="1770"/>
      <c r="I116" s="1770"/>
      <c r="J116" s="1770"/>
      <c r="K116" s="1770"/>
      <c r="L116" s="1779"/>
      <c r="M116" s="1770"/>
      <c r="N116" s="1770"/>
      <c r="O116" s="1780"/>
      <c r="P116" s="1770"/>
      <c r="Q116" s="1770"/>
      <c r="R116" s="1770"/>
      <c r="S116" s="1770"/>
      <c r="T116" s="1779"/>
      <c r="U116" s="1770"/>
      <c r="V116" s="1770"/>
      <c r="W116" s="1770"/>
      <c r="X116" s="1769"/>
      <c r="Y116" s="1770"/>
      <c r="Z116" s="1770"/>
      <c r="AA116" s="1782"/>
      <c r="AB116" s="1808"/>
      <c r="AC116" s="1810"/>
      <c r="AD116" s="1813"/>
      <c r="AE116" s="1814"/>
      <c r="AG116" s="126"/>
      <c r="AH116" s="126"/>
      <c r="AI116" s="126"/>
      <c r="AP116" s="119"/>
      <c r="AQ116" s="119"/>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row>
    <row r="117" spans="1:74" s="87" customFormat="1" ht="18" customHeight="1" thickBot="1" x14ac:dyDescent="0.2">
      <c r="A117" s="1771"/>
      <c r="B117" s="1772"/>
      <c r="C117" s="1772"/>
      <c r="D117" s="1772"/>
      <c r="E117" s="1772"/>
      <c r="F117" s="1815" t="s">
        <v>57</v>
      </c>
      <c r="G117" s="1816"/>
      <c r="H117" s="1817" t="s">
        <v>944</v>
      </c>
      <c r="I117" s="1817"/>
      <c r="J117" s="1817"/>
      <c r="K117" s="1817"/>
      <c r="L117" s="1818" t="s">
        <v>944</v>
      </c>
      <c r="M117" s="1817"/>
      <c r="N117" s="1817"/>
      <c r="O117" s="1819"/>
      <c r="P117" s="1817" t="s">
        <v>944</v>
      </c>
      <c r="Q117" s="1817"/>
      <c r="R117" s="1817"/>
      <c r="S117" s="1817"/>
      <c r="T117" s="1818" t="s">
        <v>944</v>
      </c>
      <c r="U117" s="1817"/>
      <c r="V117" s="1817"/>
      <c r="W117" s="1817"/>
      <c r="X117" s="1820" t="s">
        <v>944</v>
      </c>
      <c r="Y117" s="1821"/>
      <c r="Z117" s="1821"/>
      <c r="AA117" s="1822"/>
      <c r="AB117" s="1769" t="s">
        <v>58</v>
      </c>
      <c r="AC117" s="1782"/>
      <c r="AD117" s="1770" t="s">
        <v>59</v>
      </c>
      <c r="AE117" s="1782"/>
      <c r="AG117" s="126"/>
      <c r="AH117" s="126"/>
      <c r="AI117" s="126"/>
      <c r="AP117" s="119"/>
      <c r="AQ117" s="119"/>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c r="BT117" s="57"/>
      <c r="BU117" s="57"/>
      <c r="BV117" s="57"/>
    </row>
    <row r="118" spans="1:74" ht="21.75" customHeight="1" x14ac:dyDescent="0.15">
      <c r="A118" s="1746" t="s">
        <v>945</v>
      </c>
      <c r="B118" s="1747"/>
      <c r="C118" s="1747"/>
      <c r="D118" s="1747"/>
      <c r="E118" s="1747"/>
      <c r="F118" s="1274"/>
      <c r="G118" s="1275"/>
      <c r="H118" s="1276"/>
      <c r="I118" s="1276"/>
      <c r="J118" s="1276"/>
      <c r="K118" s="674" t="s">
        <v>946</v>
      </c>
      <c r="L118" s="1277"/>
      <c r="M118" s="1277"/>
      <c r="N118" s="1278"/>
      <c r="O118" s="675" t="s">
        <v>946</v>
      </c>
      <c r="P118" s="1277"/>
      <c r="Q118" s="1277"/>
      <c r="R118" s="1278"/>
      <c r="S118" s="675" t="s">
        <v>946</v>
      </c>
      <c r="T118" s="1277"/>
      <c r="U118" s="1277"/>
      <c r="V118" s="1278"/>
      <c r="W118" s="676" t="s">
        <v>946</v>
      </c>
      <c r="X118" s="1279">
        <f>H118+L118+P118+T118</f>
        <v>0</v>
      </c>
      <c r="Y118" s="1280"/>
      <c r="Z118" s="1280"/>
      <c r="AA118" s="632" t="s">
        <v>946</v>
      </c>
      <c r="AB118" s="171"/>
      <c r="AC118" s="677" t="s">
        <v>76</v>
      </c>
      <c r="AD118" s="172"/>
      <c r="AE118" s="678" t="s">
        <v>75</v>
      </c>
      <c r="AF118" s="82" t="str">
        <f>IF(F118="","←本務教員人数（前年度）が未記入です。（０人の場合は「０」と記入してください。）",IF(AND(F118=0,X118&gt;0),"←人数が0人で、給与が１（千円）以上になっています。",IF(AND(SUM(A108:D108)=0,F118=0),"",IF(F118=0,"",IF(AND(F118&gt;0,OR(H118="",L118="",P118="",T118="")),"←給与で未記入の箇所があります。（０のところは「０」と記入してください。）",IF(AND(F118&gt;0,AB118=""),"←平均勤続年数が未記入です。",IF(AND(F118&gt;0,AD118=""),"←平均年齢が未記入です。",IF(AB118&gt;AD118,"←平均勤続年数が平均年齢を上回っています。",IF(AND(F118&gt;0,AD118&lt;22),"←平均年齢が22歳を下回っているので確認してください。",IF(SUM(A108:D108)-F118&gt;=15,"←Ⅳ.教員数(本務者・今年度)に比べ15人以上少ないです。(正しい場合は構いません。)",IF(F118-SUM(A108:D108)&gt;=15,"←Ⅳ.教員数(本務者・今年度)に比べ15人以上多いです。(正しい場合は構いません。)",IF(AND(SUM(A108:D108)&gt;=5,F118&gt;=5,SUM(A108:D108)*0.5&gt;=F118),"←Ⅳ.教員数(本務者・今年度)の半分以下の人数です。(正しい場合は構いません。)",IF(AND(SUM(A108:D108)&gt;=5,F118&gt;=5,SUM(A108:D108)*2&lt;=F118),"←Ⅳ.教員数(本務者・今年度)の２倍以上の人数です。(正しい場合は構いません。)",IF(X118*1000/F118&lt;1000000,"←人件費支出(計)が1人当り100万円を下回っているため桁数を確認してください。",IF(X118*1000/F118&gt;20000000,"←人件費支出(計)が1人当り2000万円を上回っているため桁数を確認してください。","")))))))))))))))</f>
        <v>←本務教員人数（前年度）が未記入です。（０人の場合は「０」と記入してください。）</v>
      </c>
      <c r="AG118" s="128"/>
      <c r="AH118" s="128"/>
      <c r="AI118" s="128"/>
      <c r="AJ118" s="82"/>
      <c r="AK118" s="82"/>
      <c r="AL118" s="82"/>
      <c r="AM118" s="82"/>
      <c r="AN118" s="82"/>
      <c r="AO118" s="82"/>
    </row>
    <row r="119" spans="1:74" ht="21.75" customHeight="1" thickBot="1" x14ac:dyDescent="0.2">
      <c r="A119" s="1785" t="s">
        <v>947</v>
      </c>
      <c r="B119" s="1786"/>
      <c r="C119" s="1786"/>
      <c r="D119" s="1786"/>
      <c r="E119" s="1786"/>
      <c r="F119" s="1267"/>
      <c r="G119" s="1268"/>
      <c r="H119" s="1269"/>
      <c r="I119" s="1269"/>
      <c r="J119" s="1269"/>
      <c r="K119" s="679" t="s">
        <v>946</v>
      </c>
      <c r="L119" s="1270"/>
      <c r="M119" s="1270"/>
      <c r="N119" s="1271"/>
      <c r="O119" s="680" t="s">
        <v>946</v>
      </c>
      <c r="P119" s="1270"/>
      <c r="Q119" s="1270"/>
      <c r="R119" s="1271"/>
      <c r="S119" s="680" t="s">
        <v>946</v>
      </c>
      <c r="T119" s="1270"/>
      <c r="U119" s="1270"/>
      <c r="V119" s="1271"/>
      <c r="W119" s="681" t="s">
        <v>946</v>
      </c>
      <c r="X119" s="1287">
        <f>H119+L119+P119+T119</f>
        <v>0</v>
      </c>
      <c r="Y119" s="1288"/>
      <c r="Z119" s="1288"/>
      <c r="AA119" s="638" t="s">
        <v>946</v>
      </c>
      <c r="AB119" s="170"/>
      <c r="AC119" s="682" t="s">
        <v>76</v>
      </c>
      <c r="AD119" s="59"/>
      <c r="AE119" s="683" t="s">
        <v>75</v>
      </c>
      <c r="AF119" s="82" t="str">
        <f>IF(F119="","←本務職員人数（前年度）が未記入です。（０人の場合は「０」と記入してください。）",IF(AND(F119=0,X119&gt;0),"←人数が0人で、給与が１（千円）以上になっています。",IF(AND(SUM(I108:L108)=0,F119=0),"",IF(F119=0,"",IF(AND(F119&gt;0,OR(H119="",L119="",P119="",T119="")),"←給与で未記入の箇所があります。（０のところは「０」と記入してください。）",IF(AND(F119&gt;0,AB119=""),"←平均勤続年数が未記入です。",IF(AND(F119&gt;0,AD119=""),"←平均年齢が未記入です。",IF(AB119&gt;AD119,"←平均勤続年数が平均年齢を上回っています。",IF(AND(F119&gt;0,AD119&lt;18),"←平均年齢が18歳を下回っているので確認してください。",IF(SUM(I108:L108)-F119&gt;=15,"←Ⅳ.職員数(本務者・今年度)に比べ15人以上少ないです。(正しい場合は構いません。)",IF(F119-SUM(I108:L108)&gt;=15,"←Ⅳ.職員数(本務者・今年度)に比べ15人以上多いです。(正しい場合は構いません。)",IF(AND(SUM(I108:L108)&gt;=5,F119&gt;=5,SUM(I108:L108)*0.5&gt;=F119),"←Ⅳ.職員数(本務者・今年度)の半分以下の人数です。(正しい場合は構いません。)",IF(AND(SUM(I108:L108)&gt;=5,F119&gt;=5,SUM(I108:L108)*2&lt;=F119),"←Ⅳ.職員数(本務者・今年度)の２倍以上の人数です。(正しい場合は構いません。)",IF(X119*1000/F119&lt;1000000,"←人件費支出(計)が1人当り100万円を下回っているため桁数を確認してください。",IF(X119*1000/F119&gt;20000000,"←人件費支出(計)が1人当り2000万円を上回っているため桁数を確認してください。","")))))))))))))))</f>
        <v>←本務職員人数（前年度）が未記入です。（０人の場合は「０」と記入してください。）</v>
      </c>
      <c r="AG119" s="128"/>
      <c r="AH119" s="128"/>
      <c r="AI119" s="128"/>
      <c r="AJ119" s="82"/>
      <c r="AK119" s="82"/>
      <c r="AL119" s="82"/>
      <c r="AM119" s="82"/>
      <c r="AN119" s="82"/>
      <c r="AO119" s="82"/>
    </row>
    <row r="120" spans="1:74" ht="24.75" customHeight="1" x14ac:dyDescent="0.15">
      <c r="A120" s="1783" t="s">
        <v>1361</v>
      </c>
      <c r="B120" s="1783"/>
      <c r="C120" s="1666" t="s">
        <v>1351</v>
      </c>
      <c r="D120" s="1666"/>
      <c r="E120" s="1666"/>
      <c r="F120" s="1665"/>
      <c r="G120" s="1665"/>
      <c r="H120" s="1665"/>
      <c r="I120" s="1665"/>
      <c r="J120" s="1665"/>
      <c r="K120" s="1665"/>
      <c r="L120" s="1665"/>
      <c r="M120" s="1665"/>
      <c r="N120" s="1665"/>
      <c r="O120" s="1665"/>
      <c r="P120" s="1665"/>
      <c r="Q120" s="1665"/>
      <c r="R120" s="1665"/>
      <c r="S120" s="1665"/>
      <c r="T120" s="1665"/>
      <c r="U120" s="1665"/>
      <c r="V120" s="1665"/>
      <c r="W120" s="1665"/>
      <c r="X120" s="1666"/>
      <c r="Y120" s="1666"/>
      <c r="Z120" s="1666"/>
      <c r="AA120" s="1666"/>
      <c r="AB120" s="1665"/>
      <c r="AC120" s="1665"/>
      <c r="AD120" s="1665"/>
      <c r="AE120" s="1665"/>
    </row>
    <row r="121" spans="1:74" s="58" customFormat="1" ht="14.25" customHeight="1" x14ac:dyDescent="0.15">
      <c r="A121" s="197"/>
      <c r="B121" s="198">
        <v>2</v>
      </c>
      <c r="C121" s="1750" t="s">
        <v>1018</v>
      </c>
      <c r="D121" s="1750"/>
      <c r="E121" s="1750"/>
      <c r="F121" s="1750"/>
      <c r="G121" s="1750"/>
      <c r="H121" s="1750"/>
      <c r="I121" s="1750"/>
      <c r="J121" s="1750"/>
      <c r="K121" s="1750"/>
      <c r="L121" s="1750"/>
      <c r="M121" s="1750"/>
      <c r="N121" s="1750"/>
      <c r="O121" s="1750"/>
      <c r="P121" s="1750"/>
      <c r="Q121" s="1750"/>
      <c r="R121" s="1750"/>
      <c r="S121" s="1750"/>
      <c r="T121" s="1750"/>
      <c r="U121" s="1750"/>
      <c r="V121" s="1750"/>
      <c r="W121" s="1750"/>
      <c r="X121" s="1750"/>
      <c r="Y121" s="1750"/>
      <c r="Z121" s="1750"/>
      <c r="AA121" s="1750"/>
      <c r="AB121" s="1750"/>
      <c r="AC121" s="1750"/>
      <c r="AD121" s="1750"/>
      <c r="AE121" s="1750"/>
      <c r="AF121" s="87"/>
      <c r="AG121" s="126"/>
      <c r="AH121" s="126"/>
      <c r="AI121" s="126"/>
      <c r="AJ121" s="87"/>
      <c r="AK121" s="87"/>
      <c r="AL121" s="87"/>
      <c r="AM121" s="87"/>
      <c r="AN121" s="87"/>
      <c r="AO121" s="87"/>
      <c r="AP121" s="121"/>
      <c r="AQ121" s="121"/>
    </row>
    <row r="122" spans="1:74" s="58" customFormat="1" ht="50.25" customHeight="1" x14ac:dyDescent="0.15">
      <c r="A122" s="197"/>
      <c r="B122" s="198">
        <v>3</v>
      </c>
      <c r="C122" s="1784" t="s">
        <v>1352</v>
      </c>
      <c r="D122" s="1784"/>
      <c r="E122" s="1784"/>
      <c r="F122" s="1784"/>
      <c r="G122" s="1784"/>
      <c r="H122" s="1784"/>
      <c r="I122" s="1784"/>
      <c r="J122" s="1784"/>
      <c r="K122" s="1784"/>
      <c r="L122" s="1784"/>
      <c r="M122" s="1784"/>
      <c r="N122" s="1784"/>
      <c r="O122" s="1784"/>
      <c r="P122" s="1784"/>
      <c r="Q122" s="1784"/>
      <c r="R122" s="1784"/>
      <c r="S122" s="1784"/>
      <c r="T122" s="1784"/>
      <c r="U122" s="1784"/>
      <c r="V122" s="1784"/>
      <c r="W122" s="1784"/>
      <c r="X122" s="1784"/>
      <c r="Y122" s="1784"/>
      <c r="Z122" s="1784"/>
      <c r="AA122" s="1784"/>
      <c r="AB122" s="1784"/>
      <c r="AC122" s="1784"/>
      <c r="AD122" s="1784"/>
      <c r="AE122" s="1784"/>
      <c r="AF122" s="87"/>
      <c r="AG122" s="126"/>
      <c r="AH122" s="126"/>
      <c r="AI122" s="126"/>
      <c r="AJ122" s="87"/>
      <c r="AK122" s="87"/>
      <c r="AL122" s="87"/>
      <c r="AM122" s="87"/>
      <c r="AN122" s="87"/>
      <c r="AO122" s="87"/>
      <c r="AP122" s="121"/>
      <c r="AQ122" s="121"/>
    </row>
    <row r="123" spans="1:74" s="58" customFormat="1" ht="14.25" customHeight="1" x14ac:dyDescent="0.15">
      <c r="A123" s="197"/>
      <c r="B123" s="198">
        <v>4</v>
      </c>
      <c r="C123" s="1750" t="s">
        <v>1289</v>
      </c>
      <c r="D123" s="1750"/>
      <c r="E123" s="1750"/>
      <c r="F123" s="1750"/>
      <c r="G123" s="1750"/>
      <c r="H123" s="1750"/>
      <c r="I123" s="1750"/>
      <c r="J123" s="1750"/>
      <c r="K123" s="1750"/>
      <c r="L123" s="1750"/>
      <c r="M123" s="1750"/>
      <c r="N123" s="1750"/>
      <c r="O123" s="1750"/>
      <c r="P123" s="1750"/>
      <c r="Q123" s="1750"/>
      <c r="R123" s="1750"/>
      <c r="S123" s="1750"/>
      <c r="T123" s="1750"/>
      <c r="U123" s="1750"/>
      <c r="V123" s="1750"/>
      <c r="W123" s="1750"/>
      <c r="X123" s="1750"/>
      <c r="Y123" s="1750"/>
      <c r="Z123" s="1750"/>
      <c r="AA123" s="1750"/>
      <c r="AB123" s="1750"/>
      <c r="AC123" s="1750"/>
      <c r="AD123" s="1750"/>
      <c r="AE123" s="1750"/>
      <c r="AF123" s="87"/>
      <c r="AG123" s="126"/>
      <c r="AH123" s="126"/>
      <c r="AI123" s="126"/>
      <c r="AJ123" s="87"/>
      <c r="AK123" s="87"/>
      <c r="AL123" s="87"/>
      <c r="AM123" s="87"/>
      <c r="AN123" s="87"/>
      <c r="AO123" s="87"/>
      <c r="AP123" s="121"/>
      <c r="AQ123" s="121"/>
    </row>
    <row r="124" spans="1:74" s="58" customFormat="1" ht="14.25" customHeight="1" x14ac:dyDescent="0.15">
      <c r="A124" s="197"/>
      <c r="B124" s="198">
        <v>5</v>
      </c>
      <c r="C124" s="1750" t="s">
        <v>1290</v>
      </c>
      <c r="D124" s="1750"/>
      <c r="E124" s="1750"/>
      <c r="F124" s="1750"/>
      <c r="G124" s="1750"/>
      <c r="H124" s="1750"/>
      <c r="I124" s="1750"/>
      <c r="J124" s="1750"/>
      <c r="K124" s="1750"/>
      <c r="L124" s="1750"/>
      <c r="M124" s="1750"/>
      <c r="N124" s="1750"/>
      <c r="O124" s="1750"/>
      <c r="P124" s="1750"/>
      <c r="Q124" s="1750"/>
      <c r="R124" s="1750"/>
      <c r="S124" s="1750"/>
      <c r="T124" s="1750"/>
      <c r="U124" s="1750"/>
      <c r="V124" s="1750"/>
      <c r="W124" s="1750"/>
      <c r="X124" s="1750"/>
      <c r="Y124" s="1750"/>
      <c r="Z124" s="1750"/>
      <c r="AA124" s="1750"/>
      <c r="AB124" s="1750"/>
      <c r="AC124" s="1750"/>
      <c r="AD124" s="1750"/>
      <c r="AE124" s="1750"/>
      <c r="AF124" s="87"/>
      <c r="AG124" s="126"/>
      <c r="AH124" s="126"/>
      <c r="AI124" s="126"/>
      <c r="AJ124" s="87"/>
      <c r="AK124" s="87"/>
      <c r="AL124" s="87"/>
      <c r="AM124" s="87"/>
      <c r="AN124" s="87"/>
      <c r="AO124" s="87"/>
      <c r="AP124" s="121"/>
      <c r="AQ124" s="121"/>
    </row>
    <row r="125" spans="1:74" s="58" customFormat="1" ht="14.25" customHeight="1" x14ac:dyDescent="0.15">
      <c r="A125" s="197"/>
      <c r="B125" s="198">
        <v>6</v>
      </c>
      <c r="C125" s="1751" t="s">
        <v>1293</v>
      </c>
      <c r="D125" s="1751"/>
      <c r="E125" s="1751"/>
      <c r="F125" s="1751"/>
      <c r="G125" s="1751"/>
      <c r="H125" s="1751"/>
      <c r="I125" s="1751"/>
      <c r="J125" s="1751"/>
      <c r="K125" s="1751"/>
      <c r="L125" s="1751"/>
      <c r="M125" s="1751"/>
      <c r="N125" s="1751"/>
      <c r="O125" s="1751"/>
      <c r="P125" s="1751"/>
      <c r="Q125" s="1751"/>
      <c r="R125" s="1751"/>
      <c r="S125" s="1751"/>
      <c r="T125" s="1751"/>
      <c r="U125" s="1751"/>
      <c r="V125" s="1751"/>
      <c r="W125" s="1751"/>
      <c r="X125" s="1751"/>
      <c r="Y125" s="1751"/>
      <c r="Z125" s="1751"/>
      <c r="AA125" s="1751"/>
      <c r="AB125" s="1751"/>
      <c r="AC125" s="1751"/>
      <c r="AD125" s="1751"/>
      <c r="AE125" s="1751"/>
      <c r="AF125" s="87"/>
      <c r="AG125" s="126"/>
      <c r="AH125" s="126"/>
      <c r="AI125" s="126"/>
      <c r="AJ125" s="87"/>
      <c r="AK125" s="87"/>
      <c r="AL125" s="87"/>
      <c r="AM125" s="87"/>
      <c r="AN125" s="87"/>
      <c r="AO125" s="87"/>
      <c r="AP125" s="121"/>
      <c r="AQ125" s="121"/>
    </row>
    <row r="126" spans="1:74" ht="9" customHeight="1" x14ac:dyDescent="0.15">
      <c r="A126" s="1752"/>
      <c r="B126" s="1752"/>
      <c r="C126" s="1752"/>
      <c r="D126" s="1752"/>
      <c r="E126" s="1752"/>
      <c r="F126" s="1752"/>
      <c r="G126" s="1752"/>
      <c r="H126" s="1752"/>
      <c r="I126" s="1752"/>
      <c r="J126" s="1752"/>
      <c r="K126" s="1752"/>
      <c r="L126" s="1752"/>
      <c r="M126" s="1752"/>
      <c r="N126" s="1752"/>
      <c r="O126" s="1752"/>
      <c r="P126" s="1752"/>
      <c r="Q126" s="1752"/>
      <c r="R126" s="1752"/>
      <c r="S126" s="1752"/>
      <c r="T126" s="1752"/>
      <c r="U126" s="1752"/>
      <c r="V126" s="1752"/>
      <c r="W126" s="1752"/>
      <c r="X126" s="1752"/>
      <c r="Y126" s="1752"/>
      <c r="Z126" s="1752"/>
      <c r="AA126" s="1752"/>
      <c r="AB126" s="1752"/>
      <c r="AC126" s="1752"/>
      <c r="AD126" s="1752"/>
      <c r="AE126" s="1752"/>
    </row>
    <row r="127" spans="1:74" ht="15.75" customHeight="1" thickBot="1" x14ac:dyDescent="0.2">
      <c r="A127" s="1753" t="s">
        <v>2129</v>
      </c>
      <c r="B127" s="1753"/>
      <c r="C127" s="1753"/>
      <c r="D127" s="1753"/>
      <c r="E127" s="1753"/>
      <c r="F127" s="1753"/>
      <c r="G127" s="1753"/>
      <c r="H127" s="1753"/>
      <c r="I127" s="1753"/>
      <c r="J127" s="1753"/>
      <c r="K127" s="1753"/>
      <c r="L127" s="1753"/>
      <c r="M127" s="1753"/>
      <c r="N127" s="1753"/>
      <c r="O127" s="1753"/>
      <c r="P127" s="1753"/>
      <c r="Q127" s="1753"/>
      <c r="R127" s="1753"/>
      <c r="S127" s="3"/>
      <c r="T127" s="3"/>
      <c r="U127" s="3"/>
      <c r="V127" s="3"/>
      <c r="W127" s="96"/>
      <c r="X127" s="39"/>
      <c r="Y127" s="96"/>
      <c r="Z127" s="39"/>
      <c r="AA127" s="37"/>
      <c r="AB127" s="37"/>
      <c r="AC127" s="96" t="s">
        <v>951</v>
      </c>
      <c r="AD127" s="37"/>
      <c r="AE127" s="3"/>
    </row>
    <row r="128" spans="1:74" ht="16.5" customHeight="1" x14ac:dyDescent="0.15">
      <c r="A128" s="1754" t="s">
        <v>93</v>
      </c>
      <c r="B128" s="1755"/>
      <c r="C128" s="1758" t="s">
        <v>94</v>
      </c>
      <c r="D128" s="1759"/>
      <c r="E128" s="1760" t="s">
        <v>82</v>
      </c>
      <c r="F128" s="1761"/>
      <c r="G128" s="1761"/>
      <c r="H128" s="1761"/>
      <c r="I128" s="1761"/>
      <c r="J128" s="1761"/>
      <c r="K128" s="1761"/>
      <c r="L128" s="1761"/>
      <c r="M128" s="1761"/>
      <c r="N128" s="1761"/>
      <c r="O128" s="1761"/>
      <c r="P128" s="1761"/>
      <c r="Q128" s="1762"/>
      <c r="R128" s="1763"/>
      <c r="S128" s="1764"/>
      <c r="T128" s="1764"/>
      <c r="U128" s="1764"/>
      <c r="V128" s="1764"/>
      <c r="W128" s="1764"/>
      <c r="X128" s="1764"/>
      <c r="Y128" s="1764"/>
      <c r="Z128" s="1764"/>
      <c r="AA128" s="1764"/>
      <c r="AB128" s="233" t="s">
        <v>948</v>
      </c>
      <c r="AC128" s="234"/>
      <c r="AD128" s="40"/>
      <c r="AE128" s="3"/>
      <c r="AF128" s="82" t="str">
        <f>IF(R128="","←未記入です。（０千円の場合は「０」と記入してください。）",IF(R128&gt;2000000,"←20億円を超えているので桁数を確認してください。（正しい場合は構いません。）",""))</f>
        <v>←未記入です。（０千円の場合は「０」と記入してください。）</v>
      </c>
      <c r="AG128" s="128"/>
      <c r="AH128" s="128"/>
      <c r="AI128" s="128"/>
      <c r="AJ128" s="82"/>
      <c r="AK128" s="82"/>
      <c r="AL128" s="82"/>
      <c r="AM128" s="82"/>
      <c r="AN128" s="82"/>
      <c r="AO128" s="82"/>
    </row>
    <row r="129" spans="1:65" ht="16.5" customHeight="1" x14ac:dyDescent="0.15">
      <c r="A129" s="1756"/>
      <c r="B129" s="1757"/>
      <c r="C129" s="1253"/>
      <c r="D129" s="1254"/>
      <c r="E129" s="1724" t="s">
        <v>83</v>
      </c>
      <c r="F129" s="1725"/>
      <c r="G129" s="1725"/>
      <c r="H129" s="1725"/>
      <c r="I129" s="1725"/>
      <c r="J129" s="1725"/>
      <c r="K129" s="1725"/>
      <c r="L129" s="1725"/>
      <c r="M129" s="1725"/>
      <c r="N129" s="1725"/>
      <c r="O129" s="1725"/>
      <c r="P129" s="1725"/>
      <c r="Q129" s="1726"/>
      <c r="R129" s="1200"/>
      <c r="S129" s="1201"/>
      <c r="T129" s="1201"/>
      <c r="U129" s="1201"/>
      <c r="V129" s="1201"/>
      <c r="W129" s="1201"/>
      <c r="X129" s="1201"/>
      <c r="Y129" s="1201"/>
      <c r="Z129" s="1201"/>
      <c r="AA129" s="1201"/>
      <c r="AB129" s="235" t="s">
        <v>948</v>
      </c>
      <c r="AC129" s="236"/>
      <c r="AD129" s="38"/>
      <c r="AE129" s="3"/>
      <c r="AF129" s="82" t="str">
        <f t="shared" ref="AF129:AF133" si="3">IF(R129="","←未記入です。（０千円の場合は「０」と記入してください。）",IF(R129&gt;2000000,"←20億円を超えているので桁数を確認してください。（正しい場合は構いません。）",""))</f>
        <v>←未記入です。（０千円の場合は「０」と記入してください。）</v>
      </c>
      <c r="AG129" s="128"/>
      <c r="AH129" s="128"/>
      <c r="AI129" s="128"/>
      <c r="AJ129" s="82"/>
      <c r="AK129" s="82"/>
      <c r="AL129" s="82"/>
      <c r="AM129" s="82"/>
      <c r="AN129" s="82"/>
      <c r="AO129" s="82"/>
    </row>
    <row r="130" spans="1:65" ht="16.5" customHeight="1" x14ac:dyDescent="0.15">
      <c r="A130" s="1756"/>
      <c r="B130" s="1757"/>
      <c r="C130" s="1253"/>
      <c r="D130" s="1254"/>
      <c r="E130" s="1724" t="s">
        <v>84</v>
      </c>
      <c r="F130" s="1725"/>
      <c r="G130" s="1725"/>
      <c r="H130" s="1725"/>
      <c r="I130" s="1725"/>
      <c r="J130" s="1725"/>
      <c r="K130" s="1725"/>
      <c r="L130" s="1725"/>
      <c r="M130" s="1725"/>
      <c r="N130" s="1725"/>
      <c r="O130" s="1725"/>
      <c r="P130" s="1725"/>
      <c r="Q130" s="1726"/>
      <c r="R130" s="1200"/>
      <c r="S130" s="1201"/>
      <c r="T130" s="1201"/>
      <c r="U130" s="1201"/>
      <c r="V130" s="1201"/>
      <c r="W130" s="1201"/>
      <c r="X130" s="1201"/>
      <c r="Y130" s="1201"/>
      <c r="Z130" s="1201"/>
      <c r="AA130" s="1201"/>
      <c r="AB130" s="235" t="s">
        <v>948</v>
      </c>
      <c r="AC130" s="236"/>
      <c r="AD130" s="40"/>
      <c r="AE130" s="3"/>
      <c r="AF130" s="82" t="str">
        <f t="shared" si="3"/>
        <v>←未記入です。（０千円の場合は「０」と記入してください。）</v>
      </c>
      <c r="AG130" s="128"/>
      <c r="AH130" s="128"/>
      <c r="AI130" s="128"/>
      <c r="AJ130" s="82"/>
      <c r="AK130" s="82"/>
      <c r="AL130" s="82"/>
      <c r="AM130" s="82"/>
      <c r="AN130" s="82"/>
      <c r="AO130" s="82"/>
    </row>
    <row r="131" spans="1:65" ht="16.5" customHeight="1" x14ac:dyDescent="0.15">
      <c r="A131" s="1756"/>
      <c r="B131" s="1757"/>
      <c r="C131" s="1253"/>
      <c r="D131" s="1254"/>
      <c r="E131" s="1724" t="s">
        <v>85</v>
      </c>
      <c r="F131" s="1725"/>
      <c r="G131" s="1725"/>
      <c r="H131" s="1725"/>
      <c r="I131" s="1725"/>
      <c r="J131" s="1725"/>
      <c r="K131" s="1725"/>
      <c r="L131" s="1725"/>
      <c r="M131" s="1725"/>
      <c r="N131" s="1725"/>
      <c r="O131" s="1725"/>
      <c r="P131" s="1725"/>
      <c r="Q131" s="1726"/>
      <c r="R131" s="1213"/>
      <c r="S131" s="1214"/>
      <c r="T131" s="1214"/>
      <c r="U131" s="1214"/>
      <c r="V131" s="1214"/>
      <c r="W131" s="1214"/>
      <c r="X131" s="1214"/>
      <c r="Y131" s="1214"/>
      <c r="Z131" s="1214"/>
      <c r="AA131" s="1214"/>
      <c r="AB131" s="235" t="s">
        <v>948</v>
      </c>
      <c r="AC131" s="236"/>
      <c r="AD131" s="38"/>
      <c r="AE131" s="3"/>
      <c r="AF131" s="82" t="str">
        <f t="shared" si="3"/>
        <v>←未記入です。（０千円の場合は「０」と記入してください。）</v>
      </c>
      <c r="AG131" s="128"/>
      <c r="AH131" s="128"/>
      <c r="AI131" s="128"/>
      <c r="AJ131" s="82"/>
      <c r="AK131" s="82"/>
      <c r="AL131" s="82"/>
      <c r="AM131" s="82"/>
      <c r="AN131" s="82"/>
      <c r="AO131" s="82"/>
    </row>
    <row r="132" spans="1:65" ht="16.5" customHeight="1" x14ac:dyDescent="0.15">
      <c r="A132" s="1756"/>
      <c r="B132" s="1757"/>
      <c r="C132" s="1253"/>
      <c r="D132" s="1254"/>
      <c r="E132" s="1724" t="s">
        <v>1330</v>
      </c>
      <c r="F132" s="1725"/>
      <c r="G132" s="1725"/>
      <c r="H132" s="1725"/>
      <c r="I132" s="1725"/>
      <c r="J132" s="1725"/>
      <c r="K132" s="1725"/>
      <c r="L132" s="1725"/>
      <c r="M132" s="1725"/>
      <c r="N132" s="1725"/>
      <c r="O132" s="1725"/>
      <c r="P132" s="1725"/>
      <c r="Q132" s="1726"/>
      <c r="R132" s="1200"/>
      <c r="S132" s="1201"/>
      <c r="T132" s="1201"/>
      <c r="U132" s="1201"/>
      <c r="V132" s="1201"/>
      <c r="W132" s="1201"/>
      <c r="X132" s="1201"/>
      <c r="Y132" s="1201"/>
      <c r="Z132" s="1201"/>
      <c r="AA132" s="1201"/>
      <c r="AB132" s="235" t="s">
        <v>948</v>
      </c>
      <c r="AC132" s="236"/>
      <c r="AD132" s="40"/>
      <c r="AE132" s="3"/>
      <c r="AF132" s="82" t="str">
        <f t="shared" si="3"/>
        <v>←未記入です。（０千円の場合は「０」と記入してください。）</v>
      </c>
      <c r="AG132" s="128"/>
      <c r="AH132" s="128"/>
      <c r="AI132" s="128"/>
      <c r="AJ132" s="82"/>
      <c r="AK132" s="82"/>
      <c r="AL132" s="82"/>
      <c r="AM132" s="82"/>
      <c r="AN132" s="82"/>
      <c r="AO132" s="82"/>
    </row>
    <row r="133" spans="1:65" ht="16.5" customHeight="1" x14ac:dyDescent="0.15">
      <c r="A133" s="1756"/>
      <c r="B133" s="1757"/>
      <c r="C133" s="1253"/>
      <c r="D133" s="1254"/>
      <c r="E133" s="1716" t="s">
        <v>86</v>
      </c>
      <c r="F133" s="1717"/>
      <c r="G133" s="1717"/>
      <c r="H133" s="1717"/>
      <c r="I133" s="1717"/>
      <c r="J133" s="1717"/>
      <c r="K133" s="1717"/>
      <c r="L133" s="1717"/>
      <c r="M133" s="1717"/>
      <c r="N133" s="1717"/>
      <c r="O133" s="1717"/>
      <c r="P133" s="1717"/>
      <c r="Q133" s="1718"/>
      <c r="R133" s="1218"/>
      <c r="S133" s="1219"/>
      <c r="T133" s="1219"/>
      <c r="U133" s="1219"/>
      <c r="V133" s="1219"/>
      <c r="W133" s="1219"/>
      <c r="X133" s="1219"/>
      <c r="Y133" s="1219"/>
      <c r="Z133" s="1219"/>
      <c r="AA133" s="1219"/>
      <c r="AB133" s="237" t="s">
        <v>948</v>
      </c>
      <c r="AC133" s="238"/>
      <c r="AD133" s="40"/>
      <c r="AE133" s="3"/>
      <c r="AF133" s="82" t="str">
        <f t="shared" si="3"/>
        <v>←未記入です。（０千円の場合は「０」と記入してください。）</v>
      </c>
      <c r="AG133" s="128"/>
      <c r="AH133" s="128"/>
      <c r="AI133" s="128"/>
      <c r="AJ133" s="82"/>
      <c r="AK133" s="82"/>
      <c r="AL133" s="82"/>
      <c r="AM133" s="82"/>
      <c r="AN133" s="82"/>
      <c r="AO133" s="82"/>
    </row>
    <row r="134" spans="1:65" ht="16.5" customHeight="1" x14ac:dyDescent="0.15">
      <c r="A134" s="1756"/>
      <c r="B134" s="1757"/>
      <c r="C134" s="1255"/>
      <c r="D134" s="1256"/>
      <c r="E134" s="1220" t="s">
        <v>87</v>
      </c>
      <c r="F134" s="1220"/>
      <c r="G134" s="1220"/>
      <c r="H134" s="1220"/>
      <c r="I134" s="1220"/>
      <c r="J134" s="1220"/>
      <c r="K134" s="1220"/>
      <c r="L134" s="1220"/>
      <c r="M134" s="1220"/>
      <c r="N134" s="1220"/>
      <c r="O134" s="1220"/>
      <c r="P134" s="1220"/>
      <c r="Q134" s="1221"/>
      <c r="R134" s="1249">
        <f>R128+R129+R130+R131+R132+R133</f>
        <v>0</v>
      </c>
      <c r="S134" s="1250"/>
      <c r="T134" s="1250"/>
      <c r="U134" s="1250"/>
      <c r="V134" s="1250"/>
      <c r="W134" s="1250"/>
      <c r="X134" s="1250"/>
      <c r="Y134" s="1250"/>
      <c r="Z134" s="1250"/>
      <c r="AA134" s="1250"/>
      <c r="AB134" s="562" t="s">
        <v>948</v>
      </c>
      <c r="AC134" s="563"/>
      <c r="AD134" s="38"/>
      <c r="AE134" s="3"/>
      <c r="AF134" s="82"/>
      <c r="AG134" s="128"/>
      <c r="AH134" s="128"/>
      <c r="AI134" s="128"/>
      <c r="AJ134" s="82"/>
      <c r="AK134" s="82"/>
      <c r="AL134" s="82"/>
      <c r="AM134" s="82"/>
      <c r="AN134" s="82"/>
      <c r="AO134" s="82"/>
    </row>
    <row r="135" spans="1:65" ht="16.5" customHeight="1" x14ac:dyDescent="0.15">
      <c r="A135" s="1756"/>
      <c r="B135" s="1757"/>
      <c r="C135" s="1719" t="s">
        <v>95</v>
      </c>
      <c r="D135" s="1720"/>
      <c r="E135" s="1721" t="s">
        <v>88</v>
      </c>
      <c r="F135" s="1722"/>
      <c r="G135" s="1722"/>
      <c r="H135" s="1722"/>
      <c r="I135" s="1722"/>
      <c r="J135" s="1722"/>
      <c r="K135" s="1722"/>
      <c r="L135" s="1722"/>
      <c r="M135" s="1722"/>
      <c r="N135" s="1722"/>
      <c r="O135" s="1722"/>
      <c r="P135" s="1722"/>
      <c r="Q135" s="1723"/>
      <c r="R135" s="1260"/>
      <c r="S135" s="1261"/>
      <c r="T135" s="1261"/>
      <c r="U135" s="1261"/>
      <c r="V135" s="1261"/>
      <c r="W135" s="1261"/>
      <c r="X135" s="1261"/>
      <c r="Y135" s="1261"/>
      <c r="Z135" s="1261"/>
      <c r="AA135" s="1261"/>
      <c r="AB135" s="241" t="s">
        <v>948</v>
      </c>
      <c r="AC135" s="242"/>
      <c r="AD135" s="40"/>
      <c r="AE135" s="3"/>
      <c r="AF135" s="82" t="str">
        <f>IF(R135="","←未記入です。（０千円の場合は「０」と記入してください。）",IF(R135&gt;2000000,"←20億円を超えているので桁数を確認してください。（正しい場合は構いません。）",""))</f>
        <v>←未記入です。（０千円の場合は「０」と記入してください。）</v>
      </c>
      <c r="AG135" s="128"/>
      <c r="AH135" s="128"/>
      <c r="AI135" s="128"/>
      <c r="AJ135" s="82"/>
      <c r="AK135" s="82"/>
      <c r="AL135" s="82"/>
      <c r="AM135" s="82"/>
      <c r="AN135" s="82"/>
      <c r="AO135" s="82"/>
    </row>
    <row r="136" spans="1:65" ht="16.5" customHeight="1" x14ac:dyDescent="0.15">
      <c r="A136" s="1756"/>
      <c r="B136" s="1757"/>
      <c r="C136" s="1240"/>
      <c r="D136" s="1241"/>
      <c r="E136" s="1724" t="s">
        <v>89</v>
      </c>
      <c r="F136" s="1725"/>
      <c r="G136" s="1725"/>
      <c r="H136" s="1725"/>
      <c r="I136" s="1725"/>
      <c r="J136" s="1725"/>
      <c r="K136" s="1725"/>
      <c r="L136" s="1725"/>
      <c r="M136" s="1725"/>
      <c r="N136" s="1725"/>
      <c r="O136" s="1725"/>
      <c r="P136" s="1725"/>
      <c r="Q136" s="1726"/>
      <c r="R136" s="1200"/>
      <c r="S136" s="1201"/>
      <c r="T136" s="1201"/>
      <c r="U136" s="1201"/>
      <c r="V136" s="1201"/>
      <c r="W136" s="1201"/>
      <c r="X136" s="1201"/>
      <c r="Y136" s="1201"/>
      <c r="Z136" s="1201"/>
      <c r="AA136" s="1201"/>
      <c r="AB136" s="235" t="s">
        <v>948</v>
      </c>
      <c r="AC136" s="236"/>
      <c r="AD136" s="40"/>
      <c r="AE136" s="3"/>
      <c r="AF136" s="82" t="str">
        <f>IF(R136="","←未記入です。（０千円の場合は「０」と記入してください。）",IF(R136&gt;2000000,"←20億円を超えているので桁数を確認してください。（正しい場合は構いません。）",""))</f>
        <v>←未記入です。（０千円の場合は「０」と記入してください。）</v>
      </c>
      <c r="AG136" s="128"/>
      <c r="AH136" s="128"/>
      <c r="AI136" s="128"/>
      <c r="AJ136" s="82"/>
      <c r="AK136" s="82"/>
      <c r="AL136" s="82"/>
      <c r="AM136" s="82"/>
      <c r="AN136" s="82"/>
      <c r="AO136" s="82"/>
    </row>
    <row r="137" spans="1:65" s="119" customFormat="1" ht="16.5" customHeight="1" x14ac:dyDescent="0.15">
      <c r="A137" s="1756"/>
      <c r="B137" s="1757"/>
      <c r="C137" s="1240"/>
      <c r="D137" s="1241"/>
      <c r="E137" s="1724" t="s">
        <v>90</v>
      </c>
      <c r="F137" s="1725"/>
      <c r="G137" s="1725"/>
      <c r="H137" s="1725"/>
      <c r="I137" s="1725"/>
      <c r="J137" s="1725"/>
      <c r="K137" s="1725"/>
      <c r="L137" s="1725"/>
      <c r="M137" s="1725"/>
      <c r="N137" s="1725"/>
      <c r="O137" s="1725"/>
      <c r="P137" s="1725"/>
      <c r="Q137" s="1726"/>
      <c r="R137" s="1213"/>
      <c r="S137" s="1214"/>
      <c r="T137" s="1214"/>
      <c r="U137" s="1214"/>
      <c r="V137" s="1214"/>
      <c r="W137" s="1214"/>
      <c r="X137" s="1214"/>
      <c r="Y137" s="1214"/>
      <c r="Z137" s="1214"/>
      <c r="AA137" s="1214"/>
      <c r="AB137" s="235" t="s">
        <v>948</v>
      </c>
      <c r="AC137" s="236"/>
      <c r="AD137" s="4"/>
      <c r="AE137" s="4"/>
      <c r="AF137" s="82" t="str">
        <f>IF(R137="","←未記入です。（０千円の場合は「０」と記入してください。）",IF(R137&gt;2000000,"←20億円を超えているので桁数を確認してください。（正しい場合は構いません。）",""))</f>
        <v>←未記入です。（０千円の場合は「０」と記入してください。）</v>
      </c>
      <c r="AG137" s="128"/>
      <c r="AH137" s="128"/>
      <c r="AI137" s="128"/>
      <c r="AJ137" s="82"/>
      <c r="AK137" s="82"/>
      <c r="AL137" s="82"/>
      <c r="AM137" s="82"/>
      <c r="AN137" s="82"/>
      <c r="AO137" s="82"/>
      <c r="AR137" s="57"/>
      <c r="AS137" s="57"/>
      <c r="AT137" s="57"/>
      <c r="AU137" s="57"/>
      <c r="AV137" s="57"/>
      <c r="AW137" s="57"/>
      <c r="AX137" s="57"/>
      <c r="AY137" s="57"/>
      <c r="AZ137" s="57"/>
      <c r="BA137" s="57"/>
      <c r="BB137" s="57"/>
      <c r="BC137" s="57"/>
      <c r="BD137" s="57"/>
      <c r="BE137" s="57"/>
      <c r="BF137" s="57"/>
      <c r="BG137" s="57"/>
      <c r="BH137" s="57"/>
      <c r="BI137" s="57"/>
      <c r="BJ137" s="57"/>
      <c r="BK137" s="57"/>
      <c r="BL137" s="57"/>
      <c r="BM137" s="57"/>
    </row>
    <row r="138" spans="1:65" s="119" customFormat="1" ht="16.5" customHeight="1" x14ac:dyDescent="0.15">
      <c r="A138" s="1756"/>
      <c r="B138" s="1757"/>
      <c r="C138" s="1240"/>
      <c r="D138" s="1241"/>
      <c r="E138" s="1716" t="s">
        <v>91</v>
      </c>
      <c r="F138" s="1717"/>
      <c r="G138" s="1717"/>
      <c r="H138" s="1717"/>
      <c r="I138" s="1717"/>
      <c r="J138" s="1717"/>
      <c r="K138" s="1717"/>
      <c r="L138" s="1717"/>
      <c r="M138" s="1717"/>
      <c r="N138" s="1717"/>
      <c r="O138" s="1717"/>
      <c r="P138" s="1717"/>
      <c r="Q138" s="1718"/>
      <c r="R138" s="1744"/>
      <c r="S138" s="1745"/>
      <c r="T138" s="1745"/>
      <c r="U138" s="1745"/>
      <c r="V138" s="1745"/>
      <c r="W138" s="1745"/>
      <c r="X138" s="1745"/>
      <c r="Y138" s="1745"/>
      <c r="Z138" s="1745"/>
      <c r="AA138" s="1745"/>
      <c r="AB138" s="235" t="s">
        <v>948</v>
      </c>
      <c r="AC138" s="236"/>
      <c r="AD138" s="40"/>
      <c r="AE138" s="3"/>
      <c r="AF138" s="82" t="str">
        <f>IF(R138="","←未記入です。（０千円の場合は「０」と記入してください。）",IF(R138&gt;2000000,"←20億円を超えているので桁数を確認してください。（正しい場合は構いません。）",""))</f>
        <v>←未記入です。（０千円の場合は「０」と記入してください。）</v>
      </c>
      <c r="AG138" s="128"/>
      <c r="AH138" s="128"/>
      <c r="AI138" s="128"/>
      <c r="AJ138" s="82"/>
      <c r="AK138" s="82"/>
      <c r="AL138" s="82"/>
      <c r="AM138" s="82"/>
      <c r="AN138" s="82"/>
      <c r="AO138" s="82"/>
      <c r="AR138" s="57"/>
      <c r="AS138" s="57"/>
      <c r="AT138" s="57"/>
      <c r="AU138" s="57"/>
      <c r="AV138" s="57"/>
      <c r="AW138" s="57"/>
      <c r="AX138" s="57"/>
      <c r="AY138" s="57"/>
      <c r="AZ138" s="57"/>
      <c r="BA138" s="57"/>
      <c r="BB138" s="57"/>
      <c r="BC138" s="57"/>
      <c r="BD138" s="57"/>
      <c r="BE138" s="57"/>
      <c r="BF138" s="57"/>
      <c r="BG138" s="57"/>
      <c r="BH138" s="57"/>
      <c r="BI138" s="57"/>
      <c r="BJ138" s="57"/>
      <c r="BK138" s="57"/>
      <c r="BL138" s="57"/>
      <c r="BM138" s="57"/>
    </row>
    <row r="139" spans="1:65" s="119" customFormat="1" ht="16.5" customHeight="1" x14ac:dyDescent="0.15">
      <c r="A139" s="1756"/>
      <c r="B139" s="1757"/>
      <c r="C139" s="1242"/>
      <c r="D139" s="1243"/>
      <c r="E139" s="1227" t="s">
        <v>92</v>
      </c>
      <c r="F139" s="1227"/>
      <c r="G139" s="1227"/>
      <c r="H139" s="1227"/>
      <c r="I139" s="1227"/>
      <c r="J139" s="1227"/>
      <c r="K139" s="1227"/>
      <c r="L139" s="1227"/>
      <c r="M139" s="1227"/>
      <c r="N139" s="1227"/>
      <c r="O139" s="1227"/>
      <c r="P139" s="1227"/>
      <c r="Q139" s="1228"/>
      <c r="R139" s="1198">
        <f>R135+R136+R137+R138</f>
        <v>0</v>
      </c>
      <c r="S139" s="1199"/>
      <c r="T139" s="1199"/>
      <c r="U139" s="1199"/>
      <c r="V139" s="1199"/>
      <c r="W139" s="1199"/>
      <c r="X139" s="1199"/>
      <c r="Y139" s="1199"/>
      <c r="Z139" s="1199"/>
      <c r="AA139" s="1199"/>
      <c r="AB139" s="562" t="s">
        <v>948</v>
      </c>
      <c r="AC139" s="563"/>
      <c r="AD139" s="40"/>
      <c r="AE139" s="3"/>
      <c r="AF139" s="82"/>
      <c r="AG139" s="128"/>
      <c r="AH139" s="128"/>
      <c r="AI139" s="128"/>
      <c r="AJ139" s="82"/>
      <c r="AK139" s="82"/>
      <c r="AL139" s="82"/>
      <c r="AM139" s="82"/>
      <c r="AN139" s="82"/>
      <c r="AO139" s="82"/>
      <c r="AR139" s="57"/>
      <c r="AS139" s="57"/>
      <c r="AT139" s="57"/>
      <c r="AU139" s="57"/>
      <c r="AV139" s="57"/>
      <c r="AW139" s="57"/>
      <c r="AX139" s="57"/>
      <c r="AY139" s="57"/>
      <c r="AZ139" s="57"/>
      <c r="BA139" s="57"/>
      <c r="BB139" s="57"/>
      <c r="BC139" s="57"/>
      <c r="BD139" s="57"/>
      <c r="BE139" s="57"/>
      <c r="BF139" s="57"/>
      <c r="BG139" s="57"/>
      <c r="BH139" s="57"/>
      <c r="BI139" s="57"/>
      <c r="BJ139" s="57"/>
      <c r="BK139" s="57"/>
      <c r="BL139" s="57"/>
      <c r="BM139" s="57"/>
    </row>
    <row r="140" spans="1:65" s="119" customFormat="1" ht="16.5" customHeight="1" x14ac:dyDescent="0.15">
      <c r="A140" s="166"/>
      <c r="B140" s="167"/>
      <c r="C140" s="1714" t="s">
        <v>96</v>
      </c>
      <c r="D140" s="1714"/>
      <c r="E140" s="1714"/>
      <c r="F140" s="1714"/>
      <c r="G140" s="1714"/>
      <c r="H140" s="1714"/>
      <c r="I140" s="1714"/>
      <c r="J140" s="1714"/>
      <c r="K140" s="1714"/>
      <c r="L140" s="1714"/>
      <c r="M140" s="1714"/>
      <c r="N140" s="1714"/>
      <c r="O140" s="1714"/>
      <c r="P140" s="1714"/>
      <c r="Q140" s="1715"/>
      <c r="R140" s="1198">
        <f>R134-R139</f>
        <v>0</v>
      </c>
      <c r="S140" s="1199"/>
      <c r="T140" s="1199"/>
      <c r="U140" s="1199"/>
      <c r="V140" s="1199"/>
      <c r="W140" s="1199"/>
      <c r="X140" s="1199"/>
      <c r="Y140" s="1199"/>
      <c r="Z140" s="1199"/>
      <c r="AA140" s="1199"/>
      <c r="AB140" s="562" t="s">
        <v>948</v>
      </c>
      <c r="AC140" s="563"/>
      <c r="AD140" s="9"/>
      <c r="AE140" s="3"/>
      <c r="AF140" s="82"/>
      <c r="AG140" s="128"/>
      <c r="AH140" s="128"/>
      <c r="AI140" s="128"/>
      <c r="AJ140" s="82"/>
      <c r="AK140" s="82"/>
      <c r="AL140" s="82"/>
      <c r="AM140" s="82"/>
      <c r="AN140" s="82"/>
      <c r="AO140" s="82"/>
      <c r="AR140" s="57"/>
      <c r="AS140" s="57"/>
      <c r="AT140" s="57"/>
      <c r="AU140" s="57"/>
      <c r="AV140" s="57"/>
      <c r="AW140" s="57"/>
      <c r="AX140" s="57"/>
      <c r="AY140" s="57"/>
      <c r="AZ140" s="57"/>
      <c r="BA140" s="57"/>
      <c r="BB140" s="57"/>
      <c r="BC140" s="57"/>
      <c r="BD140" s="57"/>
      <c r="BE140" s="57"/>
      <c r="BF140" s="57"/>
      <c r="BG140" s="57"/>
      <c r="BH140" s="57"/>
      <c r="BI140" s="57"/>
      <c r="BJ140" s="57"/>
      <c r="BK140" s="57"/>
      <c r="BL140" s="57"/>
      <c r="BM140" s="57"/>
    </row>
    <row r="141" spans="1:65" s="119" customFormat="1" ht="16.5" customHeight="1" x14ac:dyDescent="0.15">
      <c r="A141" s="1736" t="s">
        <v>1331</v>
      </c>
      <c r="B141" s="1737"/>
      <c r="C141" s="248"/>
      <c r="D141" s="246"/>
      <c r="E141" s="1220" t="s">
        <v>1410</v>
      </c>
      <c r="F141" s="1220"/>
      <c r="G141" s="1220"/>
      <c r="H141" s="1220"/>
      <c r="I141" s="1220"/>
      <c r="J141" s="1220"/>
      <c r="K141" s="1220"/>
      <c r="L141" s="1220"/>
      <c r="M141" s="1220"/>
      <c r="N141" s="1220"/>
      <c r="O141" s="1220"/>
      <c r="P141" s="1220"/>
      <c r="Q141" s="1221"/>
      <c r="R141" s="1213"/>
      <c r="S141" s="1214"/>
      <c r="T141" s="1214"/>
      <c r="U141" s="1214"/>
      <c r="V141" s="1214"/>
      <c r="W141" s="1214"/>
      <c r="X141" s="1214"/>
      <c r="Y141" s="1214"/>
      <c r="Z141" s="1214"/>
      <c r="AA141" s="1214"/>
      <c r="AB141" s="239" t="s">
        <v>948</v>
      </c>
      <c r="AC141" s="240"/>
      <c r="AD141" s="9"/>
      <c r="AE141" s="3"/>
      <c r="AF141" s="82" t="str">
        <f>IF(R141="","←未記入です。（０千円の場合は「０」と記入してください。）",IF(R141&gt;2000000,"←20億円を超えているので桁数を確認してください。（正しい場合は構いません。）",""))</f>
        <v>←未記入です。（０千円の場合は「０」と記入してください。）</v>
      </c>
      <c r="AG141" s="128"/>
      <c r="AH141" s="128"/>
      <c r="AI141" s="128"/>
      <c r="AJ141" s="82"/>
      <c r="AK141" s="82"/>
      <c r="AL141" s="82"/>
      <c r="AM141" s="82"/>
      <c r="AN141" s="82"/>
      <c r="AO141" s="82"/>
      <c r="AR141" s="57"/>
      <c r="AS141" s="57"/>
      <c r="AT141" s="57"/>
      <c r="AU141" s="57"/>
      <c r="AV141" s="57"/>
      <c r="AW141" s="57"/>
      <c r="AX141" s="57"/>
      <c r="AY141" s="57"/>
      <c r="AZ141" s="57"/>
      <c r="BA141" s="57"/>
      <c r="BB141" s="57"/>
      <c r="BC141" s="57"/>
      <c r="BD141" s="57"/>
      <c r="BE141" s="57"/>
      <c r="BF141" s="57"/>
      <c r="BG141" s="57"/>
      <c r="BH141" s="57"/>
      <c r="BI141" s="57"/>
      <c r="BJ141" s="57"/>
      <c r="BK141" s="57"/>
      <c r="BL141" s="57"/>
      <c r="BM141" s="57"/>
    </row>
    <row r="142" spans="1:65" s="119" customFormat="1" ht="16.5" customHeight="1" x14ac:dyDescent="0.15">
      <c r="A142" s="1738"/>
      <c r="B142" s="1737"/>
      <c r="C142" s="249"/>
      <c r="D142" s="247"/>
      <c r="E142" s="1227" t="s">
        <v>1411</v>
      </c>
      <c r="F142" s="1227"/>
      <c r="G142" s="1227"/>
      <c r="H142" s="1227"/>
      <c r="I142" s="1227"/>
      <c r="J142" s="1227"/>
      <c r="K142" s="1227"/>
      <c r="L142" s="1227"/>
      <c r="M142" s="1227"/>
      <c r="N142" s="1227"/>
      <c r="O142" s="1227"/>
      <c r="P142" s="1227"/>
      <c r="Q142" s="1228"/>
      <c r="R142" s="1189"/>
      <c r="S142" s="1190"/>
      <c r="T142" s="1190"/>
      <c r="U142" s="1190"/>
      <c r="V142" s="1190"/>
      <c r="W142" s="1190"/>
      <c r="X142" s="1190"/>
      <c r="Y142" s="1190"/>
      <c r="Z142" s="1190"/>
      <c r="AA142" s="1190"/>
      <c r="AB142" s="243" t="s">
        <v>948</v>
      </c>
      <c r="AC142" s="244"/>
      <c r="AD142" s="9"/>
      <c r="AE142" s="3"/>
      <c r="AF142" s="82" t="str">
        <f>IF(R142="","←未記入です。（０千円の場合は「０」と記入してください。）",IF(R142&gt;2000000,"←20億円を超えているので桁数を確認してください。（正しい場合は構いません。）",""))</f>
        <v>←未記入です。（０千円の場合は「０」と記入してください。）</v>
      </c>
      <c r="AG142" s="128"/>
      <c r="AH142" s="128"/>
      <c r="AI142" s="128"/>
      <c r="AJ142" s="82"/>
      <c r="AK142" s="82"/>
      <c r="AL142" s="82"/>
      <c r="AM142" s="82"/>
      <c r="AN142" s="82"/>
      <c r="AO142" s="82"/>
      <c r="AR142" s="57"/>
      <c r="AS142" s="57"/>
      <c r="AT142" s="57"/>
      <c r="AU142" s="57"/>
      <c r="AV142" s="57"/>
      <c r="AW142" s="57"/>
      <c r="AX142" s="57"/>
      <c r="AY142" s="57"/>
      <c r="AZ142" s="57"/>
      <c r="BA142" s="57"/>
      <c r="BB142" s="57"/>
      <c r="BC142" s="57"/>
      <c r="BD142" s="57"/>
      <c r="BE142" s="57"/>
      <c r="BF142" s="57"/>
      <c r="BG142" s="57"/>
      <c r="BH142" s="57"/>
      <c r="BI142" s="57"/>
      <c r="BJ142" s="57"/>
      <c r="BK142" s="57"/>
      <c r="BL142" s="57"/>
      <c r="BM142" s="57"/>
    </row>
    <row r="143" spans="1:65" s="119" customFormat="1" ht="16.5" customHeight="1" x14ac:dyDescent="0.15">
      <c r="A143" s="1739"/>
      <c r="B143" s="1740"/>
      <c r="C143" s="1714" t="s">
        <v>97</v>
      </c>
      <c r="D143" s="1714"/>
      <c r="E143" s="1714"/>
      <c r="F143" s="1714"/>
      <c r="G143" s="1714"/>
      <c r="H143" s="1714"/>
      <c r="I143" s="1714"/>
      <c r="J143" s="1714"/>
      <c r="K143" s="1714"/>
      <c r="L143" s="1714"/>
      <c r="M143" s="1714"/>
      <c r="N143" s="1714">
        <f>N141-N142</f>
        <v>0</v>
      </c>
      <c r="O143" s="1714"/>
      <c r="P143" s="1714"/>
      <c r="Q143" s="1715"/>
      <c r="R143" s="1198">
        <f>R141-R142</f>
        <v>0</v>
      </c>
      <c r="S143" s="1199"/>
      <c r="T143" s="1199"/>
      <c r="U143" s="1199"/>
      <c r="V143" s="1199"/>
      <c r="W143" s="1199"/>
      <c r="X143" s="1199"/>
      <c r="Y143" s="1199"/>
      <c r="Z143" s="1199"/>
      <c r="AA143" s="1199"/>
      <c r="AB143" s="564" t="s">
        <v>948</v>
      </c>
      <c r="AC143" s="565"/>
      <c r="AD143" s="9"/>
      <c r="AE143" s="3"/>
      <c r="AF143" s="82"/>
      <c r="AG143" s="128"/>
      <c r="AH143" s="128"/>
      <c r="AI143" s="128"/>
      <c r="AJ143" s="82"/>
      <c r="AK143" s="82"/>
      <c r="AL143" s="82"/>
      <c r="AM143" s="82"/>
      <c r="AN143" s="82"/>
      <c r="AO143" s="82"/>
      <c r="AR143" s="57"/>
      <c r="AS143" s="57"/>
      <c r="AT143" s="57"/>
      <c r="AU143" s="57"/>
      <c r="AV143" s="57"/>
      <c r="AW143" s="57"/>
      <c r="AX143" s="57"/>
      <c r="AY143" s="57"/>
      <c r="AZ143" s="57"/>
      <c r="BA143" s="57"/>
      <c r="BB143" s="57"/>
      <c r="BC143" s="57"/>
      <c r="BD143" s="57"/>
      <c r="BE143" s="57"/>
      <c r="BF143" s="57"/>
      <c r="BG143" s="57"/>
      <c r="BH143" s="57"/>
      <c r="BI143" s="57"/>
      <c r="BJ143" s="57"/>
      <c r="BK143" s="57"/>
      <c r="BL143" s="57"/>
      <c r="BM143" s="57"/>
    </row>
    <row r="144" spans="1:65" ht="16.5" customHeight="1" x14ac:dyDescent="0.15">
      <c r="A144" s="1727" t="s">
        <v>98</v>
      </c>
      <c r="B144" s="1728"/>
      <c r="C144" s="155"/>
      <c r="D144" s="156"/>
      <c r="E144" s="1187" t="s">
        <v>1412</v>
      </c>
      <c r="F144" s="1187"/>
      <c r="G144" s="1187"/>
      <c r="H144" s="1187"/>
      <c r="I144" s="1187"/>
      <c r="J144" s="1187"/>
      <c r="K144" s="1187"/>
      <c r="L144" s="1187"/>
      <c r="M144" s="1187"/>
      <c r="N144" s="1187"/>
      <c r="O144" s="1187"/>
      <c r="P144" s="1187"/>
      <c r="Q144" s="1188"/>
      <c r="R144" s="1189"/>
      <c r="S144" s="1190"/>
      <c r="T144" s="1190"/>
      <c r="U144" s="1190"/>
      <c r="V144" s="1190"/>
      <c r="W144" s="1190"/>
      <c r="X144" s="1190"/>
      <c r="Y144" s="1190"/>
      <c r="Z144" s="1190"/>
      <c r="AA144" s="1190"/>
      <c r="AB144" s="239" t="s">
        <v>948</v>
      </c>
      <c r="AC144" s="240"/>
      <c r="AD144" s="9"/>
      <c r="AE144" s="3"/>
      <c r="AF144" s="82" t="str">
        <f>IF(R144="","←未記入です。（０千円の場合は「０」と記入してください。）",IF(R144&gt;2000000,"←20億円を超えているので桁数を確認してください。（正しい場合は構いません。）",""))</f>
        <v>←未記入です。（０千円の場合は「０」と記入してください。）</v>
      </c>
      <c r="AG144" s="128"/>
      <c r="AH144" s="128"/>
      <c r="AI144" s="128"/>
      <c r="AJ144" s="82"/>
      <c r="AK144" s="82"/>
      <c r="AL144" s="82"/>
      <c r="AM144" s="82"/>
      <c r="AN144" s="82"/>
      <c r="AO144" s="82"/>
    </row>
    <row r="145" spans="1:47" ht="16.5" customHeight="1" x14ac:dyDescent="0.15">
      <c r="A145" s="1729"/>
      <c r="B145" s="1730"/>
      <c r="C145" s="157"/>
      <c r="D145" s="158"/>
      <c r="E145" s="1733" t="s">
        <v>1304</v>
      </c>
      <c r="F145" s="1734"/>
      <c r="G145" s="1734"/>
      <c r="H145" s="1734"/>
      <c r="I145" s="1734"/>
      <c r="J145" s="1734"/>
      <c r="K145" s="1734"/>
      <c r="L145" s="1734"/>
      <c r="M145" s="1734"/>
      <c r="N145" s="1734"/>
      <c r="O145" s="1734"/>
      <c r="P145" s="1734"/>
      <c r="Q145" s="1735"/>
      <c r="R145" s="596" t="s">
        <v>1439</v>
      </c>
      <c r="S145" s="1190"/>
      <c r="T145" s="1190"/>
      <c r="U145" s="1190"/>
      <c r="V145" s="1190"/>
      <c r="W145" s="1190"/>
      <c r="X145" s="1190"/>
      <c r="Y145" s="1190"/>
      <c r="Z145" s="1190"/>
      <c r="AA145" s="1190"/>
      <c r="AB145" s="243" t="s">
        <v>949</v>
      </c>
      <c r="AC145" s="244"/>
      <c r="AD145" s="1748" t="s">
        <v>1414</v>
      </c>
      <c r="AE145" s="1749"/>
      <c r="AF145" s="82" t="str">
        <f>IF(S145="","←未記入です。（０千円の場合は「０」と記入してください。）",IF(S145&gt;2000000,"←20億円を超えているので桁数を確認してください。（正しい場合は構いません。）",IF(R144&lt;S145,"←「うち施設設備補助金」が「特別収入計」を上回っています。","")))</f>
        <v>←未記入です。（０千円の場合は「０」と記入してください。）</v>
      </c>
      <c r="AG145" s="52"/>
      <c r="AH145" s="52"/>
      <c r="AJ145" s="84"/>
      <c r="AK145" s="84"/>
      <c r="AL145" s="84"/>
      <c r="AM145" s="84"/>
      <c r="AN145" s="84"/>
      <c r="AO145" s="84"/>
    </row>
    <row r="146" spans="1:47" ht="16.5" customHeight="1" x14ac:dyDescent="0.15">
      <c r="A146" s="1729"/>
      <c r="B146" s="1730"/>
      <c r="C146" s="159"/>
      <c r="D146" s="160"/>
      <c r="E146" s="1211" t="s">
        <v>1413</v>
      </c>
      <c r="F146" s="1211"/>
      <c r="G146" s="1211"/>
      <c r="H146" s="1211"/>
      <c r="I146" s="1211"/>
      <c r="J146" s="1211"/>
      <c r="K146" s="1211"/>
      <c r="L146" s="1211"/>
      <c r="M146" s="1211"/>
      <c r="N146" s="1211"/>
      <c r="O146" s="1211"/>
      <c r="P146" s="1211"/>
      <c r="Q146" s="1212"/>
      <c r="R146" s="1189"/>
      <c r="S146" s="1190"/>
      <c r="T146" s="1190"/>
      <c r="U146" s="1190"/>
      <c r="V146" s="1190"/>
      <c r="W146" s="1190"/>
      <c r="X146" s="1190"/>
      <c r="Y146" s="1190"/>
      <c r="Z146" s="1190"/>
      <c r="AA146" s="1190"/>
      <c r="AB146" s="243" t="s">
        <v>948</v>
      </c>
      <c r="AC146" s="244"/>
      <c r="AD146" s="1748"/>
      <c r="AE146" s="1749"/>
      <c r="AF146" s="82" t="str">
        <f>IF(R146="","←未記入です。（０千円の場合は「０」と記入してください。）",IF(R146&gt;2000000,"←20億円を超えているので桁数を確認してください。（正しい場合は構いません。）",""))</f>
        <v>←未記入です。（０千円の場合は「０」と記入してください。）</v>
      </c>
      <c r="AG146" s="128"/>
      <c r="AH146" s="128"/>
      <c r="AI146" s="128"/>
      <c r="AJ146" s="82"/>
      <c r="AK146" s="82"/>
      <c r="AL146" s="82"/>
      <c r="AM146" s="82"/>
      <c r="AN146" s="82"/>
      <c r="AO146" s="82"/>
    </row>
    <row r="147" spans="1:47" ht="16.5" customHeight="1" x14ac:dyDescent="0.15">
      <c r="A147" s="1731"/>
      <c r="B147" s="1732"/>
      <c r="C147" s="1714" t="s">
        <v>99</v>
      </c>
      <c r="D147" s="1714"/>
      <c r="E147" s="1714"/>
      <c r="F147" s="1714"/>
      <c r="G147" s="1714"/>
      <c r="H147" s="1714"/>
      <c r="I147" s="1714"/>
      <c r="J147" s="1714"/>
      <c r="K147" s="1714"/>
      <c r="L147" s="1714"/>
      <c r="M147" s="1714"/>
      <c r="N147" s="1714"/>
      <c r="O147" s="1714"/>
      <c r="P147" s="1714"/>
      <c r="Q147" s="1715"/>
      <c r="R147" s="1193">
        <f>R144-R146</f>
        <v>0</v>
      </c>
      <c r="S147" s="1194"/>
      <c r="T147" s="1194"/>
      <c r="U147" s="1194"/>
      <c r="V147" s="1194"/>
      <c r="W147" s="1194"/>
      <c r="X147" s="1194"/>
      <c r="Y147" s="1194"/>
      <c r="Z147" s="1194"/>
      <c r="AA147" s="1194"/>
      <c r="AB147" s="562" t="s">
        <v>948</v>
      </c>
      <c r="AC147" s="563"/>
      <c r="AD147" s="1748"/>
      <c r="AE147" s="1749"/>
      <c r="AF147" s="82"/>
      <c r="AG147" s="128"/>
      <c r="AH147" s="128"/>
      <c r="AI147" s="128"/>
      <c r="AJ147" s="82"/>
      <c r="AK147" s="82"/>
      <c r="AL147" s="82"/>
      <c r="AM147" s="82"/>
      <c r="AN147" s="82"/>
      <c r="AO147" s="82"/>
    </row>
    <row r="148" spans="1:47" ht="16.5" customHeight="1" x14ac:dyDescent="0.15">
      <c r="A148" s="1741" t="s">
        <v>100</v>
      </c>
      <c r="B148" s="1742"/>
      <c r="C148" s="1742"/>
      <c r="D148" s="1742"/>
      <c r="E148" s="1742"/>
      <c r="F148" s="1742"/>
      <c r="G148" s="1742"/>
      <c r="H148" s="1742"/>
      <c r="I148" s="1742"/>
      <c r="J148" s="1742"/>
      <c r="K148" s="1742"/>
      <c r="L148" s="1742"/>
      <c r="M148" s="1742"/>
      <c r="N148" s="1742"/>
      <c r="O148" s="1742"/>
      <c r="P148" s="1742"/>
      <c r="Q148" s="1743"/>
      <c r="R148" s="1198">
        <f>R152-R153</f>
        <v>0</v>
      </c>
      <c r="S148" s="1199"/>
      <c r="T148" s="1199"/>
      <c r="U148" s="1199"/>
      <c r="V148" s="1199"/>
      <c r="W148" s="1199"/>
      <c r="X148" s="1199"/>
      <c r="Y148" s="1199"/>
      <c r="Z148" s="1199"/>
      <c r="AA148" s="1199"/>
      <c r="AB148" s="562" t="s">
        <v>948</v>
      </c>
      <c r="AC148" s="563"/>
      <c r="AD148" s="1748"/>
      <c r="AE148" s="1749"/>
      <c r="AF148" s="82"/>
      <c r="AG148" s="128"/>
      <c r="AH148" s="128"/>
      <c r="AI148" s="128"/>
      <c r="AJ148" s="82"/>
      <c r="AK148" s="82"/>
      <c r="AL148" s="82"/>
      <c r="AM148" s="82"/>
      <c r="AN148" s="82"/>
      <c r="AO148" s="82"/>
    </row>
    <row r="149" spans="1:47" ht="16.5" customHeight="1" x14ac:dyDescent="0.15">
      <c r="A149" s="1741" t="s">
        <v>101</v>
      </c>
      <c r="B149" s="1742"/>
      <c r="C149" s="1742"/>
      <c r="D149" s="1742"/>
      <c r="E149" s="1742"/>
      <c r="F149" s="1742"/>
      <c r="G149" s="1742"/>
      <c r="H149" s="1742"/>
      <c r="I149" s="1742"/>
      <c r="J149" s="1742"/>
      <c r="K149" s="1742"/>
      <c r="L149" s="1742"/>
      <c r="M149" s="1742"/>
      <c r="N149" s="1742"/>
      <c r="O149" s="1742"/>
      <c r="P149" s="1742"/>
      <c r="Q149" s="1743"/>
      <c r="R149" s="1189"/>
      <c r="S149" s="1190"/>
      <c r="T149" s="1190"/>
      <c r="U149" s="1190"/>
      <c r="V149" s="1190"/>
      <c r="W149" s="1190"/>
      <c r="X149" s="1190"/>
      <c r="Y149" s="1190"/>
      <c r="Z149" s="1190"/>
      <c r="AA149" s="1190"/>
      <c r="AB149" s="239" t="s">
        <v>948</v>
      </c>
      <c r="AC149" s="240"/>
      <c r="AD149" s="1748"/>
      <c r="AE149" s="1749"/>
      <c r="AF149" s="82" t="str">
        <f>IF(R149="","←基本金繰入額合計が未記入です。（０千円の場合は「０」と記入してください。）",IF(R149&gt;0,"←基本金組入額合計がプラスになっています。（プラスで良い場合は無視してください。）",IF(R149&lt;-1000000,"←基本金組入額合計がマイナス10億円を下回っているので桁数を確認してください。（正しい場合は構いません。）","")))</f>
        <v>←基本金繰入額合計が未記入です。（０千円の場合は「０」と記入してください。）</v>
      </c>
      <c r="AG149" s="128"/>
      <c r="AH149" s="128"/>
      <c r="AI149" s="128"/>
      <c r="AJ149" s="82"/>
      <c r="AK149" s="82"/>
      <c r="AL149" s="82"/>
      <c r="AM149" s="82"/>
      <c r="AN149" s="82"/>
      <c r="AO149" s="82"/>
    </row>
    <row r="150" spans="1:47" ht="16.5" customHeight="1" thickBot="1" x14ac:dyDescent="0.2">
      <c r="A150" s="1711" t="s">
        <v>102</v>
      </c>
      <c r="B150" s="1712"/>
      <c r="C150" s="1712"/>
      <c r="D150" s="1712"/>
      <c r="E150" s="1712"/>
      <c r="F150" s="1712"/>
      <c r="G150" s="1712"/>
      <c r="H150" s="1712"/>
      <c r="I150" s="1712"/>
      <c r="J150" s="1712"/>
      <c r="K150" s="1712"/>
      <c r="L150" s="1712"/>
      <c r="M150" s="1712"/>
      <c r="N150" s="1712"/>
      <c r="O150" s="1712"/>
      <c r="P150" s="1712"/>
      <c r="Q150" s="1713"/>
      <c r="R150" s="1170">
        <f>R148+R149</f>
        <v>0</v>
      </c>
      <c r="S150" s="1171"/>
      <c r="T150" s="1171"/>
      <c r="U150" s="1171"/>
      <c r="V150" s="1171"/>
      <c r="W150" s="1171"/>
      <c r="X150" s="1171"/>
      <c r="Y150" s="1171"/>
      <c r="Z150" s="1171"/>
      <c r="AA150" s="1171"/>
      <c r="AB150" s="566" t="s">
        <v>948</v>
      </c>
      <c r="AC150" s="567"/>
      <c r="AD150" s="250"/>
      <c r="AE150" s="250"/>
      <c r="AF150" s="82"/>
      <c r="AG150" s="128"/>
      <c r="AH150" s="128"/>
      <c r="AI150" s="128"/>
      <c r="AJ150" s="82"/>
      <c r="AK150" s="82"/>
      <c r="AL150" s="82"/>
      <c r="AM150" s="82"/>
      <c r="AN150" s="82"/>
      <c r="AO150" s="82"/>
    </row>
    <row r="151" spans="1:47" s="58" customFormat="1" ht="15" customHeight="1" thickBot="1" x14ac:dyDescent="0.2">
      <c r="A151" s="41" t="s">
        <v>103</v>
      </c>
      <c r="B151" s="42"/>
      <c r="C151" s="41"/>
      <c r="D151" s="43"/>
      <c r="E151" s="43"/>
      <c r="F151" s="43"/>
      <c r="G151" s="43"/>
      <c r="H151" s="43"/>
      <c r="I151" s="43"/>
      <c r="J151" s="43"/>
      <c r="K151" s="43"/>
      <c r="L151" s="43"/>
      <c r="M151" s="44"/>
      <c r="N151" s="45"/>
      <c r="O151" s="45"/>
      <c r="P151" s="45"/>
      <c r="Q151" s="45"/>
      <c r="R151" s="45"/>
      <c r="S151" s="45"/>
      <c r="T151" s="45"/>
      <c r="U151" s="45"/>
      <c r="V151" s="46"/>
      <c r="W151" s="46"/>
      <c r="X151" s="47"/>
      <c r="Y151" s="47"/>
      <c r="Z151" s="245"/>
      <c r="AA151" s="245"/>
      <c r="AB151" s="245"/>
      <c r="AC151" s="245"/>
      <c r="AD151" s="250"/>
      <c r="AE151" s="250"/>
      <c r="AF151" s="82"/>
      <c r="AG151" s="128"/>
      <c r="AH151" s="128"/>
      <c r="AI151" s="128"/>
      <c r="AJ151" s="82"/>
      <c r="AK151" s="82"/>
      <c r="AL151" s="82"/>
      <c r="AM151" s="82"/>
      <c r="AN151" s="82"/>
      <c r="AO151" s="82"/>
      <c r="AP151" s="121"/>
      <c r="AQ151" s="121"/>
    </row>
    <row r="152" spans="1:47" s="58" customFormat="1" ht="15" customHeight="1" x14ac:dyDescent="0.15">
      <c r="A152" s="1673" t="s">
        <v>104</v>
      </c>
      <c r="B152" s="1674"/>
      <c r="C152" s="1674"/>
      <c r="D152" s="1674"/>
      <c r="E152" s="1674"/>
      <c r="F152" s="1674"/>
      <c r="G152" s="1674"/>
      <c r="H152" s="1674"/>
      <c r="I152" s="1674"/>
      <c r="J152" s="1674"/>
      <c r="K152" s="1674"/>
      <c r="L152" s="1674"/>
      <c r="M152" s="1674"/>
      <c r="N152" s="1674"/>
      <c r="O152" s="1674"/>
      <c r="P152" s="1674"/>
      <c r="Q152" s="1675"/>
      <c r="R152" s="1175">
        <f>R134+R141+R144</f>
        <v>0</v>
      </c>
      <c r="S152" s="1176"/>
      <c r="T152" s="1176"/>
      <c r="U152" s="1176"/>
      <c r="V152" s="1176"/>
      <c r="W152" s="1176"/>
      <c r="X152" s="1176"/>
      <c r="Y152" s="1176"/>
      <c r="Z152" s="1176"/>
      <c r="AA152" s="1176"/>
      <c r="AB152" s="1177" t="s">
        <v>948</v>
      </c>
      <c r="AC152" s="1178"/>
      <c r="AD152" s="48"/>
      <c r="AE152" s="49"/>
      <c r="AF152" s="50"/>
      <c r="AG152" s="250"/>
      <c r="AH152" s="250"/>
      <c r="AI152" s="82"/>
      <c r="AJ152" s="82"/>
      <c r="AK152" s="128"/>
      <c r="AL152" s="128"/>
      <c r="AM152" s="128"/>
      <c r="AN152" s="82"/>
      <c r="AO152" s="82"/>
      <c r="AP152" s="82"/>
      <c r="AQ152" s="82"/>
      <c r="AR152" s="82"/>
      <c r="AS152" s="82"/>
      <c r="AT152" s="121"/>
      <c r="AU152" s="121"/>
    </row>
    <row r="153" spans="1:47" s="58" customFormat="1" ht="15" customHeight="1" thickBot="1" x14ac:dyDescent="0.2">
      <c r="A153" s="1676" t="s">
        <v>105</v>
      </c>
      <c r="B153" s="1677"/>
      <c r="C153" s="1677"/>
      <c r="D153" s="1677"/>
      <c r="E153" s="1677"/>
      <c r="F153" s="1677"/>
      <c r="G153" s="1677"/>
      <c r="H153" s="1677"/>
      <c r="I153" s="1677"/>
      <c r="J153" s="1677"/>
      <c r="K153" s="1677"/>
      <c r="L153" s="1677"/>
      <c r="M153" s="1677"/>
      <c r="N153" s="1677"/>
      <c r="O153" s="1677"/>
      <c r="P153" s="1677"/>
      <c r="Q153" s="1678"/>
      <c r="R153" s="1171">
        <f>R139+R142+R146</f>
        <v>0</v>
      </c>
      <c r="S153" s="1182"/>
      <c r="T153" s="1182"/>
      <c r="U153" s="1182"/>
      <c r="V153" s="1182"/>
      <c r="W153" s="1182"/>
      <c r="X153" s="1182"/>
      <c r="Y153" s="1182"/>
      <c r="Z153" s="1182"/>
      <c r="AA153" s="1182"/>
      <c r="AB153" s="1183" t="s">
        <v>948</v>
      </c>
      <c r="AC153" s="1184"/>
      <c r="AD153" s="48"/>
      <c r="AE153" s="48"/>
      <c r="AF153" s="48"/>
      <c r="AG153" s="48"/>
      <c r="AH153" s="48"/>
      <c r="AI153" s="82"/>
      <c r="AJ153" s="82"/>
      <c r="AK153" s="128"/>
      <c r="AL153" s="128"/>
      <c r="AM153" s="128"/>
      <c r="AN153" s="82"/>
      <c r="AO153" s="82"/>
      <c r="AP153" s="82"/>
      <c r="AQ153" s="82"/>
      <c r="AR153" s="82"/>
      <c r="AS153" s="82"/>
      <c r="AT153" s="121"/>
      <c r="AU153" s="121"/>
    </row>
    <row r="154" spans="1:47" ht="24.75" customHeight="1" x14ac:dyDescent="0.15">
      <c r="A154" s="1664" t="s">
        <v>1361</v>
      </c>
      <c r="B154" s="1664"/>
      <c r="C154" s="1665" t="s">
        <v>2130</v>
      </c>
      <c r="D154" s="1665"/>
      <c r="E154" s="1665"/>
      <c r="F154" s="1665"/>
      <c r="G154" s="1665"/>
      <c r="H154" s="1665"/>
      <c r="I154" s="1665"/>
      <c r="J154" s="1665"/>
      <c r="K154" s="1665"/>
      <c r="L154" s="1665"/>
      <c r="M154" s="1665"/>
      <c r="N154" s="1665"/>
      <c r="O154" s="1665"/>
      <c r="P154" s="1665"/>
      <c r="Q154" s="1665"/>
      <c r="R154" s="1665"/>
      <c r="S154" s="1665"/>
      <c r="T154" s="1665"/>
      <c r="U154" s="1665"/>
      <c r="V154" s="1665"/>
      <c r="W154" s="1665"/>
      <c r="X154" s="1666"/>
      <c r="Y154" s="1666"/>
      <c r="Z154" s="1666"/>
      <c r="AA154" s="1666"/>
      <c r="AB154" s="1666"/>
      <c r="AC154" s="1666"/>
      <c r="AD154" s="1666"/>
      <c r="AE154" s="1666"/>
      <c r="AF154" s="82"/>
      <c r="AG154" s="128"/>
      <c r="AH154" s="128"/>
      <c r="AI154" s="128"/>
      <c r="AJ154" s="82"/>
      <c r="AK154" s="82"/>
      <c r="AL154" s="82"/>
      <c r="AM154" s="82"/>
      <c r="AN154" s="82"/>
      <c r="AO154" s="82"/>
    </row>
    <row r="155" spans="1:47" ht="13.5" x14ac:dyDescent="0.15">
      <c r="A155" s="229"/>
      <c r="B155" s="180">
        <v>2</v>
      </c>
      <c r="C155" s="1666" t="s">
        <v>1292</v>
      </c>
      <c r="D155" s="1666"/>
      <c r="E155" s="1666"/>
      <c r="F155" s="1666"/>
      <c r="G155" s="1666"/>
      <c r="H155" s="1666"/>
      <c r="I155" s="1666"/>
      <c r="J155" s="1666"/>
      <c r="K155" s="1666"/>
      <c r="L155" s="1666"/>
      <c r="M155" s="1666"/>
      <c r="N155" s="1666"/>
      <c r="O155" s="1666"/>
      <c r="P155" s="1666"/>
      <c r="Q155" s="1666"/>
      <c r="R155" s="1666"/>
      <c r="S155" s="1666"/>
      <c r="T155" s="1666"/>
      <c r="U155" s="1666"/>
      <c r="V155" s="1666"/>
      <c r="W155" s="1666"/>
      <c r="X155" s="1666"/>
      <c r="Y155" s="1666"/>
      <c r="Z155" s="1666"/>
      <c r="AA155" s="1666"/>
      <c r="AB155" s="1666"/>
      <c r="AC155" s="1666"/>
      <c r="AD155" s="1666"/>
      <c r="AE155" s="1666"/>
      <c r="AF155" s="82"/>
      <c r="AG155" s="128"/>
      <c r="AH155" s="128"/>
      <c r="AI155" s="128"/>
      <c r="AJ155" s="82"/>
      <c r="AK155" s="82"/>
      <c r="AL155" s="82"/>
      <c r="AM155" s="82"/>
      <c r="AN155" s="82"/>
      <c r="AO155" s="82"/>
    </row>
    <row r="156" spans="1:47" ht="5.25" customHeight="1" x14ac:dyDescent="0.15">
      <c r="A156" s="38"/>
      <c r="B156" s="16"/>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82"/>
      <c r="AG156" s="128"/>
      <c r="AH156" s="128"/>
      <c r="AI156" s="128"/>
      <c r="AJ156" s="82"/>
      <c r="AK156" s="82"/>
      <c r="AL156" s="82"/>
      <c r="AM156" s="82"/>
      <c r="AN156" s="82"/>
      <c r="AO156" s="82"/>
    </row>
    <row r="157" spans="1:47" ht="7.5" customHeight="1" x14ac:dyDescent="0.15">
      <c r="A157" s="60"/>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0"/>
      <c r="Z157" s="60"/>
      <c r="AA157" s="60"/>
      <c r="AB157" s="60"/>
      <c r="AC157" s="60"/>
      <c r="AD157" s="60"/>
      <c r="AE157" s="60"/>
      <c r="AF157" s="82"/>
      <c r="AG157" s="128"/>
      <c r="AH157" s="128"/>
      <c r="AI157" s="128"/>
      <c r="AJ157" s="82"/>
      <c r="AK157" s="82"/>
      <c r="AL157" s="82"/>
      <c r="AM157" s="82"/>
      <c r="AN157" s="82"/>
      <c r="AO157" s="82"/>
    </row>
    <row r="158" spans="1:47" s="55" customFormat="1" ht="26.25" customHeight="1" x14ac:dyDescent="0.15">
      <c r="A158" s="51"/>
      <c r="B158" s="51"/>
      <c r="C158" s="51"/>
      <c r="D158" s="51"/>
      <c r="E158" s="51"/>
      <c r="F158" s="51"/>
      <c r="G158" s="51"/>
      <c r="H158" s="51"/>
      <c r="I158" s="1163" t="s">
        <v>953</v>
      </c>
      <c r="J158" s="1163"/>
      <c r="K158" s="1163"/>
      <c r="L158" s="1163"/>
      <c r="M158" s="1163"/>
      <c r="N158" s="1163"/>
      <c r="O158" s="1163"/>
      <c r="P158" s="1163"/>
      <c r="Q158" s="1163"/>
      <c r="R158" s="1163"/>
      <c r="S158" s="1163"/>
      <c r="T158" s="1163"/>
      <c r="U158" s="1163"/>
      <c r="V158" s="1163"/>
      <c r="W158" s="1163"/>
      <c r="X158" s="51"/>
      <c r="Y158" s="51"/>
      <c r="Z158" s="51"/>
      <c r="AA158" s="1164"/>
      <c r="AB158" s="1164"/>
      <c r="AC158" s="1164"/>
      <c r="AD158" s="1164"/>
      <c r="AE158" s="1164"/>
      <c r="AF158" s="87"/>
      <c r="AG158" s="126"/>
      <c r="AH158" s="126"/>
      <c r="AI158" s="126"/>
      <c r="AJ158" s="87"/>
      <c r="AK158" s="87"/>
      <c r="AL158" s="87"/>
      <c r="AM158" s="87"/>
      <c r="AN158" s="87"/>
      <c r="AO158" s="87"/>
      <c r="AP158" s="123"/>
      <c r="AQ158" s="123"/>
    </row>
    <row r="159" spans="1:47" ht="9" customHeight="1" x14ac:dyDescent="0.15">
      <c r="A159" s="51"/>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row>
    <row r="160" spans="1:47" ht="17.25" customHeight="1" x14ac:dyDescent="0.15">
      <c r="A160" s="1165" t="s">
        <v>1319</v>
      </c>
      <c r="B160" s="1165"/>
      <c r="C160" s="1165"/>
      <c r="D160" s="1165"/>
      <c r="E160" s="1165"/>
      <c r="F160" s="1165"/>
      <c r="G160" s="1165"/>
      <c r="H160" s="1165"/>
      <c r="I160" s="1165"/>
      <c r="J160" s="1165"/>
      <c r="K160" s="1165"/>
      <c r="L160" s="1165"/>
      <c r="M160" s="1165"/>
      <c r="N160" s="1165"/>
      <c r="O160" s="1165"/>
      <c r="P160" s="1165"/>
      <c r="Q160" s="1165"/>
      <c r="R160" s="1165"/>
      <c r="S160" s="1165"/>
      <c r="T160" s="1165"/>
      <c r="U160" s="1165"/>
      <c r="V160" s="1165"/>
      <c r="W160" s="1165"/>
      <c r="X160" s="1165"/>
      <c r="Y160" s="1165"/>
      <c r="Z160" s="1165"/>
      <c r="AA160" s="1165"/>
      <c r="AB160" s="1165"/>
      <c r="AC160" s="1165"/>
      <c r="AD160" s="1165"/>
      <c r="AE160" s="1165"/>
    </row>
    <row r="161" spans="1:65" s="119" customFormat="1" ht="13.5" customHeight="1" x14ac:dyDescent="0.15">
      <c r="A161" s="1648" t="s">
        <v>2144</v>
      </c>
      <c r="B161" s="1649"/>
      <c r="C161" s="1649"/>
      <c r="D161" s="62"/>
      <c r="E161" s="63"/>
      <c r="F161" s="63"/>
      <c r="G161" s="63"/>
      <c r="H161" s="63"/>
      <c r="I161" s="63"/>
      <c r="J161" s="63"/>
      <c r="K161" s="63"/>
      <c r="L161" s="63"/>
      <c r="M161" s="63"/>
      <c r="N161" s="63"/>
      <c r="O161" s="63"/>
      <c r="P161" s="63"/>
      <c r="Q161" s="63"/>
      <c r="R161" s="63"/>
      <c r="S161" s="63"/>
      <c r="T161" s="63"/>
      <c r="U161" s="63"/>
      <c r="V161" s="63"/>
      <c r="W161" s="63"/>
      <c r="X161" s="63"/>
      <c r="Y161" s="63"/>
      <c r="Z161" s="182"/>
      <c r="AA161" s="182"/>
      <c r="AB161" s="182"/>
      <c r="AC161" s="182"/>
      <c r="AD161" s="182"/>
      <c r="AE161" s="183"/>
      <c r="AF161" s="87"/>
      <c r="AG161" s="126"/>
      <c r="AH161" s="126"/>
      <c r="AI161" s="126"/>
      <c r="AJ161" s="87"/>
      <c r="AK161" s="87"/>
      <c r="AL161" s="87"/>
      <c r="AM161" s="87"/>
      <c r="AN161" s="87"/>
      <c r="AO161" s="87"/>
      <c r="AR161" s="57"/>
      <c r="AS161" s="57"/>
      <c r="AT161" s="57"/>
      <c r="AU161" s="57"/>
      <c r="AV161" s="57"/>
      <c r="AW161" s="57"/>
      <c r="AX161" s="57"/>
      <c r="AY161" s="57"/>
      <c r="AZ161" s="57"/>
      <c r="BA161" s="57"/>
      <c r="BB161" s="57"/>
      <c r="BC161" s="57"/>
      <c r="BD161" s="57"/>
      <c r="BE161" s="57"/>
      <c r="BF161" s="57"/>
      <c r="BG161" s="57"/>
      <c r="BH161" s="57"/>
      <c r="BI161" s="57"/>
      <c r="BJ161" s="57"/>
      <c r="BK161" s="57"/>
      <c r="BL161" s="57"/>
      <c r="BM161" s="57"/>
    </row>
    <row r="162" spans="1:65" s="119" customFormat="1" ht="13.5" customHeight="1" x14ac:dyDescent="0.15">
      <c r="A162" s="1650"/>
      <c r="B162" s="1651"/>
      <c r="C162" s="1651"/>
      <c r="D162" s="1652" t="s">
        <v>1320</v>
      </c>
      <c r="E162" s="1653"/>
      <c r="F162" s="1653"/>
      <c r="G162" s="1653"/>
      <c r="H162" s="1653"/>
      <c r="I162" s="1653"/>
      <c r="J162" s="1653"/>
      <c r="K162" s="1653"/>
      <c r="L162" s="1653"/>
      <c r="M162" s="1653"/>
      <c r="N162" s="1653"/>
      <c r="O162" s="1653"/>
      <c r="P162" s="1653"/>
      <c r="Q162" s="1653"/>
      <c r="R162" s="1653"/>
      <c r="S162" s="1653"/>
      <c r="T162" s="1653"/>
      <c r="U162" s="1653"/>
      <c r="V162" s="1654"/>
      <c r="W162" s="1654"/>
      <c r="X162" s="1654"/>
      <c r="Y162" s="1660" t="s">
        <v>4787</v>
      </c>
      <c r="Z162" s="1661"/>
      <c r="AA162" s="1661"/>
      <c r="AB162" s="1679" t="s">
        <v>4788</v>
      </c>
      <c r="AC162" s="1680"/>
      <c r="AD162" s="1680"/>
      <c r="AE162" s="1681"/>
      <c r="AF162" s="87"/>
      <c r="AG162" s="126"/>
      <c r="AH162" s="126"/>
      <c r="AI162" s="126"/>
      <c r="AJ162" s="87"/>
      <c r="AK162" s="87"/>
      <c r="AL162" s="87"/>
      <c r="AM162" s="87"/>
      <c r="AN162" s="87"/>
      <c r="AO162" s="8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row>
    <row r="163" spans="1:65" s="119" customFormat="1" ht="33" customHeight="1" thickBot="1" x14ac:dyDescent="0.2">
      <c r="A163" s="1650"/>
      <c r="B163" s="1651"/>
      <c r="C163" s="1651"/>
      <c r="D163" s="1655" t="s">
        <v>107</v>
      </c>
      <c r="E163" s="1656"/>
      <c r="F163" s="1657"/>
      <c r="G163" s="1655" t="s">
        <v>77</v>
      </c>
      <c r="H163" s="1656"/>
      <c r="I163" s="1657"/>
      <c r="J163" s="1655" t="s">
        <v>1409</v>
      </c>
      <c r="K163" s="1656"/>
      <c r="L163" s="1657"/>
      <c r="M163" s="1655" t="s">
        <v>78</v>
      </c>
      <c r="N163" s="1656"/>
      <c r="O163" s="1657"/>
      <c r="P163" s="1655" t="s">
        <v>79</v>
      </c>
      <c r="Q163" s="1656"/>
      <c r="R163" s="1657"/>
      <c r="S163" s="1655" t="s">
        <v>956</v>
      </c>
      <c r="T163" s="1656"/>
      <c r="U163" s="1656"/>
      <c r="V163" s="1704" t="s">
        <v>80</v>
      </c>
      <c r="W163" s="1705"/>
      <c r="X163" s="1706"/>
      <c r="Y163" s="1662"/>
      <c r="Z163" s="1663"/>
      <c r="AA163" s="1663"/>
      <c r="AB163" s="1682"/>
      <c r="AC163" s="1683"/>
      <c r="AD163" s="1683"/>
      <c r="AE163" s="1684"/>
      <c r="AF163" s="87"/>
      <c r="AG163" s="126"/>
      <c r="AH163" s="126"/>
      <c r="AI163" s="126"/>
      <c r="AJ163" s="87"/>
      <c r="AK163" s="87"/>
      <c r="AL163" s="87"/>
      <c r="AM163" s="87"/>
      <c r="AN163" s="87"/>
      <c r="AO163" s="8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row>
    <row r="164" spans="1:65" s="119" customFormat="1" ht="29.25" customHeight="1" thickBot="1" x14ac:dyDescent="0.2">
      <c r="A164" s="1707"/>
      <c r="B164" s="1708"/>
      <c r="C164" s="78" t="s">
        <v>63</v>
      </c>
      <c r="D164" s="1709"/>
      <c r="E164" s="1710"/>
      <c r="F164" s="78" t="s">
        <v>63</v>
      </c>
      <c r="G164" s="1709"/>
      <c r="H164" s="1710"/>
      <c r="I164" s="78" t="s">
        <v>63</v>
      </c>
      <c r="J164" s="1709"/>
      <c r="K164" s="1710"/>
      <c r="L164" s="78" t="s">
        <v>63</v>
      </c>
      <c r="M164" s="1709"/>
      <c r="N164" s="1710"/>
      <c r="O164" s="78" t="s">
        <v>63</v>
      </c>
      <c r="P164" s="1709"/>
      <c r="Q164" s="1710"/>
      <c r="R164" s="78" t="s">
        <v>63</v>
      </c>
      <c r="S164" s="1709"/>
      <c r="T164" s="1710"/>
      <c r="U164" s="362" t="s">
        <v>63</v>
      </c>
      <c r="V164" s="1658">
        <f>D164+G164+J164+M164+P164+S164</f>
        <v>0</v>
      </c>
      <c r="W164" s="1659"/>
      <c r="X164" s="79" t="s">
        <v>63</v>
      </c>
      <c r="Y164" s="1671"/>
      <c r="Z164" s="1672"/>
      <c r="AA164" s="591" t="s">
        <v>1345</v>
      </c>
      <c r="AB164" s="1671"/>
      <c r="AC164" s="1672"/>
      <c r="AD164" s="600" t="s">
        <v>63</v>
      </c>
      <c r="AE164" s="601"/>
      <c r="AF164" s="92" t="str">
        <f>IF(A164="","←在籍生徒数が未記入です。（新設校等で昨年度は生徒がいなかった場合は「０」と記入してください。）",IF(AND(D164="",G164="",J164="",M164="",P164="",S164="",AB164=""),"←中途退学・転学者、または自校に併置されている通信制課程への転籍者があった場合には、人数を記入ください。",IF(V164&gt;A164,"←「中途退学・転学者数　計」が「在籍生徒数」を上回っています。",IF(AND(V164&gt;0,Y164=""),"←「通信制高校への転編入者数」が未記入です。把握されている転編入学者がいない場合には「0」と記入してください。",IF(Y164&gt;V164,"←「通信制高校への転編入者数」が「中途退学・転学者　計」を上回っています。",IF(A164&gt;3500,"←在籍生徒数が3500人を上回っているので確認願います。正しい場合は構いません。",IF(AB164&gt;Y164,"←「自校設置の通信制課程への転編入者数」が「通信制高校への転編入者数」を上回っています。","")))))))</f>
        <v>←在籍生徒数が未記入です。（新設校等で昨年度は生徒がいなかった場合は「０」と記入してください。）</v>
      </c>
      <c r="AG164" s="133"/>
      <c r="AH164" s="133"/>
      <c r="AI164" s="127"/>
      <c r="AJ164" s="92"/>
      <c r="AK164" s="92"/>
      <c r="AL164" s="92"/>
      <c r="AM164" s="92"/>
      <c r="AN164" s="92"/>
      <c r="AO164" s="92"/>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row>
    <row r="165" spans="1:65" s="119" customFormat="1" ht="14.25" customHeight="1" x14ac:dyDescent="0.15">
      <c r="A165" s="1140" t="s">
        <v>1358</v>
      </c>
      <c r="B165" s="1140"/>
      <c r="C165" s="1140"/>
      <c r="D165" s="1140"/>
      <c r="E165" s="1140"/>
      <c r="F165" s="1140"/>
      <c r="G165" s="1140"/>
      <c r="H165" s="1140"/>
      <c r="I165" s="1140"/>
      <c r="J165" s="1140"/>
      <c r="K165" s="1140"/>
      <c r="L165" s="1140"/>
      <c r="M165" s="1140"/>
      <c r="N165" s="1140"/>
      <c r="O165" s="1140"/>
      <c r="P165" s="1140"/>
      <c r="Q165" s="1140"/>
      <c r="R165" s="1140"/>
      <c r="S165" s="1140"/>
      <c r="T165" s="1140"/>
      <c r="U165" s="1140"/>
      <c r="V165" s="1140"/>
      <c r="W165" s="1140"/>
      <c r="X165" s="1140"/>
      <c r="Y165" s="1140"/>
      <c r="Z165" s="1140"/>
      <c r="AA165" s="1140"/>
      <c r="AB165" s="1140"/>
      <c r="AC165" s="1140"/>
      <c r="AD165" s="1140"/>
      <c r="AE165" s="1140"/>
      <c r="AF165" s="87"/>
      <c r="AG165" s="126"/>
      <c r="AH165" s="126"/>
      <c r="AI165" s="126"/>
      <c r="AJ165" s="87"/>
      <c r="AK165" s="87"/>
      <c r="AL165" s="87"/>
      <c r="AM165" s="87"/>
      <c r="AN165" s="87"/>
      <c r="AO165" s="8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row>
    <row r="166" spans="1:65" s="119" customFormat="1" ht="11.25" customHeight="1" x14ac:dyDescent="0.15">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7"/>
      <c r="AG166" s="126"/>
      <c r="AH166" s="126"/>
      <c r="AI166" s="126"/>
      <c r="AJ166" s="87"/>
      <c r="AK166" s="87"/>
      <c r="AL166" s="87"/>
      <c r="AM166" s="87"/>
      <c r="AN166" s="87"/>
      <c r="AO166" s="8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row>
    <row r="167" spans="1:65" s="119" customFormat="1" ht="18.75" customHeight="1" x14ac:dyDescent="0.15">
      <c r="A167" s="67" t="s">
        <v>1397</v>
      </c>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87"/>
      <c r="AG167" s="126"/>
      <c r="AH167" s="126"/>
      <c r="AI167" s="126"/>
      <c r="AJ167" s="87"/>
      <c r="AK167" s="87"/>
      <c r="AL167" s="87"/>
      <c r="AM167" s="87"/>
      <c r="AN167" s="87"/>
      <c r="AO167" s="8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row>
    <row r="168" spans="1:65" s="119" customFormat="1" ht="13.5" customHeight="1" x14ac:dyDescent="0.15">
      <c r="A168" s="1689" t="s">
        <v>1344</v>
      </c>
      <c r="B168" s="1690"/>
      <c r="C168" s="1690"/>
      <c r="D168" s="1690"/>
      <c r="E168" s="1690"/>
      <c r="F168" s="138"/>
      <c r="G168" s="139"/>
      <c r="H168" s="139"/>
      <c r="I168" s="139"/>
      <c r="J168" s="139"/>
      <c r="K168" s="138"/>
      <c r="L168" s="138"/>
      <c r="M168" s="140"/>
      <c r="N168" s="140"/>
      <c r="O168" s="138"/>
      <c r="P168" s="138"/>
      <c r="Q168" s="141"/>
      <c r="R168" s="1693" t="s">
        <v>1362</v>
      </c>
      <c r="S168" s="1694"/>
      <c r="T168" s="923" t="s">
        <v>1027</v>
      </c>
      <c r="U168" s="923"/>
      <c r="V168" s="923"/>
      <c r="W168" s="923"/>
      <c r="X168" s="923"/>
      <c r="Y168" s="923"/>
      <c r="Z168" s="923"/>
      <c r="AA168" s="923"/>
      <c r="AB168" s="923"/>
      <c r="AC168" s="923"/>
      <c r="AD168" s="923"/>
      <c r="AE168" s="923"/>
      <c r="AF168" s="87"/>
      <c r="AG168" s="126"/>
      <c r="AH168" s="126"/>
      <c r="AI168" s="126"/>
      <c r="AJ168" s="87"/>
      <c r="AK168" s="87"/>
      <c r="AL168" s="87"/>
      <c r="AM168" s="87"/>
      <c r="AN168" s="87"/>
      <c r="AO168" s="8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row>
    <row r="169" spans="1:65" s="119" customFormat="1" ht="6.75" customHeight="1" x14ac:dyDescent="0.15">
      <c r="A169" s="1691"/>
      <c r="B169" s="1692"/>
      <c r="C169" s="1692"/>
      <c r="D169" s="1692"/>
      <c r="E169" s="1692"/>
      <c r="F169" s="1685" t="s">
        <v>998</v>
      </c>
      <c r="G169" s="1686"/>
      <c r="H169" s="1686"/>
      <c r="I169" s="1686"/>
      <c r="J169" s="1686"/>
      <c r="K169" s="1686"/>
      <c r="L169" s="1686"/>
      <c r="M169" s="215"/>
      <c r="N169" s="215"/>
      <c r="O169" s="216"/>
      <c r="P169" s="216"/>
      <c r="Q169" s="217"/>
      <c r="R169" s="65"/>
      <c r="S169" s="65"/>
      <c r="T169" s="923"/>
      <c r="U169" s="923"/>
      <c r="V169" s="923"/>
      <c r="W169" s="923"/>
      <c r="X169" s="923"/>
      <c r="Y169" s="923"/>
      <c r="Z169" s="923"/>
      <c r="AA169" s="923"/>
      <c r="AB169" s="923"/>
      <c r="AC169" s="923"/>
      <c r="AD169" s="923"/>
      <c r="AE169" s="923"/>
      <c r="AF169" s="87"/>
      <c r="AG169" s="126"/>
      <c r="AH169" s="126"/>
      <c r="AI169" s="126"/>
      <c r="AJ169" s="87"/>
      <c r="AK169" s="87"/>
      <c r="AL169" s="87"/>
      <c r="AM169" s="87"/>
      <c r="AN169" s="87"/>
      <c r="AO169" s="87"/>
      <c r="AR169" s="57"/>
      <c r="AS169" s="57"/>
      <c r="AT169" s="57"/>
      <c r="AU169" s="57"/>
      <c r="AV169" s="57"/>
      <c r="AW169" s="57"/>
      <c r="AX169" s="57"/>
      <c r="AY169" s="57"/>
      <c r="AZ169" s="57"/>
      <c r="BA169" s="57"/>
      <c r="BB169" s="57"/>
      <c r="BC169" s="57"/>
      <c r="BD169" s="57"/>
      <c r="BE169" s="57"/>
      <c r="BF169" s="57"/>
      <c r="BG169" s="57"/>
      <c r="BH169" s="57"/>
      <c r="BI169" s="57"/>
      <c r="BJ169" s="57"/>
      <c r="BK169" s="57"/>
      <c r="BL169" s="57"/>
      <c r="BM169" s="57"/>
    </row>
    <row r="170" spans="1:65" s="119" customFormat="1" ht="39" customHeight="1" thickBot="1" x14ac:dyDescent="0.2">
      <c r="A170" s="1691"/>
      <c r="B170" s="1692"/>
      <c r="C170" s="1692"/>
      <c r="D170" s="1692"/>
      <c r="E170" s="1692"/>
      <c r="F170" s="1687"/>
      <c r="G170" s="1688"/>
      <c r="H170" s="1688"/>
      <c r="I170" s="1688"/>
      <c r="J170" s="1688"/>
      <c r="K170" s="1688"/>
      <c r="L170" s="1688"/>
      <c r="M170" s="1695" t="s">
        <v>108</v>
      </c>
      <c r="N170" s="1696"/>
      <c r="O170" s="1696"/>
      <c r="P170" s="1696"/>
      <c r="Q170" s="1697"/>
      <c r="R170" s="65"/>
      <c r="S170" s="65"/>
      <c r="T170" s="923"/>
      <c r="U170" s="923"/>
      <c r="V170" s="923"/>
      <c r="W170" s="923"/>
      <c r="X170" s="923"/>
      <c r="Y170" s="923"/>
      <c r="Z170" s="923"/>
      <c r="AA170" s="923"/>
      <c r="AB170" s="923"/>
      <c r="AC170" s="923"/>
      <c r="AD170" s="923"/>
      <c r="AE170" s="923"/>
      <c r="AF170" s="2150" t="str">
        <f>IF(A171="","←「卒業者数」が未記入です。（卒業者がいない場合は「０」と記入してください。）",IF(AND(A171&gt;0,H171=""),"←「大学への進学者数」が未記入です。（進学者がいない場合は「０」と記入してください。）",IF(SUM(H171:K172)&gt;A171,"←「大学・短大への進学者数」合計が「卒業者数」を上回っています。",IF(AND(H171&gt;0,M171=""),"←「併設・系列の大学への進学者数」が未記入です。（進学者がいない場合は「０」と記入してください。）",IF(M171&gt;H171,"←「併設・系列の大学への進学者数」が「大学への進学者数」を上回っています。","")))))</f>
        <v>←「卒業者数」が未記入です。（卒業者がいない場合は「０」と記入してください。）</v>
      </c>
      <c r="AG170" s="126"/>
      <c r="AH170" s="126"/>
      <c r="AI170" s="126"/>
      <c r="AJ170" s="87"/>
      <c r="AK170" s="87"/>
      <c r="AL170" s="87"/>
      <c r="AM170" s="87"/>
      <c r="AN170" s="87"/>
      <c r="AO170" s="87"/>
      <c r="AR170" s="57"/>
      <c r="AS170" s="57"/>
      <c r="AT170" s="57"/>
      <c r="AU170" s="57"/>
      <c r="AV170" s="57"/>
      <c r="AW170" s="57"/>
      <c r="AX170" s="57"/>
      <c r="AY170" s="57"/>
      <c r="AZ170" s="57"/>
      <c r="BA170" s="57"/>
      <c r="BB170" s="57"/>
      <c r="BC170" s="57"/>
      <c r="BD170" s="57"/>
      <c r="BE170" s="57"/>
      <c r="BF170" s="57"/>
      <c r="BG170" s="57"/>
      <c r="BH170" s="57"/>
      <c r="BI170" s="57"/>
      <c r="BJ170" s="57"/>
      <c r="BK170" s="57"/>
      <c r="BL170" s="57"/>
      <c r="BM170" s="57"/>
    </row>
    <row r="171" spans="1:65" s="119" customFormat="1" ht="18.75" customHeight="1" x14ac:dyDescent="0.15">
      <c r="A171" s="1698"/>
      <c r="B171" s="1699"/>
      <c r="C171" s="1699"/>
      <c r="D171" s="1700"/>
      <c r="E171" s="556"/>
      <c r="F171" s="1667" t="s">
        <v>1294</v>
      </c>
      <c r="G171" s="1667"/>
      <c r="H171" s="1668"/>
      <c r="I171" s="1669"/>
      <c r="J171" s="1669"/>
      <c r="K171" s="1670"/>
      <c r="L171" s="552" t="s">
        <v>1345</v>
      </c>
      <c r="M171" s="1668"/>
      <c r="N171" s="1669"/>
      <c r="O171" s="1669"/>
      <c r="P171" s="1670"/>
      <c r="Q171" s="553" t="s">
        <v>1345</v>
      </c>
      <c r="R171" s="65"/>
      <c r="S171" s="65"/>
      <c r="T171" s="923"/>
      <c r="U171" s="923"/>
      <c r="V171" s="923"/>
      <c r="W171" s="923"/>
      <c r="X171" s="923"/>
      <c r="Y171" s="923"/>
      <c r="Z171" s="923"/>
      <c r="AA171" s="923"/>
      <c r="AB171" s="923"/>
      <c r="AC171" s="923"/>
      <c r="AD171" s="923"/>
      <c r="AE171" s="923"/>
      <c r="AF171" s="2150"/>
      <c r="AG171" s="133"/>
      <c r="AH171" s="133"/>
      <c r="AI171" s="127"/>
      <c r="AJ171" s="92"/>
      <c r="AK171" s="92"/>
      <c r="AL171" s="92"/>
      <c r="AM171" s="92"/>
      <c r="AN171" s="92"/>
      <c r="AO171" s="92"/>
      <c r="AR171" s="57"/>
      <c r="AS171" s="57"/>
      <c r="AT171" s="57"/>
      <c r="AU171" s="57"/>
      <c r="AV171" s="57"/>
      <c r="AW171" s="57"/>
      <c r="AX171" s="57"/>
      <c r="AY171" s="57"/>
      <c r="AZ171" s="57"/>
      <c r="BA171" s="57"/>
      <c r="BB171" s="57"/>
      <c r="BC171" s="57"/>
      <c r="BD171" s="57"/>
      <c r="BE171" s="57"/>
      <c r="BF171" s="57"/>
      <c r="BG171" s="57"/>
      <c r="BH171" s="57"/>
      <c r="BI171" s="57"/>
      <c r="BJ171" s="57"/>
      <c r="BK171" s="57"/>
      <c r="BL171" s="57"/>
      <c r="BM171" s="57"/>
    </row>
    <row r="172" spans="1:65" ht="18.75" customHeight="1" thickBot="1" x14ac:dyDescent="0.2">
      <c r="A172" s="1701"/>
      <c r="B172" s="1702"/>
      <c r="C172" s="1702"/>
      <c r="D172" s="1703"/>
      <c r="E172" s="557" t="s">
        <v>1332</v>
      </c>
      <c r="F172" s="1644" t="s">
        <v>1295</v>
      </c>
      <c r="G172" s="1644"/>
      <c r="H172" s="1645"/>
      <c r="I172" s="1646"/>
      <c r="J172" s="1646"/>
      <c r="K172" s="1647"/>
      <c r="L172" s="554" t="s">
        <v>1345</v>
      </c>
      <c r="M172" s="1645"/>
      <c r="N172" s="1646"/>
      <c r="O172" s="1646"/>
      <c r="P172" s="1647"/>
      <c r="Q172" s="555" t="s">
        <v>1345</v>
      </c>
      <c r="R172" s="94"/>
      <c r="S172" s="94"/>
      <c r="T172" s="923"/>
      <c r="U172" s="923"/>
      <c r="V172" s="923"/>
      <c r="W172" s="923"/>
      <c r="X172" s="923"/>
      <c r="Y172" s="923"/>
      <c r="Z172" s="923"/>
      <c r="AA172" s="923"/>
      <c r="AB172" s="923"/>
      <c r="AC172" s="923"/>
      <c r="AD172" s="923"/>
      <c r="AE172" s="923"/>
      <c r="AF172" s="1643" t="str">
        <f>IF(A171="","",IF(AND(A171&gt;0,H172=""),"←「短大への進学者数」が未記入です。（進学者がいない場合は「０」と記入してください。）",IF(AND(H172&gt;0,M172=""),"←「併設・系列の短大への進学者数」が未記入です。（進学者がいない場合は「０」と記入してください。）",IF(M172&gt;H172,"←「併設・系列の短大への進学者数」が「短大への進学者数」を上回っています。",""))))</f>
        <v/>
      </c>
      <c r="AG172" s="133"/>
      <c r="AH172" s="133"/>
      <c r="AI172" s="127"/>
      <c r="AJ172" s="92"/>
      <c r="AK172" s="92"/>
      <c r="AL172" s="92"/>
      <c r="AM172" s="92"/>
      <c r="AN172" s="92"/>
      <c r="AO172" s="92"/>
    </row>
    <row r="173" spans="1:65" ht="17.25" customHeight="1" x14ac:dyDescent="0.15">
      <c r="A173" s="218"/>
      <c r="B173" s="218"/>
      <c r="C173" s="218"/>
      <c r="D173" s="218"/>
      <c r="E173" s="219"/>
      <c r="F173" s="220"/>
      <c r="G173" s="220"/>
      <c r="H173" s="220"/>
      <c r="I173" s="220"/>
      <c r="J173" s="220"/>
      <c r="K173" s="220"/>
      <c r="L173" s="221"/>
      <c r="M173" s="220"/>
      <c r="N173" s="220"/>
      <c r="O173" s="220"/>
      <c r="P173" s="220"/>
      <c r="Q173" s="221"/>
      <c r="R173" s="94"/>
      <c r="S173" s="94"/>
      <c r="T173" s="214"/>
      <c r="U173" s="214"/>
      <c r="V173" s="214"/>
      <c r="W173" s="214"/>
      <c r="X173" s="214"/>
      <c r="Y173" s="214"/>
      <c r="Z173" s="214"/>
      <c r="AA173" s="214"/>
      <c r="AB173" s="214"/>
      <c r="AC173" s="214"/>
      <c r="AD173" s="214"/>
      <c r="AE173" s="214"/>
      <c r="AF173" s="1643"/>
      <c r="AG173" s="133"/>
      <c r="AH173" s="133"/>
      <c r="AI173" s="127"/>
      <c r="AJ173" s="92"/>
      <c r="AK173" s="92"/>
      <c r="AL173" s="92"/>
      <c r="AM173" s="92"/>
      <c r="AN173" s="92"/>
      <c r="AO173" s="92"/>
    </row>
    <row r="174" spans="1:65" s="119" customFormat="1" ht="13.5" customHeight="1" x14ac:dyDescent="0.15">
      <c r="A174" s="1141" t="s">
        <v>1398</v>
      </c>
      <c r="B174" s="1142"/>
      <c r="C174" s="1142"/>
      <c r="D174" s="1142"/>
      <c r="E174" s="1142"/>
      <c r="F174" s="1142"/>
      <c r="G174" s="1142"/>
      <c r="H174" s="1142"/>
      <c r="I174" s="1142"/>
      <c r="J174" s="1142"/>
      <c r="K174" s="1142"/>
      <c r="L174" s="1142"/>
      <c r="M174" s="1142"/>
      <c r="N174" s="1142"/>
      <c r="O174" s="1142"/>
      <c r="P174" s="1142"/>
      <c r="Q174" s="1142"/>
      <c r="R174" s="1142"/>
      <c r="S174" s="1142"/>
      <c r="T174" s="1142"/>
      <c r="U174" s="1142"/>
      <c r="V174" s="1142"/>
      <c r="W174" s="1142"/>
      <c r="X174" s="1142"/>
      <c r="Y174" s="1142"/>
      <c r="Z174" s="1142"/>
      <c r="AA174" s="1142"/>
      <c r="AB174" s="1142"/>
      <c r="AC174" s="1142"/>
      <c r="AD174" s="1142"/>
      <c r="AE174" s="1142"/>
      <c r="AF174" s="1643"/>
      <c r="AG174" s="126"/>
      <c r="AH174" s="126"/>
      <c r="AI174" s="126"/>
      <c r="AJ174" s="87"/>
      <c r="AK174" s="87"/>
      <c r="AL174" s="87"/>
      <c r="AM174" s="87"/>
      <c r="AN174" s="87"/>
      <c r="AO174" s="87"/>
      <c r="AR174" s="57"/>
      <c r="AS174" s="57"/>
      <c r="AT174" s="57"/>
      <c r="AU174" s="57"/>
      <c r="AV174" s="57"/>
      <c r="AW174" s="57"/>
      <c r="AX174" s="57"/>
      <c r="AY174" s="57"/>
      <c r="AZ174" s="57"/>
      <c r="BA174" s="57"/>
      <c r="BB174" s="57"/>
      <c r="BC174" s="57"/>
      <c r="BD174" s="57"/>
      <c r="BE174" s="57"/>
      <c r="BF174" s="57"/>
      <c r="BG174" s="57"/>
      <c r="BH174" s="57"/>
      <c r="BI174" s="57"/>
      <c r="BJ174" s="57"/>
      <c r="BK174" s="57"/>
      <c r="BL174" s="57"/>
      <c r="BM174" s="57"/>
    </row>
    <row r="175" spans="1:65" s="119" customFormat="1" ht="12.75" customHeight="1" x14ac:dyDescent="0.15">
      <c r="A175" s="66" t="s">
        <v>1393</v>
      </c>
      <c r="B175" s="165"/>
      <c r="C175" s="165"/>
      <c r="D175" s="165"/>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c r="AA175" s="165"/>
      <c r="AB175" s="165"/>
      <c r="AC175" s="165"/>
      <c r="AD175" s="165"/>
      <c r="AE175" s="165"/>
      <c r="AF175" s="87"/>
      <c r="AG175" s="126"/>
      <c r="AH175" s="126"/>
      <c r="AI175" s="126"/>
      <c r="AJ175" s="87"/>
      <c r="AK175" s="87"/>
      <c r="AL175" s="87"/>
      <c r="AM175" s="87"/>
      <c r="AN175" s="87"/>
      <c r="AO175" s="8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row>
    <row r="176" spans="1:65" s="119" customFormat="1" ht="27.75" customHeight="1" x14ac:dyDescent="0.15">
      <c r="A176" s="931" t="s">
        <v>1356</v>
      </c>
      <c r="B176" s="931"/>
      <c r="C176" s="931"/>
      <c r="D176" s="931"/>
      <c r="E176" s="931"/>
      <c r="F176" s="931"/>
      <c r="G176" s="931"/>
      <c r="H176" s="931"/>
      <c r="I176" s="931"/>
      <c r="J176" s="931"/>
      <c r="K176" s="931"/>
      <c r="L176" s="931"/>
      <c r="M176" s="931"/>
      <c r="N176" s="931"/>
      <c r="O176" s="931"/>
      <c r="P176" s="931"/>
      <c r="Q176" s="931"/>
      <c r="R176" s="931"/>
      <c r="S176" s="931"/>
      <c r="T176" s="931"/>
      <c r="U176" s="931"/>
      <c r="V176" s="931"/>
      <c r="W176" s="931"/>
      <c r="X176" s="931"/>
      <c r="Y176" s="931"/>
      <c r="Z176" s="931"/>
      <c r="AA176" s="931"/>
      <c r="AB176" s="931"/>
      <c r="AC176" s="931"/>
      <c r="AD176" s="931"/>
      <c r="AE176" s="931"/>
      <c r="AF176" s="87"/>
      <c r="AG176" s="126"/>
      <c r="AH176" s="126"/>
      <c r="AI176" s="126"/>
      <c r="AJ176" s="87"/>
      <c r="AK176" s="87"/>
      <c r="AL176" s="87"/>
      <c r="AM176" s="87"/>
      <c r="AN176" s="87"/>
      <c r="AO176" s="87"/>
      <c r="AR176" s="57"/>
      <c r="AS176" s="57"/>
      <c r="AT176" s="57"/>
      <c r="AU176" s="57"/>
      <c r="AV176" s="57"/>
      <c r="AW176" s="57"/>
      <c r="AX176" s="57"/>
      <c r="AY176" s="57"/>
      <c r="AZ176" s="57"/>
      <c r="BA176" s="57"/>
      <c r="BB176" s="57"/>
      <c r="BC176" s="57"/>
      <c r="BD176" s="57"/>
      <c r="BE176" s="57"/>
      <c r="BF176" s="57"/>
      <c r="BG176" s="57"/>
      <c r="BH176" s="57"/>
      <c r="BI176" s="57"/>
      <c r="BJ176" s="57"/>
      <c r="BK176" s="57"/>
      <c r="BL176" s="57"/>
      <c r="BM176" s="57"/>
    </row>
    <row r="177" spans="1:70" s="119" customFormat="1" ht="13.5" customHeight="1" x14ac:dyDescent="0.15">
      <c r="A177" s="1109" t="s">
        <v>1353</v>
      </c>
      <c r="B177" s="1109"/>
      <c r="C177" s="1109"/>
      <c r="D177" s="1109"/>
      <c r="E177" s="1109"/>
      <c r="F177" s="1109"/>
      <c r="G177" s="1109"/>
      <c r="H177" s="1109"/>
      <c r="I177" s="1109"/>
      <c r="J177" s="1109"/>
      <c r="K177" s="1109"/>
      <c r="L177" s="1109"/>
      <c r="M177" s="1109"/>
      <c r="N177" s="1109"/>
      <c r="O177" s="1109"/>
      <c r="P177" s="1109"/>
      <c r="Q177" s="1109"/>
      <c r="R177" s="1109"/>
      <c r="S177" s="1109"/>
      <c r="T177" s="1109"/>
      <c r="U177" s="1109"/>
      <c r="V177" s="1109"/>
      <c r="W177" s="1109"/>
      <c r="X177" s="1109"/>
      <c r="Y177" s="1109"/>
      <c r="Z177" s="1109"/>
      <c r="AA177" s="1109"/>
      <c r="AB177" s="1109"/>
      <c r="AC177" s="1109"/>
      <c r="AD177" s="1109"/>
      <c r="AE177" s="1109"/>
      <c r="AF177" s="733" t="str">
        <f>IF(C181="","←英語の外国人教員等【本務者】が未記入です。いない場合は「０」と記入してください。臨時に雇用されている者と区別できる常勤的非常勤職員は本務者に含めてください。",IF(F181="","←英語の外国人教員等【兼務者】が未記入です。いない場合は「０」と記入してください。臨時に雇用されている者と区別できる常勤的非常勤職員は本務者に含めてください。",IF(AND(I181&gt;=1,K181=""),"←ALTの人数が未記入です。（ALTがいない場合は「０」と記入してください。）",IF(K181&gt;I181,"←ALTが外国人教員等数を上回っています。",""))))</f>
        <v>←英語の外国人教員等【本務者】が未記入です。いない場合は「０」と記入してください。臨時に雇用されている者と区別できる常勤的非常勤職員は本務者に含めてください。</v>
      </c>
      <c r="AG177" s="126"/>
      <c r="AH177" s="126"/>
      <c r="AI177" s="126"/>
      <c r="AJ177" s="87"/>
      <c r="AK177" s="87"/>
      <c r="AL177" s="87"/>
      <c r="AM177" s="87"/>
      <c r="AN177" s="87"/>
      <c r="AO177" s="8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row>
    <row r="178" spans="1:70" s="119" customFormat="1" ht="32.25" customHeight="1" x14ac:dyDescent="0.15">
      <c r="A178" s="206"/>
      <c r="B178" s="207"/>
      <c r="C178" s="1110" t="s">
        <v>81</v>
      </c>
      <c r="D178" s="1111"/>
      <c r="E178" s="1111"/>
      <c r="F178" s="1111"/>
      <c r="G178" s="1111"/>
      <c r="H178" s="1111"/>
      <c r="I178" s="1111"/>
      <c r="J178" s="1111"/>
      <c r="K178" s="1112" t="s">
        <v>1310</v>
      </c>
      <c r="L178" s="1113"/>
      <c r="M178" s="1114"/>
      <c r="N178" s="1120" t="s">
        <v>1308</v>
      </c>
      <c r="O178" s="1121"/>
      <c r="P178" s="1121"/>
      <c r="Q178" s="1088"/>
      <c r="R178" s="1121"/>
      <c r="S178" s="1121"/>
      <c r="T178" s="1121"/>
      <c r="U178" s="1121"/>
      <c r="V178" s="1122"/>
      <c r="W178" s="1123" t="s">
        <v>1309</v>
      </c>
      <c r="X178" s="1124"/>
      <c r="Y178" s="1124"/>
      <c r="Z178" s="1124"/>
      <c r="AA178" s="1124"/>
      <c r="AB178" s="1124"/>
      <c r="AC178" s="1124"/>
      <c r="AD178" s="1124"/>
      <c r="AE178" s="1125"/>
      <c r="AF178" s="733"/>
      <c r="AG178" s="163"/>
      <c r="AH178" s="163"/>
      <c r="AI178" s="163"/>
      <c r="AJ178" s="87"/>
      <c r="AK178" s="87"/>
      <c r="AL178" s="126"/>
      <c r="AM178" s="126"/>
      <c r="AN178" s="126"/>
      <c r="AO178" s="87"/>
      <c r="AP178" s="87"/>
      <c r="AQ178" s="87"/>
      <c r="AR178" s="87"/>
      <c r="AS178" s="87"/>
      <c r="AT178" s="87"/>
      <c r="AW178" s="57"/>
      <c r="AX178" s="57"/>
      <c r="AY178" s="57"/>
      <c r="AZ178" s="57"/>
      <c r="BA178" s="57"/>
      <c r="BB178" s="57"/>
      <c r="BC178" s="57"/>
      <c r="BD178" s="57"/>
      <c r="BE178" s="57"/>
      <c r="BF178" s="57"/>
      <c r="BG178" s="57"/>
      <c r="BH178" s="57"/>
      <c r="BI178" s="57"/>
      <c r="BJ178" s="57"/>
      <c r="BK178" s="57"/>
      <c r="BL178" s="57"/>
      <c r="BM178" s="57"/>
      <c r="BN178" s="57"/>
      <c r="BO178" s="57"/>
      <c r="BP178" s="57"/>
      <c r="BQ178" s="57"/>
      <c r="BR178" s="57"/>
    </row>
    <row r="179" spans="1:70" s="119" customFormat="1" ht="17.25" customHeight="1" x14ac:dyDescent="0.15">
      <c r="A179" s="208"/>
      <c r="B179" s="209"/>
      <c r="C179" s="1110" t="s">
        <v>985</v>
      </c>
      <c r="D179" s="1111"/>
      <c r="E179" s="1111"/>
      <c r="F179" s="1110" t="s">
        <v>986</v>
      </c>
      <c r="G179" s="1111"/>
      <c r="H179" s="1129"/>
      <c r="I179" s="1131" t="s">
        <v>987</v>
      </c>
      <c r="J179" s="1132"/>
      <c r="K179" s="1115"/>
      <c r="L179" s="1116"/>
      <c r="M179" s="1117"/>
      <c r="N179" s="1087" t="s">
        <v>1333</v>
      </c>
      <c r="O179" s="1088"/>
      <c r="P179" s="1088"/>
      <c r="Q179" s="1087" t="s">
        <v>1372</v>
      </c>
      <c r="R179" s="1088"/>
      <c r="S179" s="1089"/>
      <c r="T179" s="1093" t="s">
        <v>1335</v>
      </c>
      <c r="U179" s="1093"/>
      <c r="V179" s="1094"/>
      <c r="W179" s="1097" t="s">
        <v>1333</v>
      </c>
      <c r="X179" s="1098"/>
      <c r="Y179" s="1098"/>
      <c r="Z179" s="1097" t="s">
        <v>1372</v>
      </c>
      <c r="AA179" s="1098"/>
      <c r="AB179" s="1102"/>
      <c r="AC179" s="1104" t="s">
        <v>1334</v>
      </c>
      <c r="AD179" s="1104"/>
      <c r="AE179" s="1105"/>
      <c r="AF179" s="1108" t="str">
        <f>IF(AND(N181="",Q181="",T181=""),"←ICT支援員の人数が未記入です。いない場合は「０」と記入してください。","")</f>
        <v>←ICT支援員の人数が未記入です。いない場合は「０」と記入してください。</v>
      </c>
      <c r="AG179" s="163"/>
      <c r="AH179" s="163"/>
      <c r="AI179" s="163"/>
      <c r="AJ179" s="87"/>
      <c r="AK179" s="87"/>
      <c r="AL179" s="126"/>
      <c r="AM179" s="126"/>
      <c r="AN179" s="126"/>
      <c r="AO179" s="87"/>
      <c r="AP179" s="87"/>
      <c r="AQ179" s="87"/>
      <c r="AR179" s="87"/>
      <c r="AS179" s="87"/>
      <c r="AT179" s="87"/>
      <c r="AW179" s="57"/>
      <c r="AX179" s="57"/>
      <c r="AY179" s="57"/>
      <c r="AZ179" s="57"/>
      <c r="BA179" s="57"/>
      <c r="BB179" s="57"/>
      <c r="BC179" s="57"/>
      <c r="BD179" s="57"/>
      <c r="BE179" s="57"/>
      <c r="BF179" s="57"/>
      <c r="BG179" s="57"/>
      <c r="BH179" s="57"/>
      <c r="BI179" s="57"/>
      <c r="BJ179" s="57"/>
      <c r="BK179" s="57"/>
      <c r="BL179" s="57"/>
      <c r="BM179" s="57"/>
      <c r="BN179" s="57"/>
      <c r="BO179" s="57"/>
      <c r="BP179" s="57"/>
      <c r="BQ179" s="57"/>
      <c r="BR179" s="57"/>
    </row>
    <row r="180" spans="1:70" s="119" customFormat="1" ht="26.25" customHeight="1" thickBot="1" x14ac:dyDescent="0.2">
      <c r="A180" s="210"/>
      <c r="B180" s="211"/>
      <c r="C180" s="1126"/>
      <c r="D180" s="1127"/>
      <c r="E180" s="1128"/>
      <c r="F180" s="1126"/>
      <c r="G180" s="1127"/>
      <c r="H180" s="1130"/>
      <c r="I180" s="1131"/>
      <c r="J180" s="1132"/>
      <c r="K180" s="1118"/>
      <c r="L180" s="1119"/>
      <c r="M180" s="1117"/>
      <c r="N180" s="1090"/>
      <c r="O180" s="1091"/>
      <c r="P180" s="1133"/>
      <c r="Q180" s="1090"/>
      <c r="R180" s="1091"/>
      <c r="S180" s="1092"/>
      <c r="T180" s="1095"/>
      <c r="U180" s="1095"/>
      <c r="V180" s="1096"/>
      <c r="W180" s="1099"/>
      <c r="X180" s="1100"/>
      <c r="Y180" s="1101"/>
      <c r="Z180" s="1099"/>
      <c r="AA180" s="1100"/>
      <c r="AB180" s="1103"/>
      <c r="AC180" s="1106"/>
      <c r="AD180" s="1106"/>
      <c r="AE180" s="1107"/>
      <c r="AF180" s="1108"/>
      <c r="AG180" s="162"/>
      <c r="AH180" s="162"/>
      <c r="AI180" s="162"/>
      <c r="AJ180" s="87"/>
      <c r="AK180" s="87"/>
      <c r="AL180" s="126"/>
      <c r="AM180" s="126"/>
      <c r="AN180" s="126"/>
      <c r="AO180" s="87"/>
      <c r="AP180" s="87"/>
      <c r="AQ180" s="87"/>
      <c r="AR180" s="87"/>
      <c r="AS180" s="87"/>
      <c r="AT180" s="87"/>
      <c r="AW180" s="57"/>
      <c r="AX180" s="57"/>
      <c r="AY180" s="57"/>
      <c r="AZ180" s="57"/>
      <c r="BA180" s="57"/>
      <c r="BB180" s="57"/>
      <c r="BC180" s="57"/>
      <c r="BD180" s="57"/>
      <c r="BE180" s="57"/>
      <c r="BF180" s="57"/>
      <c r="BG180" s="57"/>
      <c r="BH180" s="57"/>
      <c r="BI180" s="57"/>
      <c r="BJ180" s="57"/>
      <c r="BK180" s="57"/>
      <c r="BL180" s="57"/>
      <c r="BM180" s="57"/>
      <c r="BN180" s="57"/>
      <c r="BO180" s="57"/>
      <c r="BP180" s="57"/>
      <c r="BQ180" s="57"/>
      <c r="BR180" s="57"/>
    </row>
    <row r="181" spans="1:70" s="119" customFormat="1" ht="31.5" customHeight="1" thickBot="1" x14ac:dyDescent="0.2">
      <c r="A181" s="1082" t="s">
        <v>1323</v>
      </c>
      <c r="B181" s="1083"/>
      <c r="C181" s="1080"/>
      <c r="D181" s="1084"/>
      <c r="E181" s="583" t="s">
        <v>1332</v>
      </c>
      <c r="F181" s="1080"/>
      <c r="G181" s="1084"/>
      <c r="H181" s="585" t="s">
        <v>1332</v>
      </c>
      <c r="I181" s="1085">
        <f>C181+F181</f>
        <v>0</v>
      </c>
      <c r="J181" s="1086"/>
      <c r="K181" s="1080"/>
      <c r="L181" s="1081"/>
      <c r="M181" s="583" t="s">
        <v>1332</v>
      </c>
      <c r="N181" s="1080"/>
      <c r="O181" s="1081"/>
      <c r="P181" s="584" t="s">
        <v>1332</v>
      </c>
      <c r="Q181" s="1080"/>
      <c r="R181" s="1081"/>
      <c r="S181" s="584" t="s">
        <v>1332</v>
      </c>
      <c r="T181" s="1080"/>
      <c r="U181" s="1081"/>
      <c r="V181" s="584" t="s">
        <v>1332</v>
      </c>
      <c r="W181" s="1080"/>
      <c r="X181" s="1081"/>
      <c r="Y181" s="584" t="s">
        <v>1332</v>
      </c>
      <c r="Z181" s="1080"/>
      <c r="AA181" s="1081"/>
      <c r="AB181" s="584" t="s">
        <v>1332</v>
      </c>
      <c r="AC181" s="1080"/>
      <c r="AD181" s="1081"/>
      <c r="AE181" s="584" t="s">
        <v>1332</v>
      </c>
      <c r="AF181" s="340" t="str">
        <f>IF(AND(W181="",Z181="",AC181=""),"←スクールカウンセラーの人数が未記入です。いない場合は「０」と記入してください。","")</f>
        <v>←スクールカウンセラーの人数が未記入です。いない場合は「０」と記入してください。</v>
      </c>
      <c r="AG181" s="83"/>
      <c r="AH181" s="83"/>
      <c r="AI181" s="83"/>
      <c r="AJ181" s="87"/>
      <c r="AK181" s="87"/>
      <c r="AL181" s="126"/>
      <c r="AM181" s="126"/>
      <c r="AN181" s="126"/>
      <c r="AO181" s="87"/>
      <c r="AP181" s="87"/>
      <c r="AQ181" s="87"/>
      <c r="AR181" s="87"/>
      <c r="AS181" s="87"/>
      <c r="AT181" s="87"/>
      <c r="AW181" s="57"/>
      <c r="AX181" s="57"/>
      <c r="AY181" s="57"/>
      <c r="AZ181" s="57"/>
      <c r="BA181" s="57"/>
      <c r="BB181" s="57"/>
      <c r="BC181" s="57"/>
      <c r="BD181" s="57"/>
      <c r="BE181" s="57"/>
      <c r="BF181" s="57"/>
      <c r="BG181" s="57"/>
      <c r="BH181" s="57"/>
      <c r="BI181" s="57"/>
      <c r="BJ181" s="57"/>
      <c r="BK181" s="57"/>
      <c r="BL181" s="57"/>
      <c r="BM181" s="57"/>
      <c r="BN181" s="57"/>
      <c r="BO181" s="57"/>
      <c r="BP181" s="57"/>
      <c r="BQ181" s="57"/>
      <c r="BR181" s="57"/>
    </row>
    <row r="182" spans="1:70" s="119" customFormat="1" ht="13.5" customHeight="1" x14ac:dyDescent="0.15">
      <c r="A182" s="258" t="s">
        <v>1416</v>
      </c>
      <c r="B182" s="256"/>
      <c r="C182" s="184"/>
      <c r="D182" s="185"/>
      <c r="E182" s="164"/>
      <c r="F182" s="164"/>
      <c r="G182" s="164"/>
      <c r="H182" s="164"/>
      <c r="I182" s="164"/>
      <c r="J182" s="164"/>
      <c r="K182" s="164"/>
      <c r="L182" s="164"/>
      <c r="M182" s="164"/>
      <c r="N182" s="164"/>
      <c r="O182" s="164"/>
      <c r="P182" s="164"/>
      <c r="Q182" s="164"/>
      <c r="R182" s="164"/>
      <c r="S182" s="164"/>
      <c r="T182" s="164"/>
      <c r="U182" s="164"/>
      <c r="V182" s="164"/>
      <c r="W182" s="164"/>
      <c r="X182" s="164"/>
      <c r="Y182" s="163"/>
      <c r="Z182" s="162"/>
      <c r="AA182" s="162"/>
      <c r="AB182" s="162"/>
      <c r="AC182" s="162"/>
      <c r="AD182" s="162"/>
      <c r="AE182" s="162"/>
      <c r="AF182" s="91"/>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row>
    <row r="183" spans="1:70" s="119" customFormat="1" ht="13.5" customHeight="1" x14ac:dyDescent="0.15">
      <c r="A183" s="184" t="s">
        <v>4789</v>
      </c>
      <c r="B183" s="257"/>
      <c r="C183" s="184"/>
      <c r="D183" s="185"/>
      <c r="E183" s="164"/>
      <c r="F183" s="164"/>
      <c r="G183" s="164"/>
      <c r="H183" s="164"/>
      <c r="I183" s="164"/>
      <c r="J183" s="164"/>
      <c r="K183" s="164"/>
      <c r="L183" s="164"/>
      <c r="M183" s="164"/>
      <c r="N183" s="164"/>
      <c r="O183" s="164"/>
      <c r="P183" s="164"/>
      <c r="Q183" s="164"/>
      <c r="R183" s="164"/>
      <c r="S183" s="164"/>
      <c r="T183" s="164"/>
      <c r="U183" s="164"/>
      <c r="V183" s="164"/>
      <c r="W183" s="164"/>
      <c r="X183" s="164"/>
      <c r="Y183" s="163"/>
      <c r="Z183" s="162"/>
      <c r="AA183" s="162"/>
      <c r="AB183" s="162"/>
      <c r="AC183" s="162"/>
      <c r="AD183" s="162"/>
      <c r="AE183" s="162"/>
      <c r="AF183" s="91"/>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row>
    <row r="184" spans="1:70" s="119" customFormat="1" ht="13.5" customHeight="1" x14ac:dyDescent="0.15">
      <c r="A184" s="184" t="s">
        <v>2132</v>
      </c>
      <c r="B184" s="257"/>
      <c r="C184" s="184"/>
      <c r="D184" s="185"/>
      <c r="E184" s="164"/>
      <c r="F184" s="164"/>
      <c r="G184" s="164"/>
      <c r="H184" s="164"/>
      <c r="I184" s="164"/>
      <c r="J184" s="164"/>
      <c r="K184" s="164"/>
      <c r="L184" s="164"/>
      <c r="M184" s="164"/>
      <c r="N184" s="164"/>
      <c r="O184" s="164"/>
      <c r="P184" s="164"/>
      <c r="Q184" s="164"/>
      <c r="R184" s="164"/>
      <c r="S184" s="164"/>
      <c r="T184" s="164"/>
      <c r="U184" s="164"/>
      <c r="V184" s="164"/>
      <c r="W184" s="164"/>
      <c r="X184" s="164"/>
      <c r="Y184" s="163"/>
      <c r="Z184" s="162"/>
      <c r="AA184" s="162"/>
      <c r="AB184" s="162"/>
      <c r="AC184" s="162"/>
      <c r="AD184" s="162"/>
      <c r="AE184" s="162"/>
      <c r="AF184" s="91"/>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row>
    <row r="185" spans="1:70" s="119" customFormat="1" ht="10.5" customHeight="1" x14ac:dyDescent="0.15">
      <c r="A185" s="186"/>
      <c r="B185" s="184"/>
      <c r="C185" s="185"/>
      <c r="D185" s="185"/>
      <c r="E185" s="164"/>
      <c r="F185" s="164"/>
      <c r="G185" s="164"/>
      <c r="H185" s="164"/>
      <c r="I185" s="164"/>
      <c r="J185" s="164"/>
      <c r="K185" s="164"/>
      <c r="L185" s="164"/>
      <c r="M185" s="164"/>
      <c r="N185" s="164"/>
      <c r="O185" s="164"/>
      <c r="P185" s="164"/>
      <c r="Q185" s="164"/>
      <c r="R185" s="164"/>
      <c r="S185" s="164"/>
      <c r="T185" s="164"/>
      <c r="U185" s="164"/>
      <c r="V185" s="164"/>
      <c r="W185" s="164"/>
      <c r="X185" s="164"/>
      <c r="Y185" s="163"/>
      <c r="Z185" s="162"/>
      <c r="AA185" s="162"/>
      <c r="AB185" s="162"/>
      <c r="AC185" s="162"/>
      <c r="AD185" s="162"/>
      <c r="AE185" s="162"/>
      <c r="AF185" s="91"/>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row>
    <row r="186" spans="1:70" s="119" customFormat="1" ht="12.75" customHeight="1" x14ac:dyDescent="0.15">
      <c r="A186" s="66" t="s">
        <v>1354</v>
      </c>
      <c r="B186" s="165"/>
      <c r="C186" s="165"/>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c r="AA186" s="165"/>
      <c r="AB186" s="165"/>
      <c r="AC186" s="165"/>
      <c r="AD186" s="165"/>
      <c r="AE186" s="165"/>
      <c r="AF186" s="87"/>
      <c r="AG186" s="126"/>
      <c r="AH186" s="126"/>
      <c r="AI186" s="126"/>
      <c r="AJ186" s="87"/>
      <c r="AK186" s="87"/>
      <c r="AL186" s="87"/>
      <c r="AM186" s="87"/>
      <c r="AN186" s="87"/>
      <c r="AO186" s="87"/>
      <c r="AR186" s="57"/>
      <c r="AS186" s="57"/>
      <c r="AT186" s="57"/>
      <c r="AU186" s="57"/>
      <c r="AV186" s="57"/>
      <c r="AW186" s="57"/>
      <c r="AX186" s="57"/>
      <c r="AY186" s="57"/>
      <c r="AZ186" s="57"/>
      <c r="BA186" s="57"/>
      <c r="BB186" s="57"/>
      <c r="BC186" s="57"/>
      <c r="BD186" s="57"/>
      <c r="BE186" s="57"/>
      <c r="BF186" s="57"/>
      <c r="BG186" s="57"/>
      <c r="BH186" s="57"/>
      <c r="BI186" s="57"/>
      <c r="BJ186" s="57"/>
      <c r="BK186" s="57"/>
      <c r="BL186" s="57"/>
      <c r="BM186" s="57"/>
    </row>
    <row r="187" spans="1:70" s="119" customFormat="1" ht="30" customHeight="1" x14ac:dyDescent="0.15">
      <c r="A187" s="931" t="s">
        <v>1365</v>
      </c>
      <c r="B187" s="931"/>
      <c r="C187" s="931"/>
      <c r="D187" s="931"/>
      <c r="E187" s="931"/>
      <c r="F187" s="931"/>
      <c r="G187" s="931"/>
      <c r="H187" s="931"/>
      <c r="I187" s="931"/>
      <c r="J187" s="931"/>
      <c r="K187" s="931"/>
      <c r="L187" s="931"/>
      <c r="M187" s="931"/>
      <c r="N187" s="931"/>
      <c r="O187" s="931"/>
      <c r="P187" s="931"/>
      <c r="Q187" s="931"/>
      <c r="R187" s="931"/>
      <c r="S187" s="931"/>
      <c r="T187" s="931"/>
      <c r="U187" s="931"/>
      <c r="V187" s="931"/>
      <c r="W187" s="931"/>
      <c r="X187" s="931"/>
      <c r="Y187" s="931"/>
      <c r="Z187" s="931"/>
      <c r="AA187" s="931"/>
      <c r="AB187" s="931"/>
      <c r="AC187" s="931"/>
      <c r="AD187" s="931"/>
      <c r="AE187" s="931"/>
      <c r="AF187" s="91"/>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row>
    <row r="188" spans="1:70" s="119" customFormat="1" ht="30.75" customHeight="1" thickBot="1" x14ac:dyDescent="0.2">
      <c r="A188" s="1068"/>
      <c r="B188" s="1059"/>
      <c r="C188" s="1059"/>
      <c r="D188" s="1059"/>
      <c r="E188" s="1059"/>
      <c r="F188" s="1059"/>
      <c r="G188" s="1059"/>
      <c r="H188" s="1059"/>
      <c r="I188" s="1059"/>
      <c r="J188" s="1059"/>
      <c r="K188" s="1059"/>
      <c r="L188" s="1059"/>
      <c r="M188" s="1059"/>
      <c r="N188" s="1059"/>
      <c r="O188" s="1069"/>
      <c r="P188" s="1070" t="s">
        <v>1395</v>
      </c>
      <c r="Q188" s="1071"/>
      <c r="R188" s="1071"/>
      <c r="S188" s="1072"/>
      <c r="T188" s="1070" t="s">
        <v>1346</v>
      </c>
      <c r="U188" s="1071"/>
      <c r="V188" s="1071"/>
      <c r="W188" s="1072"/>
      <c r="X188" s="1073" t="s">
        <v>1029</v>
      </c>
      <c r="Y188" s="1074"/>
      <c r="Z188" s="1074"/>
      <c r="AA188" s="1075"/>
      <c r="AB188" s="1076" t="s">
        <v>1347</v>
      </c>
      <c r="AC188" s="1077"/>
      <c r="AD188" s="1077"/>
      <c r="AE188" s="1078"/>
      <c r="AF188" s="91"/>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row>
    <row r="189" spans="1:70" s="119" customFormat="1" ht="15" customHeight="1" x14ac:dyDescent="0.15">
      <c r="A189" s="1052" t="s">
        <v>1314</v>
      </c>
      <c r="B189" s="1052"/>
      <c r="C189" s="1064" t="s">
        <v>1389</v>
      </c>
      <c r="D189" s="1065"/>
      <c r="E189" s="1065"/>
      <c r="F189" s="1065"/>
      <c r="G189" s="1065"/>
      <c r="H189" s="1065"/>
      <c r="I189" s="1065"/>
      <c r="J189" s="1065"/>
      <c r="K189" s="1065"/>
      <c r="L189" s="1065"/>
      <c r="M189" s="1065"/>
      <c r="N189" s="1065"/>
      <c r="O189" s="1065"/>
      <c r="P189" s="1079"/>
      <c r="Q189" s="1066"/>
      <c r="R189" s="1066"/>
      <c r="S189" s="1066"/>
      <c r="T189" s="1079"/>
      <c r="U189" s="1066"/>
      <c r="V189" s="1066"/>
      <c r="W189" s="1067"/>
      <c r="X189" s="1079"/>
      <c r="Y189" s="1066"/>
      <c r="Z189" s="1066"/>
      <c r="AA189" s="1067"/>
      <c r="AB189" s="1066"/>
      <c r="AC189" s="1066"/>
      <c r="AD189" s="1066"/>
      <c r="AE189" s="1067"/>
      <c r="AF189" s="354" t="str">
        <f>IF(AND(C181="",F181=""),"",IF(AND(I181=0,COUNTA(P189:S196)=0),"←英語の外国人教員等が未配置である理由をお答えください。",IF(AND(I181&lt;&gt;0,COUNTA(P189:S196)=0),"←英語の外国人教員等を配置した後の課題についてお答えください。","")))</f>
        <v/>
      </c>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row>
    <row r="190" spans="1:70" s="119" customFormat="1" ht="15" customHeight="1" x14ac:dyDescent="0.15">
      <c r="A190" s="1052"/>
      <c r="B190" s="1052"/>
      <c r="C190" s="1064" t="s">
        <v>1373</v>
      </c>
      <c r="D190" s="1065"/>
      <c r="E190" s="1065"/>
      <c r="F190" s="1065"/>
      <c r="G190" s="1065"/>
      <c r="H190" s="1065"/>
      <c r="I190" s="1065"/>
      <c r="J190" s="1065"/>
      <c r="K190" s="1065"/>
      <c r="L190" s="1065"/>
      <c r="M190" s="1065"/>
      <c r="N190" s="1065"/>
      <c r="O190" s="1065"/>
      <c r="P190" s="1058"/>
      <c r="Q190" s="1059"/>
      <c r="R190" s="1059"/>
      <c r="S190" s="1059"/>
      <c r="T190" s="1058"/>
      <c r="U190" s="1059"/>
      <c r="V190" s="1059"/>
      <c r="W190" s="1060"/>
      <c r="X190" s="1058"/>
      <c r="Y190" s="1059"/>
      <c r="Z190" s="1059"/>
      <c r="AA190" s="1060"/>
      <c r="AB190" s="1059"/>
      <c r="AC190" s="1059"/>
      <c r="AD190" s="1059"/>
      <c r="AE190" s="1060"/>
      <c r="AF190" s="354" t="str">
        <f>IF(K181="","",IF(AND(K181=0,COUNTA(T189:W196)=0),"←JETプログラムのALTが未配置である理由についてお答えください。",IF(AND(K181&lt;&gt;0,COUNTA(T189:W196)=0),"←JETプログラムのALTを配置した後の課題についてお答えください。","")))</f>
        <v/>
      </c>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row>
    <row r="191" spans="1:70" s="119" customFormat="1" ht="15" customHeight="1" x14ac:dyDescent="0.15">
      <c r="A191" s="1052"/>
      <c r="B191" s="1052"/>
      <c r="C191" s="1064" t="s">
        <v>1313</v>
      </c>
      <c r="D191" s="1065"/>
      <c r="E191" s="1065"/>
      <c r="F191" s="1065"/>
      <c r="G191" s="1065"/>
      <c r="H191" s="1065"/>
      <c r="I191" s="1065"/>
      <c r="J191" s="1065"/>
      <c r="K191" s="1065"/>
      <c r="L191" s="1065"/>
      <c r="M191" s="1065"/>
      <c r="N191" s="1065"/>
      <c r="O191" s="1065"/>
      <c r="P191" s="1058"/>
      <c r="Q191" s="1059"/>
      <c r="R191" s="1059"/>
      <c r="S191" s="1059"/>
      <c r="T191" s="1058"/>
      <c r="U191" s="1059"/>
      <c r="V191" s="1059"/>
      <c r="W191" s="1060"/>
      <c r="X191" s="1058"/>
      <c r="Y191" s="1059"/>
      <c r="Z191" s="1059"/>
      <c r="AA191" s="1060"/>
      <c r="AB191" s="1059"/>
      <c r="AC191" s="1059"/>
      <c r="AD191" s="1059"/>
      <c r="AE191" s="1060"/>
      <c r="AF191" s="354" t="str">
        <f>IF(AND(N181="",Q181="",T181=""),"",IF(AND(SUM(N181,Q181,T181)=0,COUNTA(X189:AA196)=0),"←ICT支援員が未配置である理由についてお答えください。",IF(AND(SUM(N181,Q181,T181)&lt;&gt;0,COUNTA(X189:AA196)=0),"←ICT支援員を配置した後の課題についてお答えください。","")))</f>
        <v/>
      </c>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row>
    <row r="192" spans="1:70" s="119" customFormat="1" ht="36.75" customHeight="1" thickBot="1" x14ac:dyDescent="0.2">
      <c r="A192" s="1052"/>
      <c r="B192" s="1052"/>
      <c r="C192" s="1064" t="s">
        <v>1315</v>
      </c>
      <c r="D192" s="1065"/>
      <c r="E192" s="1065"/>
      <c r="F192" s="1065"/>
      <c r="G192" s="1065"/>
      <c r="H192" s="1065"/>
      <c r="I192" s="1065"/>
      <c r="J192" s="1065"/>
      <c r="K192" s="1065"/>
      <c r="L192" s="1065"/>
      <c r="M192" s="1065"/>
      <c r="N192" s="1065"/>
      <c r="O192" s="1065"/>
      <c r="P192" s="1061"/>
      <c r="Q192" s="1062"/>
      <c r="R192" s="1062"/>
      <c r="S192" s="1062"/>
      <c r="T192" s="1061"/>
      <c r="U192" s="1062"/>
      <c r="V192" s="1062"/>
      <c r="W192" s="1063"/>
      <c r="X192" s="1061"/>
      <c r="Y192" s="1062"/>
      <c r="Z192" s="1062"/>
      <c r="AA192" s="1063"/>
      <c r="AB192" s="1062"/>
      <c r="AC192" s="1062"/>
      <c r="AD192" s="1062"/>
      <c r="AE192" s="1063"/>
      <c r="AF192" s="355" t="str">
        <f>IF(AND(W181="",Z181="",AC181=""),"",IF(AND(SUM(W181,Z181,AC181)=0,COUNTA(AB189:AE196)=0),"←スクールカウンセラーが未配置である理由についてお答えください。",IF(AND(SUM(W181,Z181,AC181)&lt;&gt;0,COUNTA(AB189:AE196)=0),"←スクールカウンセラーを配置した後の課題についてお答えください。","")))</f>
        <v/>
      </c>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row>
    <row r="193" spans="1:67" s="119" customFormat="1" ht="15" customHeight="1" x14ac:dyDescent="0.15">
      <c r="A193" s="1052" t="s">
        <v>1336</v>
      </c>
      <c r="B193" s="1052"/>
      <c r="C193" s="1053" t="s">
        <v>1417</v>
      </c>
      <c r="D193" s="1054"/>
      <c r="E193" s="1054"/>
      <c r="F193" s="1054"/>
      <c r="G193" s="1054"/>
      <c r="H193" s="1054"/>
      <c r="I193" s="1054"/>
      <c r="J193" s="1054"/>
      <c r="K193" s="1054"/>
      <c r="L193" s="1054"/>
      <c r="M193" s="1054"/>
      <c r="N193" s="1054"/>
      <c r="O193" s="1054"/>
      <c r="P193" s="1055"/>
      <c r="Q193" s="1056"/>
      <c r="R193" s="1056"/>
      <c r="S193" s="1056"/>
      <c r="T193" s="1055"/>
      <c r="U193" s="1056"/>
      <c r="V193" s="1056"/>
      <c r="W193" s="1057"/>
      <c r="X193" s="1055"/>
      <c r="Y193" s="1056"/>
      <c r="Z193" s="1056"/>
      <c r="AA193" s="1057"/>
      <c r="AB193" s="1056"/>
      <c r="AC193" s="1056"/>
      <c r="AD193" s="1056"/>
      <c r="AE193" s="1057"/>
      <c r="AF193" s="91"/>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row>
    <row r="194" spans="1:67" s="119" customFormat="1" ht="15" customHeight="1" x14ac:dyDescent="0.15">
      <c r="A194" s="1052"/>
      <c r="B194" s="1052"/>
      <c r="C194" s="1053" t="s">
        <v>1404</v>
      </c>
      <c r="D194" s="1054"/>
      <c r="E194" s="1054"/>
      <c r="F194" s="1054"/>
      <c r="G194" s="1054"/>
      <c r="H194" s="1054"/>
      <c r="I194" s="1054"/>
      <c r="J194" s="1054"/>
      <c r="K194" s="1054"/>
      <c r="L194" s="1054"/>
      <c r="M194" s="1054"/>
      <c r="N194" s="1054"/>
      <c r="O194" s="1054"/>
      <c r="P194" s="1058"/>
      <c r="Q194" s="1059"/>
      <c r="R194" s="1059"/>
      <c r="S194" s="1059"/>
      <c r="T194" s="1058"/>
      <c r="U194" s="1059"/>
      <c r="V194" s="1059"/>
      <c r="W194" s="1060"/>
      <c r="X194" s="1058"/>
      <c r="Y194" s="1059"/>
      <c r="Z194" s="1059"/>
      <c r="AA194" s="1060"/>
      <c r="AB194" s="1059"/>
      <c r="AC194" s="1059"/>
      <c r="AD194" s="1059"/>
      <c r="AE194" s="1060"/>
      <c r="AF194" s="91"/>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row>
    <row r="195" spans="1:67" s="119" customFormat="1" ht="15" customHeight="1" x14ac:dyDescent="0.15">
      <c r="A195" s="1052"/>
      <c r="B195" s="1052"/>
      <c r="C195" s="1064" t="s">
        <v>1322</v>
      </c>
      <c r="D195" s="1065"/>
      <c r="E195" s="1065"/>
      <c r="F195" s="1065"/>
      <c r="G195" s="1065"/>
      <c r="H195" s="1065"/>
      <c r="I195" s="1065"/>
      <c r="J195" s="1065"/>
      <c r="K195" s="1065"/>
      <c r="L195" s="1065"/>
      <c r="M195" s="1065"/>
      <c r="N195" s="1065"/>
      <c r="O195" s="1065"/>
      <c r="P195" s="1058"/>
      <c r="Q195" s="1059"/>
      <c r="R195" s="1059"/>
      <c r="S195" s="1059"/>
      <c r="T195" s="1058"/>
      <c r="U195" s="1059"/>
      <c r="V195" s="1059"/>
      <c r="W195" s="1060"/>
      <c r="X195" s="1058"/>
      <c r="Y195" s="1059"/>
      <c r="Z195" s="1059"/>
      <c r="AA195" s="1060"/>
      <c r="AB195" s="1059"/>
      <c r="AC195" s="1059"/>
      <c r="AD195" s="1059"/>
      <c r="AE195" s="1060"/>
      <c r="AF195" s="91"/>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row>
    <row r="196" spans="1:67" s="119" customFormat="1" ht="38.25" customHeight="1" thickBot="1" x14ac:dyDescent="0.2">
      <c r="A196" s="1052"/>
      <c r="B196" s="1052"/>
      <c r="C196" s="1064" t="s">
        <v>1315</v>
      </c>
      <c r="D196" s="1065"/>
      <c r="E196" s="1065"/>
      <c r="F196" s="1065"/>
      <c r="G196" s="1065"/>
      <c r="H196" s="1065"/>
      <c r="I196" s="1065"/>
      <c r="J196" s="1065"/>
      <c r="K196" s="1065"/>
      <c r="L196" s="1065"/>
      <c r="M196" s="1065"/>
      <c r="N196" s="1065"/>
      <c r="O196" s="1065"/>
      <c r="P196" s="1061"/>
      <c r="Q196" s="1062"/>
      <c r="R196" s="1062"/>
      <c r="S196" s="1062"/>
      <c r="T196" s="1061"/>
      <c r="U196" s="1062"/>
      <c r="V196" s="1062"/>
      <c r="W196" s="1063"/>
      <c r="X196" s="1061"/>
      <c r="Y196" s="1062"/>
      <c r="Z196" s="1062"/>
      <c r="AA196" s="1063"/>
      <c r="AB196" s="1062"/>
      <c r="AC196" s="1062"/>
      <c r="AD196" s="1062"/>
      <c r="AE196" s="1063"/>
      <c r="AF196" s="91"/>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row>
    <row r="197" spans="1:67" s="119" customFormat="1" ht="17.25" customHeight="1" x14ac:dyDescent="0.15">
      <c r="A197" s="53"/>
      <c r="B197" s="53"/>
      <c r="C197" s="53"/>
      <c r="D197" s="53"/>
      <c r="E197" s="53"/>
      <c r="F197" s="53"/>
      <c r="G197" s="53"/>
      <c r="H197" s="53"/>
      <c r="I197" s="53"/>
      <c r="J197" s="53"/>
      <c r="K197" s="53"/>
      <c r="L197" s="53"/>
      <c r="M197" s="53"/>
      <c r="N197" s="53"/>
      <c r="O197" s="53"/>
      <c r="P197" s="53"/>
      <c r="Q197" s="64"/>
      <c r="R197" s="64"/>
      <c r="S197" s="64"/>
      <c r="T197" s="64"/>
      <c r="U197" s="64"/>
      <c r="V197" s="64"/>
      <c r="W197" s="64"/>
      <c r="X197" s="64"/>
      <c r="Y197" s="64"/>
      <c r="Z197" s="64"/>
      <c r="AA197" s="64"/>
      <c r="AB197" s="64"/>
      <c r="AC197" s="64"/>
      <c r="AD197" s="64"/>
      <c r="AE197" s="64"/>
      <c r="AF197" s="87"/>
      <c r="AG197" s="126"/>
      <c r="AH197" s="126"/>
      <c r="AI197" s="126"/>
      <c r="AJ197" s="87"/>
      <c r="AK197" s="87"/>
      <c r="AL197" s="87"/>
      <c r="AM197" s="87"/>
      <c r="AN197" s="87"/>
      <c r="AO197" s="87"/>
      <c r="AR197" s="57"/>
      <c r="AS197" s="57"/>
      <c r="AT197" s="57"/>
      <c r="AU197" s="57"/>
      <c r="AV197" s="57"/>
      <c r="AW197" s="57"/>
      <c r="AX197" s="57"/>
      <c r="AY197" s="57"/>
      <c r="AZ197" s="57"/>
      <c r="BA197" s="57"/>
      <c r="BB197" s="57"/>
      <c r="BC197" s="57"/>
      <c r="BD197" s="57"/>
      <c r="BE197" s="57"/>
      <c r="BF197" s="57"/>
      <c r="BG197" s="57"/>
      <c r="BH197" s="57"/>
      <c r="BI197" s="57"/>
      <c r="BJ197" s="57"/>
      <c r="BK197" s="57"/>
      <c r="BL197" s="57"/>
      <c r="BM197" s="57"/>
    </row>
    <row r="198" spans="1:67" s="119" customFormat="1" ht="26.25" customHeight="1" x14ac:dyDescent="0.15">
      <c r="A198" s="1578" t="s">
        <v>2131</v>
      </c>
      <c r="B198" s="1578"/>
      <c r="C198" s="1578"/>
      <c r="D198" s="1578"/>
      <c r="E198" s="1578"/>
      <c r="F198" s="1578"/>
      <c r="G198" s="1578"/>
      <c r="H198" s="1578"/>
      <c r="I198" s="1578"/>
      <c r="J198" s="1578"/>
      <c r="K198" s="1578"/>
      <c r="L198" s="1578"/>
      <c r="M198" s="1578"/>
      <c r="N198" s="1578"/>
      <c r="O198" s="1578"/>
      <c r="P198" s="1578"/>
      <c r="Q198" s="1578"/>
      <c r="R198" s="1578"/>
      <c r="S198" s="1578"/>
      <c r="T198" s="1578"/>
      <c r="U198" s="1019" t="s">
        <v>1469</v>
      </c>
      <c r="V198" s="1019"/>
      <c r="W198" s="1579" t="s">
        <v>4774</v>
      </c>
      <c r="X198" s="1579"/>
      <c r="Y198" s="1579"/>
      <c r="Z198" s="1579"/>
      <c r="AA198" s="1579"/>
      <c r="AB198" s="1579"/>
      <c r="AC198" s="1579"/>
      <c r="AD198" s="1579"/>
      <c r="AE198" s="1579"/>
      <c r="AF198" s="87"/>
      <c r="AG198" s="126"/>
      <c r="AH198" s="126"/>
      <c r="AI198" s="126"/>
      <c r="AJ198" s="87"/>
      <c r="AK198" s="87"/>
      <c r="AL198" s="87"/>
      <c r="AM198" s="87"/>
      <c r="AN198" s="87"/>
      <c r="AO198" s="87"/>
      <c r="AR198" s="57"/>
      <c r="AS198" s="57"/>
      <c r="AT198" s="57"/>
      <c r="AU198" s="57"/>
      <c r="AV198" s="57"/>
      <c r="AW198" s="57"/>
      <c r="AX198" s="57"/>
      <c r="AY198" s="57"/>
      <c r="AZ198" s="57"/>
      <c r="BA198" s="57"/>
      <c r="BB198" s="57"/>
      <c r="BC198" s="57"/>
      <c r="BD198" s="57"/>
      <c r="BE198" s="57"/>
      <c r="BF198" s="57"/>
      <c r="BG198" s="57"/>
      <c r="BH198" s="57"/>
      <c r="BI198" s="57"/>
      <c r="BJ198" s="57"/>
      <c r="BK198" s="57"/>
      <c r="BL198" s="57"/>
      <c r="BM198" s="57"/>
    </row>
    <row r="199" spans="1:67" s="119" customFormat="1" ht="15.75" customHeight="1" x14ac:dyDescent="0.15">
      <c r="A199" s="212"/>
      <c r="B199" s="213"/>
      <c r="C199" s="1011" t="s">
        <v>1311</v>
      </c>
      <c r="D199" s="1012"/>
      <c r="E199" s="1012"/>
      <c r="F199" s="1015" t="s">
        <v>4775</v>
      </c>
      <c r="G199" s="1016"/>
      <c r="H199" s="1016"/>
      <c r="I199" s="1016"/>
      <c r="J199" s="1016"/>
      <c r="K199" s="1016"/>
      <c r="L199" s="1016"/>
      <c r="M199" s="1016"/>
      <c r="N199" s="1016"/>
      <c r="O199" s="1016"/>
      <c r="P199" s="1016"/>
      <c r="Q199" s="1016"/>
      <c r="R199" s="1016"/>
      <c r="S199" s="1016"/>
      <c r="T199" s="1016"/>
      <c r="U199" s="1017"/>
      <c r="V199" s="598">
        <v>2</v>
      </c>
      <c r="W199" s="762" t="s">
        <v>4790</v>
      </c>
      <c r="X199" s="762"/>
      <c r="Y199" s="762"/>
      <c r="Z199" s="762"/>
      <c r="AA199" s="762"/>
      <c r="AB199" s="762"/>
      <c r="AC199" s="762"/>
      <c r="AD199" s="762"/>
      <c r="AE199" s="762"/>
      <c r="AF199" s="1580" t="str">
        <f>IF(OR(C201="",C202=""),"←教員・職員に設定されている定年年齢をそれぞれ記入ください。定年の設定がない場合には、「設定なし」を選択してください。",IF(AND(C201&lt;&gt;"設定なし",F201=""),"←教員について、継続雇用制度の設定状況を記入してください。",IF(AND(C201&lt;&gt;"設定なし",F201&lt;&gt;4,P201=""),"←継続雇用制度を利用されている教員数を記入してください。",IF(AND(C201&lt;&gt;"設定なし",F201&lt;&gt;4,S201=""),"←継続雇用制度を利用する場合に設定されている「上限年齢」を記入してください。（設定がない場合は「上限なし」を選択してください。）",""))))</f>
        <v>←教員・職員に設定されている定年年齢をそれぞれ記入ください。定年の設定がない場合には、「設定なし」を選択してください。</v>
      </c>
      <c r="AG199" s="126"/>
      <c r="AH199" s="126"/>
      <c r="AI199" s="126"/>
      <c r="AJ199" s="87"/>
      <c r="AK199" s="87"/>
      <c r="AL199" s="87"/>
      <c r="AM199" s="87"/>
      <c r="AN199" s="87"/>
      <c r="AO199" s="8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row>
    <row r="200" spans="1:67" s="119" customFormat="1" ht="19.5" customHeight="1" thickBot="1" x14ac:dyDescent="0.2">
      <c r="A200" s="1020"/>
      <c r="B200" s="1021"/>
      <c r="C200" s="1013"/>
      <c r="D200" s="1014"/>
      <c r="E200" s="1014"/>
      <c r="F200" s="1022" t="s">
        <v>1337</v>
      </c>
      <c r="G200" s="1012"/>
      <c r="H200" s="1023"/>
      <c r="I200" s="1023"/>
      <c r="J200" s="1023"/>
      <c r="K200" s="1023"/>
      <c r="L200" s="1023"/>
      <c r="M200" s="1023"/>
      <c r="N200" s="1023"/>
      <c r="O200" s="1024"/>
      <c r="P200" s="1025" t="s">
        <v>1338</v>
      </c>
      <c r="Q200" s="1012"/>
      <c r="R200" s="1026"/>
      <c r="S200" s="1027" t="s">
        <v>1339</v>
      </c>
      <c r="T200" s="1028"/>
      <c r="U200" s="1029"/>
      <c r="V200" s="598"/>
      <c r="W200" s="762"/>
      <c r="X200" s="762"/>
      <c r="Y200" s="762"/>
      <c r="Z200" s="762"/>
      <c r="AA200" s="762"/>
      <c r="AB200" s="762"/>
      <c r="AC200" s="762"/>
      <c r="AD200" s="762"/>
      <c r="AE200" s="762"/>
      <c r="AF200" s="1580"/>
      <c r="AG200" s="87"/>
      <c r="AH200" s="87"/>
      <c r="AI200" s="126"/>
      <c r="AJ200" s="126"/>
      <c r="AK200" s="126"/>
      <c r="AL200" s="87"/>
      <c r="AM200" s="87"/>
      <c r="AN200" s="87"/>
      <c r="AO200" s="87"/>
      <c r="AP200" s="87"/>
      <c r="AQ200" s="87"/>
      <c r="AT200" s="57"/>
      <c r="AU200" s="57"/>
      <c r="AV200" s="57"/>
      <c r="AW200" s="57"/>
      <c r="AX200" s="57"/>
      <c r="AY200" s="57"/>
      <c r="AZ200" s="57"/>
      <c r="BA200" s="57"/>
      <c r="BB200" s="57"/>
      <c r="BC200" s="57"/>
      <c r="BD200" s="57"/>
      <c r="BE200" s="57"/>
      <c r="BF200" s="57"/>
      <c r="BG200" s="57"/>
      <c r="BH200" s="57"/>
      <c r="BI200" s="57"/>
      <c r="BJ200" s="57"/>
      <c r="BK200" s="57"/>
      <c r="BL200" s="57"/>
      <c r="BM200" s="57"/>
      <c r="BN200" s="57"/>
      <c r="BO200" s="57"/>
    </row>
    <row r="201" spans="1:67" s="119" customFormat="1" ht="30" customHeight="1" x14ac:dyDescent="0.15">
      <c r="A201" s="1030" t="s">
        <v>1302</v>
      </c>
      <c r="B201" s="1023"/>
      <c r="C201" s="1040"/>
      <c r="D201" s="1041"/>
      <c r="E201" s="1042"/>
      <c r="F201" s="1043"/>
      <c r="G201" s="1044"/>
      <c r="H201" s="1045" t="s">
        <v>1321</v>
      </c>
      <c r="I201" s="1045"/>
      <c r="J201" s="1045"/>
      <c r="K201" s="1045"/>
      <c r="L201" s="1045"/>
      <c r="M201" s="1045"/>
      <c r="N201" s="1045"/>
      <c r="O201" s="1045"/>
      <c r="P201" s="1047"/>
      <c r="Q201" s="1048"/>
      <c r="R201" s="168" t="s">
        <v>1332</v>
      </c>
      <c r="S201" s="1049"/>
      <c r="T201" s="1041"/>
      <c r="U201" s="1050"/>
      <c r="V201" s="599">
        <v>3</v>
      </c>
      <c r="W201" s="762" t="s">
        <v>4791</v>
      </c>
      <c r="X201" s="762"/>
      <c r="Y201" s="762"/>
      <c r="Z201" s="762"/>
      <c r="AA201" s="762"/>
      <c r="AB201" s="762"/>
      <c r="AC201" s="762"/>
      <c r="AD201" s="762"/>
      <c r="AE201" s="762"/>
      <c r="AF201" s="1580"/>
      <c r="AG201" s="87"/>
      <c r="AH201" s="87"/>
      <c r="AI201" s="126"/>
      <c r="AJ201" s="126"/>
      <c r="AK201" s="126"/>
      <c r="AL201" s="87"/>
      <c r="AM201" s="87"/>
      <c r="AN201" s="87"/>
      <c r="AO201" s="87"/>
      <c r="AP201" s="87"/>
      <c r="AQ201" s="87"/>
      <c r="AT201" s="57"/>
      <c r="AU201" s="57"/>
      <c r="AV201" s="57"/>
      <c r="AW201" s="57"/>
      <c r="AX201" s="57"/>
      <c r="AY201" s="57"/>
      <c r="AZ201" s="57"/>
      <c r="BA201" s="57"/>
      <c r="BB201" s="57"/>
      <c r="BC201" s="57"/>
      <c r="BD201" s="57"/>
      <c r="BE201" s="57"/>
      <c r="BF201" s="57"/>
      <c r="BG201" s="57"/>
      <c r="BH201" s="57"/>
      <c r="BI201" s="57"/>
      <c r="BJ201" s="57"/>
      <c r="BK201" s="57"/>
      <c r="BL201" s="57"/>
      <c r="BM201" s="57"/>
      <c r="BN201" s="57"/>
      <c r="BO201" s="57"/>
    </row>
    <row r="202" spans="1:67" s="119" customFormat="1" ht="30.75" customHeight="1" thickBot="1" x14ac:dyDescent="0.2">
      <c r="A202" s="1030" t="s">
        <v>1303</v>
      </c>
      <c r="B202" s="1023"/>
      <c r="C202" s="1031"/>
      <c r="D202" s="1032"/>
      <c r="E202" s="1033"/>
      <c r="F202" s="1034"/>
      <c r="G202" s="1035"/>
      <c r="H202" s="1046"/>
      <c r="I202" s="1046"/>
      <c r="J202" s="1046"/>
      <c r="K202" s="1046"/>
      <c r="L202" s="1046"/>
      <c r="M202" s="1046"/>
      <c r="N202" s="1046"/>
      <c r="O202" s="1046"/>
      <c r="P202" s="1036"/>
      <c r="Q202" s="1037"/>
      <c r="R202" s="169" t="s">
        <v>1345</v>
      </c>
      <c r="S202" s="1038"/>
      <c r="T202" s="1032"/>
      <c r="U202" s="1039"/>
      <c r="V202" s="187"/>
      <c r="W202" s="762"/>
      <c r="X202" s="762"/>
      <c r="Y202" s="762"/>
      <c r="Z202" s="762"/>
      <c r="AA202" s="762"/>
      <c r="AB202" s="762"/>
      <c r="AC202" s="762"/>
      <c r="AD202" s="762"/>
      <c r="AE202" s="762"/>
      <c r="AF202" s="626" t="str">
        <f>IF(C202="","",IF(AND(C202&lt;&gt;"設定なし",F202=""),"←職員について、継続雇用制度の設定状況を記入してください。",IF(AND(C202&lt;&gt;"設定なし",F202&lt;&gt;4,P202=""),"←継続雇用制度を利用されている職員数を記入してください。",IF(AND(C202&lt;&gt;"設定なし",F202&lt;&gt;4,S202=""),"←継続雇用制度を利用する場合に設定されている「上限年齢」を記入してください。（設定がない場合は「上限なし」を選択してください。）",""))))</f>
        <v/>
      </c>
      <c r="AG202" s="87"/>
      <c r="AH202" s="87"/>
      <c r="AI202" s="126"/>
      <c r="AJ202" s="126"/>
      <c r="AK202" s="126"/>
      <c r="AL202" s="87"/>
      <c r="AM202" s="87"/>
      <c r="AN202" s="87"/>
      <c r="AO202" s="87"/>
      <c r="AP202" s="87"/>
      <c r="AQ202" s="87"/>
      <c r="AT202" s="57"/>
      <c r="AU202" s="57"/>
      <c r="AV202" s="57"/>
      <c r="AW202" s="57"/>
      <c r="AX202" s="57"/>
      <c r="AY202" s="57"/>
      <c r="AZ202" s="57"/>
      <c r="BA202" s="57"/>
      <c r="BB202" s="57"/>
      <c r="BC202" s="57"/>
      <c r="BD202" s="57"/>
      <c r="BE202" s="57"/>
      <c r="BF202" s="57"/>
      <c r="BG202" s="57"/>
      <c r="BH202" s="57"/>
      <c r="BI202" s="57"/>
      <c r="BJ202" s="57"/>
      <c r="BK202" s="57"/>
      <c r="BL202" s="57"/>
      <c r="BM202" s="57"/>
      <c r="BN202" s="57"/>
      <c r="BO202" s="57"/>
    </row>
    <row r="203" spans="1:67" ht="11.25" customHeight="1" x14ac:dyDescent="0.15">
      <c r="A203" s="98"/>
      <c r="B203" s="98"/>
      <c r="C203" s="98"/>
      <c r="D203" s="98"/>
      <c r="E203" s="98"/>
      <c r="F203" s="93"/>
      <c r="G203" s="93"/>
      <c r="H203" s="93"/>
      <c r="I203" s="93"/>
      <c r="J203" s="93"/>
      <c r="K203" s="93"/>
      <c r="L203" s="93"/>
      <c r="M203" s="93"/>
      <c r="N203" s="93"/>
      <c r="O203" s="93"/>
      <c r="P203" s="70"/>
      <c r="Q203" s="70"/>
      <c r="R203" s="70"/>
      <c r="S203" s="70"/>
      <c r="T203" s="70"/>
      <c r="U203" s="70"/>
      <c r="V203" s="70"/>
      <c r="W203" s="762"/>
      <c r="X203" s="762"/>
      <c r="Y203" s="762"/>
      <c r="Z203" s="762"/>
      <c r="AA203" s="762"/>
      <c r="AB203" s="762"/>
      <c r="AC203" s="762"/>
      <c r="AD203" s="762"/>
      <c r="AE203" s="762"/>
      <c r="AF203" s="82"/>
      <c r="AG203" s="128"/>
      <c r="AH203" s="128"/>
      <c r="AI203" s="128"/>
      <c r="AJ203" s="82"/>
      <c r="AK203" s="82"/>
      <c r="AL203" s="82"/>
      <c r="AM203" s="82"/>
      <c r="AN203" s="82"/>
      <c r="AO203" s="82"/>
    </row>
    <row r="204" spans="1:67" ht="13.5" x14ac:dyDescent="0.15">
      <c r="A204" s="1009" t="s">
        <v>1341</v>
      </c>
      <c r="B204" s="1010"/>
      <c r="C204" s="1010"/>
      <c r="D204" s="1010"/>
      <c r="E204" s="1010"/>
      <c r="F204" s="1010"/>
      <c r="G204" s="1010"/>
      <c r="H204" s="1010"/>
      <c r="I204" s="1010"/>
      <c r="J204" s="1010"/>
      <c r="K204" s="1010"/>
      <c r="L204" s="1010"/>
      <c r="M204" s="1010"/>
      <c r="N204" s="1010"/>
      <c r="O204" s="1010"/>
      <c r="P204" s="1010"/>
      <c r="Q204" s="1010"/>
      <c r="R204" s="1010"/>
      <c r="S204" s="1010"/>
      <c r="T204" s="1010"/>
      <c r="U204" s="1010"/>
      <c r="V204" s="1010"/>
      <c r="W204" s="1010"/>
      <c r="X204" s="1010"/>
      <c r="Y204" s="1010"/>
      <c r="Z204" s="1010"/>
      <c r="AA204" s="1010"/>
      <c r="AB204" s="1010"/>
      <c r="AC204" s="1010"/>
      <c r="AD204" s="1010"/>
      <c r="AE204" s="1010"/>
      <c r="AF204" s="84"/>
      <c r="AG204" s="52"/>
      <c r="AH204" s="52"/>
      <c r="AJ204" s="84"/>
      <c r="AK204" s="84"/>
      <c r="AL204" s="84"/>
      <c r="AM204" s="84"/>
      <c r="AN204" s="84"/>
      <c r="AO204" s="84"/>
    </row>
    <row r="205" spans="1:67" ht="19.5" customHeight="1" x14ac:dyDescent="0.15">
      <c r="A205" s="971" t="s">
        <v>1366</v>
      </c>
      <c r="B205" s="971"/>
      <c r="C205" s="971"/>
      <c r="D205" s="971"/>
      <c r="E205" s="971"/>
      <c r="F205" s="971"/>
      <c r="G205" s="971"/>
      <c r="H205" s="971"/>
      <c r="I205" s="971"/>
      <c r="J205" s="971"/>
      <c r="K205" s="971"/>
      <c r="L205" s="971"/>
      <c r="M205" s="971"/>
      <c r="N205" s="971"/>
      <c r="O205" s="971"/>
      <c r="P205" s="188"/>
      <c r="Q205" s="188"/>
      <c r="R205" s="188"/>
      <c r="S205" s="188"/>
      <c r="T205" s="188"/>
      <c r="U205" s="188"/>
      <c r="V205" s="188"/>
      <c r="W205" s="188"/>
      <c r="X205" s="188"/>
      <c r="Y205" s="188"/>
      <c r="Z205" s="188"/>
      <c r="AA205" s="188"/>
      <c r="AB205" s="188"/>
      <c r="AC205" s="188"/>
      <c r="AD205" s="188"/>
      <c r="AE205" s="188"/>
      <c r="AF205" s="84"/>
      <c r="AG205" s="52"/>
      <c r="AH205" s="52"/>
      <c r="AJ205" s="84"/>
      <c r="AK205" s="84"/>
      <c r="AL205" s="84"/>
      <c r="AM205" s="84"/>
      <c r="AN205" s="84"/>
      <c r="AO205" s="84"/>
    </row>
    <row r="206" spans="1:67" ht="13.5" x14ac:dyDescent="0.15">
      <c r="A206" s="66" t="s">
        <v>1391</v>
      </c>
      <c r="B206" s="641"/>
      <c r="C206" s="641"/>
      <c r="D206" s="641"/>
      <c r="E206" s="641"/>
      <c r="F206" s="641"/>
      <c r="G206" s="641"/>
    </row>
    <row r="207" spans="1:67" ht="33.75" customHeight="1" thickBot="1" x14ac:dyDescent="0.2">
      <c r="A207" s="972" t="s">
        <v>1300</v>
      </c>
      <c r="B207" s="973"/>
      <c r="C207" s="973"/>
      <c r="D207" s="973"/>
      <c r="E207" s="973"/>
      <c r="F207" s="973"/>
      <c r="G207" s="974"/>
      <c r="H207" s="975" t="s">
        <v>1297</v>
      </c>
      <c r="I207" s="976"/>
      <c r="J207" s="976"/>
      <c r="K207" s="977"/>
      <c r="L207" s="978" t="s">
        <v>1298</v>
      </c>
      <c r="M207" s="979"/>
      <c r="N207" s="979"/>
      <c r="O207" s="980"/>
      <c r="P207" s="978" t="s">
        <v>1368</v>
      </c>
      <c r="Q207" s="976"/>
      <c r="R207" s="976"/>
      <c r="S207" s="977"/>
      <c r="T207" s="978" t="s">
        <v>1369</v>
      </c>
      <c r="U207" s="976"/>
      <c r="V207" s="976"/>
      <c r="W207" s="977"/>
      <c r="X207" s="975" t="s">
        <v>1299</v>
      </c>
      <c r="Y207" s="976"/>
      <c r="Z207" s="976"/>
      <c r="AA207" s="976"/>
      <c r="AB207" s="981" t="s">
        <v>987</v>
      </c>
      <c r="AC207" s="982"/>
      <c r="AD207" s="983"/>
      <c r="AF207" s="57"/>
      <c r="AG207" s="57"/>
      <c r="AH207" s="57"/>
      <c r="AI207" s="57"/>
      <c r="AJ207" s="57"/>
      <c r="AK207" s="57"/>
      <c r="AL207" s="57"/>
      <c r="AM207" s="57"/>
      <c r="AN207" s="57"/>
      <c r="AO207" s="57"/>
      <c r="AP207" s="57"/>
      <c r="AQ207" s="57"/>
      <c r="AW207" s="87"/>
      <c r="AX207" s="87"/>
      <c r="AY207" s="126"/>
      <c r="AZ207" s="126"/>
      <c r="BA207" s="126"/>
      <c r="BB207" s="87"/>
      <c r="BC207" s="87"/>
      <c r="BD207" s="87"/>
      <c r="BE207" s="87"/>
      <c r="BF207" s="87"/>
      <c r="BG207" s="87"/>
      <c r="BH207" s="119"/>
      <c r="BI207" s="119"/>
    </row>
    <row r="208" spans="1:67" ht="25.5" customHeight="1" thickBot="1" x14ac:dyDescent="0.2">
      <c r="A208" s="957" t="s">
        <v>2133</v>
      </c>
      <c r="B208" s="958"/>
      <c r="C208" s="958"/>
      <c r="D208" s="958"/>
      <c r="E208" s="958"/>
      <c r="F208" s="958"/>
      <c r="G208" s="958"/>
      <c r="H208" s="959"/>
      <c r="I208" s="1006"/>
      <c r="J208" s="1006"/>
      <c r="K208" s="1007"/>
      <c r="L208" s="962"/>
      <c r="M208" s="1006"/>
      <c r="N208" s="1006"/>
      <c r="O208" s="1007"/>
      <c r="P208" s="962"/>
      <c r="Q208" s="1006"/>
      <c r="R208" s="1006"/>
      <c r="S208" s="1007"/>
      <c r="T208" s="962"/>
      <c r="U208" s="1006"/>
      <c r="V208" s="1006"/>
      <c r="W208" s="1007"/>
      <c r="X208" s="962"/>
      <c r="Y208" s="1006"/>
      <c r="Z208" s="1006"/>
      <c r="AA208" s="1008"/>
      <c r="AB208" s="964">
        <f>SUM(H208:AA208)</f>
        <v>0</v>
      </c>
      <c r="AC208" s="964"/>
      <c r="AD208" s="965"/>
      <c r="AF208" s="748" t="str">
        <f>IF(AND(H208="",L208="",P208="",T208="",X208=""),"←生徒用可動式PC台数を整備方法別にご記入ください。","")</f>
        <v>←生徒用可動式PC台数を整備方法別にご記入ください。</v>
      </c>
      <c r="AG208" s="57"/>
      <c r="AH208" s="57"/>
      <c r="AI208" s="57"/>
      <c r="AJ208" s="57"/>
      <c r="AK208" s="57"/>
      <c r="AL208" s="57"/>
      <c r="AM208" s="57"/>
      <c r="AN208" s="57"/>
      <c r="AO208" s="57"/>
      <c r="AP208" s="57"/>
      <c r="AQ208" s="57"/>
      <c r="AW208" s="87"/>
      <c r="AX208" s="87"/>
      <c r="AY208" s="126"/>
      <c r="AZ208" s="126"/>
      <c r="BA208" s="126"/>
      <c r="BB208" s="87"/>
      <c r="BC208" s="87"/>
      <c r="BD208" s="87"/>
      <c r="BE208" s="87"/>
      <c r="BF208" s="87"/>
      <c r="BG208" s="87"/>
      <c r="BH208" s="119"/>
      <c r="BI208" s="119"/>
    </row>
    <row r="209" spans="1:62" ht="13.5" x14ac:dyDescent="0.15">
      <c r="A209" s="642"/>
      <c r="B209" s="642"/>
      <c r="C209" s="642"/>
      <c r="D209" s="642"/>
      <c r="E209" s="642"/>
      <c r="F209" s="642"/>
      <c r="G209" s="642"/>
      <c r="H209" s="643"/>
      <c r="I209" s="643"/>
      <c r="J209" s="643"/>
      <c r="K209" s="643"/>
      <c r="L209" s="1000"/>
      <c r="M209" s="1001"/>
      <c r="N209" s="1001"/>
      <c r="O209" s="1001"/>
      <c r="P209" s="1002" t="s">
        <v>4818</v>
      </c>
      <c r="Q209" s="1003"/>
      <c r="R209" s="1003"/>
      <c r="S209" s="1003"/>
      <c r="T209" s="1003"/>
      <c r="U209" s="1003"/>
      <c r="V209" s="1003"/>
      <c r="W209" s="1003"/>
      <c r="X209" s="1003"/>
      <c r="Y209" s="1003"/>
      <c r="Z209" s="1003"/>
      <c r="AA209" s="1003"/>
      <c r="AB209" s="1641" t="str">
        <f>IF(AB208=0,"-",$T$37/AB208)</f>
        <v>-</v>
      </c>
      <c r="AC209" s="1642"/>
      <c r="AD209" s="1642"/>
      <c r="AF209" s="748"/>
      <c r="AG209" s="57"/>
      <c r="AH209" s="57"/>
      <c r="AI209" s="57"/>
      <c r="AJ209" s="57"/>
      <c r="AK209" s="57"/>
      <c r="AL209" s="57"/>
      <c r="AM209" s="57"/>
      <c r="AN209" s="57"/>
      <c r="AO209" s="57"/>
      <c r="AP209" s="57"/>
      <c r="AQ209" s="57"/>
      <c r="AX209" s="87"/>
      <c r="AY209" s="87"/>
      <c r="AZ209" s="126"/>
      <c r="BA209" s="126"/>
      <c r="BB209" s="126"/>
      <c r="BC209" s="87"/>
      <c r="BD209" s="87"/>
      <c r="BE209" s="87"/>
      <c r="BF209" s="87"/>
      <c r="BG209" s="87"/>
      <c r="BH209" s="87"/>
      <c r="BI209" s="119"/>
      <c r="BJ209" s="119"/>
    </row>
    <row r="210" spans="1:62" s="1" customFormat="1" ht="6.75" customHeight="1" x14ac:dyDescent="0.15">
      <c r="A210" s="643"/>
      <c r="B210" s="643"/>
      <c r="C210" s="643"/>
      <c r="D210" s="643"/>
      <c r="E210" s="643"/>
      <c r="F210" s="643"/>
      <c r="G210" s="643"/>
      <c r="H210" s="643"/>
      <c r="I210" s="643"/>
      <c r="J210" s="643"/>
      <c r="K210" s="643"/>
      <c r="L210" s="644"/>
      <c r="M210" s="644"/>
      <c r="N210" s="644"/>
      <c r="O210" s="644"/>
      <c r="P210" s="645"/>
      <c r="Q210" s="645"/>
      <c r="R210" s="645"/>
      <c r="S210" s="645"/>
      <c r="T210" s="643"/>
      <c r="U210" s="643"/>
      <c r="V210" s="643"/>
      <c r="W210" s="643"/>
      <c r="X210" s="644"/>
      <c r="Y210" s="646"/>
      <c r="Z210" s="646"/>
      <c r="AA210" s="646"/>
      <c r="AX210" s="87"/>
      <c r="AY210" s="87"/>
      <c r="AZ210" s="126"/>
      <c r="BA210" s="126"/>
      <c r="BB210" s="126"/>
      <c r="BC210" s="87"/>
      <c r="BD210" s="87"/>
      <c r="BE210" s="87"/>
      <c r="BF210" s="87"/>
      <c r="BG210" s="87"/>
      <c r="BH210" s="87"/>
      <c r="BI210" s="142"/>
      <c r="BJ210" s="142"/>
    </row>
    <row r="211" spans="1:62" s="1" customFormat="1" ht="13.5" x14ac:dyDescent="0.15">
      <c r="A211" s="66" t="s">
        <v>1340</v>
      </c>
      <c r="B211" s="643"/>
      <c r="C211" s="643"/>
      <c r="D211" s="643"/>
      <c r="E211" s="643"/>
      <c r="F211" s="643"/>
      <c r="G211" s="643"/>
      <c r="H211" s="643"/>
      <c r="I211" s="643"/>
      <c r="J211" s="643"/>
      <c r="K211" s="643"/>
      <c r="L211" s="643"/>
      <c r="M211" s="643"/>
      <c r="N211" s="643"/>
      <c r="O211" s="643"/>
      <c r="P211" s="644"/>
      <c r="Q211" s="646"/>
      <c r="R211" s="646"/>
      <c r="S211" s="646"/>
      <c r="T211" s="643"/>
      <c r="AK211" s="87"/>
      <c r="AL211" s="87"/>
      <c r="AM211" s="126"/>
      <c r="AN211" s="126"/>
      <c r="AO211" s="126"/>
      <c r="AP211" s="87"/>
      <c r="AQ211" s="87"/>
      <c r="AR211" s="87"/>
      <c r="AS211" s="87"/>
      <c r="AT211" s="87"/>
      <c r="AU211" s="87"/>
      <c r="AV211" s="142"/>
      <c r="AW211" s="142"/>
    </row>
    <row r="212" spans="1:62" s="1" customFormat="1" ht="13.5" x14ac:dyDescent="0.15">
      <c r="A212" s="941" t="s">
        <v>1435</v>
      </c>
      <c r="B212" s="942"/>
      <c r="C212" s="942"/>
      <c r="D212" s="942"/>
      <c r="E212" s="942"/>
      <c r="F212" s="942"/>
      <c r="G212" s="942"/>
      <c r="H212" s="942"/>
      <c r="I212" s="942"/>
      <c r="J212" s="942"/>
      <c r="K212" s="942"/>
      <c r="L212" s="942"/>
      <c r="M212" s="942"/>
      <c r="N212" s="942"/>
      <c r="O212" s="942"/>
      <c r="P212" s="942"/>
      <c r="Q212" s="942"/>
      <c r="R212" s="942"/>
      <c r="S212" s="942"/>
      <c r="T212" s="942"/>
      <c r="U212" s="942"/>
      <c r="V212" s="942"/>
      <c r="W212" s="942"/>
      <c r="X212" s="942"/>
      <c r="Y212" s="942"/>
      <c r="Z212" s="942"/>
      <c r="AA212" s="942"/>
      <c r="AB212" s="942"/>
      <c r="AC212" s="942"/>
      <c r="AD212" s="942"/>
      <c r="AE212" s="942"/>
      <c r="AK212" s="87"/>
      <c r="AL212" s="87"/>
      <c r="AM212" s="126"/>
      <c r="AN212" s="126"/>
      <c r="AO212" s="126"/>
      <c r="AP212" s="87"/>
      <c r="AQ212" s="87"/>
      <c r="AR212" s="87"/>
      <c r="AS212" s="87"/>
      <c r="AT212" s="87"/>
      <c r="AU212" s="87"/>
      <c r="AV212" s="142"/>
      <c r="AW212" s="142"/>
    </row>
    <row r="213" spans="1:62" s="1" customFormat="1" ht="15" customHeight="1" thickBot="1" x14ac:dyDescent="0.2">
      <c r="A213" s="943" t="s">
        <v>1375</v>
      </c>
      <c r="B213" s="944"/>
      <c r="C213" s="944"/>
      <c r="D213" s="944"/>
      <c r="E213" s="944"/>
      <c r="F213" s="944"/>
      <c r="G213" s="944"/>
      <c r="H213" s="947" t="s">
        <v>1324</v>
      </c>
      <c r="I213" s="948"/>
      <c r="J213" s="948"/>
      <c r="K213" s="949" t="s">
        <v>1327</v>
      </c>
      <c r="L213" s="950"/>
      <c r="M213" s="950"/>
      <c r="N213" s="949" t="s">
        <v>1326</v>
      </c>
      <c r="O213" s="950"/>
      <c r="P213" s="950"/>
      <c r="Q213" s="949" t="s">
        <v>1328</v>
      </c>
      <c r="R213" s="950"/>
      <c r="S213" s="950"/>
      <c r="T213" s="949" t="s">
        <v>1325</v>
      </c>
      <c r="U213" s="950"/>
      <c r="V213" s="950"/>
      <c r="W213" s="947" t="s">
        <v>1329</v>
      </c>
      <c r="X213" s="948"/>
      <c r="Y213" s="948"/>
      <c r="Z213" s="997" t="s">
        <v>1390</v>
      </c>
      <c r="AA213" s="998"/>
      <c r="AB213" s="998"/>
      <c r="AC213" s="998"/>
      <c r="AD213" s="999"/>
      <c r="AE213" s="647"/>
      <c r="AF213" s="733" t="str">
        <f>IF(AND(H214="",K214="",N214="",Q214="",T214="",W214="",Z214=""),"←デジタル教科書を導入している教科に「○」をつけてください。導入済の教科がない場合は、そのまま（３）「未導入の理由」をお答えください。","")</f>
        <v>←デジタル教科書を導入している教科に「○」をつけてください。導入済の教科がない場合は、そのまま（３）「未導入の理由」をお答えください。</v>
      </c>
      <c r="AK213" s="87"/>
      <c r="AL213" s="87"/>
      <c r="AM213" s="126"/>
      <c r="AN213" s="126"/>
      <c r="AO213" s="126"/>
      <c r="AP213" s="87"/>
      <c r="AQ213" s="87"/>
      <c r="AR213" s="87"/>
      <c r="AS213" s="87"/>
      <c r="AT213" s="87"/>
      <c r="AU213" s="87"/>
      <c r="AV213" s="142"/>
      <c r="AW213" s="142"/>
    </row>
    <row r="214" spans="1:62" ht="24.75" customHeight="1" thickBot="1" x14ac:dyDescent="0.2">
      <c r="A214" s="945"/>
      <c r="B214" s="946"/>
      <c r="C214" s="946"/>
      <c r="D214" s="946"/>
      <c r="E214" s="946"/>
      <c r="F214" s="946"/>
      <c r="G214" s="946"/>
      <c r="H214" s="951"/>
      <c r="I214" s="937"/>
      <c r="J214" s="937"/>
      <c r="K214" s="934"/>
      <c r="L214" s="935"/>
      <c r="M214" s="935"/>
      <c r="N214" s="934"/>
      <c r="O214" s="935"/>
      <c r="P214" s="935"/>
      <c r="Q214" s="934"/>
      <c r="R214" s="935"/>
      <c r="S214" s="935"/>
      <c r="T214" s="936"/>
      <c r="U214" s="937"/>
      <c r="V214" s="937"/>
      <c r="W214" s="936"/>
      <c r="X214" s="937"/>
      <c r="Y214" s="937"/>
      <c r="Z214" s="936"/>
      <c r="AA214" s="937"/>
      <c r="AB214" s="937"/>
      <c r="AC214" s="937"/>
      <c r="AD214" s="940"/>
      <c r="AF214" s="733"/>
    </row>
    <row r="215" spans="1:62" ht="36" customHeight="1" x14ac:dyDescent="0.15">
      <c r="A215" s="648" t="s">
        <v>1359</v>
      </c>
      <c r="B215" s="989" t="s">
        <v>1374</v>
      </c>
      <c r="C215" s="990"/>
      <c r="D215" s="990"/>
      <c r="E215" s="990"/>
      <c r="F215" s="990"/>
      <c r="G215" s="990"/>
      <c r="H215" s="990"/>
      <c r="I215" s="990"/>
      <c r="J215" s="990"/>
      <c r="K215" s="990"/>
      <c r="L215" s="990"/>
      <c r="M215" s="990"/>
      <c r="N215" s="990"/>
      <c r="O215" s="990"/>
      <c r="P215" s="990"/>
      <c r="Q215" s="990"/>
      <c r="R215" s="990"/>
      <c r="S215" s="990"/>
      <c r="T215" s="990"/>
      <c r="U215" s="990"/>
      <c r="V215" s="990"/>
      <c r="W215" s="990"/>
      <c r="X215" s="990"/>
      <c r="Y215" s="990"/>
      <c r="Z215" s="990"/>
      <c r="AA215" s="990"/>
      <c r="AB215" s="990"/>
      <c r="AC215" s="990"/>
      <c r="AD215" s="990"/>
      <c r="AF215" s="356"/>
    </row>
    <row r="216" spans="1:62" ht="9.75" customHeight="1" x14ac:dyDescent="0.15">
      <c r="A216" s="649"/>
      <c r="B216" s="650"/>
      <c r="C216" s="650"/>
      <c r="D216" s="650"/>
      <c r="E216" s="650"/>
      <c r="F216" s="650"/>
      <c r="G216" s="650"/>
      <c r="H216" s="650"/>
      <c r="I216" s="650"/>
      <c r="J216" s="650"/>
      <c r="K216" s="650"/>
      <c r="L216" s="650"/>
      <c r="M216" s="650"/>
      <c r="N216" s="650"/>
      <c r="O216" s="650"/>
      <c r="P216" s="650"/>
      <c r="Q216" s="650"/>
      <c r="R216" s="650"/>
      <c r="S216" s="650"/>
      <c r="T216" s="650"/>
      <c r="U216" s="650"/>
      <c r="V216" s="650"/>
      <c r="W216" s="650"/>
      <c r="X216" s="650"/>
      <c r="Y216" s="650"/>
      <c r="Z216" s="650"/>
      <c r="AA216" s="650"/>
      <c r="AB216" s="650"/>
      <c r="AC216" s="650"/>
      <c r="AD216" s="650"/>
    </row>
    <row r="217" spans="1:62" ht="13.5" x14ac:dyDescent="0.15">
      <c r="A217" s="66" t="s">
        <v>1428</v>
      </c>
      <c r="B217" s="650"/>
      <c r="C217" s="650"/>
      <c r="D217" s="650"/>
      <c r="E217" s="650"/>
      <c r="F217" s="650"/>
      <c r="G217" s="650"/>
      <c r="H217" s="650"/>
      <c r="I217" s="650"/>
      <c r="J217" s="650"/>
      <c r="K217" s="650"/>
      <c r="L217" s="650"/>
      <c r="M217" s="650"/>
      <c r="N217" s="650"/>
      <c r="O217" s="650"/>
      <c r="P217" s="650"/>
      <c r="Q217" s="650"/>
      <c r="R217" s="650"/>
      <c r="S217" s="650"/>
      <c r="T217" s="650"/>
      <c r="U217" s="650"/>
      <c r="V217" s="650"/>
      <c r="W217" s="650"/>
      <c r="X217" s="650"/>
      <c r="Y217" s="650"/>
      <c r="Z217" s="650"/>
      <c r="AA217" s="650"/>
      <c r="AB217" s="650"/>
      <c r="AC217" s="650"/>
      <c r="AD217" s="650"/>
    </row>
    <row r="218" spans="1:62" ht="30" customHeight="1" x14ac:dyDescent="0.15">
      <c r="A218" s="991" t="s">
        <v>1434</v>
      </c>
      <c r="B218" s="991"/>
      <c r="C218" s="991"/>
      <c r="D218" s="991"/>
      <c r="E218" s="991"/>
      <c r="F218" s="991"/>
      <c r="G218" s="991"/>
      <c r="H218" s="991"/>
      <c r="I218" s="991"/>
      <c r="J218" s="991"/>
      <c r="K218" s="991"/>
      <c r="L218" s="991"/>
      <c r="M218" s="991"/>
      <c r="N218" s="991"/>
      <c r="O218" s="991"/>
      <c r="P218" s="991"/>
      <c r="Q218" s="991"/>
      <c r="R218" s="991"/>
      <c r="S218" s="991"/>
      <c r="T218" s="991"/>
      <c r="U218" s="991"/>
      <c r="V218" s="991"/>
      <c r="W218" s="991"/>
      <c r="X218" s="991"/>
      <c r="Y218" s="991"/>
      <c r="Z218" s="991"/>
      <c r="AA218" s="991"/>
      <c r="AB218" s="991"/>
      <c r="AC218" s="991"/>
      <c r="AD218" s="991"/>
      <c r="AE218" s="991"/>
    </row>
    <row r="219" spans="1:62" ht="30" customHeight="1" thickBot="1" x14ac:dyDescent="0.2">
      <c r="A219" s="262"/>
      <c r="B219" s="263"/>
      <c r="C219" s="264"/>
      <c r="D219" s="263"/>
      <c r="E219" s="263"/>
      <c r="F219" s="263"/>
      <c r="G219" s="263"/>
      <c r="H219" s="263"/>
      <c r="I219" s="263"/>
      <c r="J219" s="263"/>
      <c r="K219" s="263"/>
      <c r="L219" s="263"/>
      <c r="M219" s="263"/>
      <c r="N219" s="263"/>
      <c r="O219" s="651"/>
      <c r="P219" s="651"/>
      <c r="Q219" s="651"/>
      <c r="R219" s="651"/>
      <c r="S219" s="651"/>
      <c r="T219" s="651"/>
      <c r="U219" s="992" t="s">
        <v>1431</v>
      </c>
      <c r="V219" s="993"/>
      <c r="W219" s="993"/>
      <c r="X219" s="993"/>
      <c r="Y219" s="993"/>
      <c r="Z219" s="992" t="s">
        <v>1432</v>
      </c>
      <c r="AA219" s="993"/>
      <c r="AB219" s="993"/>
      <c r="AC219" s="993"/>
      <c r="AD219" s="993"/>
      <c r="AF219" s="733" t="str">
        <f>IF(AND(OR(H214&lt;&gt;"○",K214&lt;&gt;"○",N214&lt;&gt;"○",Q214&lt;&gt;"○",T214&lt;&gt;"○",W214&lt;&gt;"○"),COUNTA($U$220:$Y$224)=0),"←（２）でデジタル教科書を未導入の教科について、その理由をお答えください。","")</f>
        <v>←（２）でデジタル教科書を未導入の教科について、その理由をお答えください。</v>
      </c>
    </row>
    <row r="220" spans="1:62" ht="16.5" customHeight="1" x14ac:dyDescent="0.15">
      <c r="A220" s="987" t="s">
        <v>2148</v>
      </c>
      <c r="B220" s="987"/>
      <c r="C220" s="987"/>
      <c r="D220" s="987"/>
      <c r="E220" s="987"/>
      <c r="F220" s="987"/>
      <c r="G220" s="987"/>
      <c r="H220" s="987"/>
      <c r="I220" s="987"/>
      <c r="J220" s="987"/>
      <c r="K220" s="987"/>
      <c r="L220" s="987"/>
      <c r="M220" s="987"/>
      <c r="N220" s="987"/>
      <c r="O220" s="987"/>
      <c r="P220" s="987"/>
      <c r="Q220" s="987"/>
      <c r="R220" s="987"/>
      <c r="S220" s="987"/>
      <c r="T220" s="988"/>
      <c r="U220" s="994"/>
      <c r="V220" s="995"/>
      <c r="W220" s="995"/>
      <c r="X220" s="995"/>
      <c r="Y220" s="996"/>
      <c r="Z220" s="994"/>
      <c r="AA220" s="995"/>
      <c r="AB220" s="995"/>
      <c r="AC220" s="995"/>
      <c r="AD220" s="996"/>
      <c r="AE220" s="126"/>
      <c r="AF220" s="733"/>
      <c r="AH220" s="87"/>
      <c r="AI220" s="87"/>
      <c r="AN220" s="119"/>
      <c r="AO220" s="119"/>
      <c r="AP220" s="57"/>
      <c r="AQ220" s="57"/>
    </row>
    <row r="221" spans="1:62" ht="16.5" customHeight="1" x14ac:dyDescent="0.15">
      <c r="A221" s="987" t="s">
        <v>1429</v>
      </c>
      <c r="B221" s="987"/>
      <c r="C221" s="987"/>
      <c r="D221" s="987"/>
      <c r="E221" s="987"/>
      <c r="F221" s="987"/>
      <c r="G221" s="987"/>
      <c r="H221" s="987"/>
      <c r="I221" s="987"/>
      <c r="J221" s="987"/>
      <c r="K221" s="987"/>
      <c r="L221" s="987"/>
      <c r="M221" s="987"/>
      <c r="N221" s="987"/>
      <c r="O221" s="987"/>
      <c r="P221" s="987"/>
      <c r="Q221" s="987"/>
      <c r="R221" s="987"/>
      <c r="S221" s="987"/>
      <c r="T221" s="988"/>
      <c r="U221" s="984"/>
      <c r="V221" s="985"/>
      <c r="W221" s="985"/>
      <c r="X221" s="985"/>
      <c r="Y221" s="986"/>
      <c r="Z221" s="984"/>
      <c r="AA221" s="985"/>
      <c r="AB221" s="985"/>
      <c r="AC221" s="985"/>
      <c r="AD221" s="986"/>
      <c r="AE221" s="126"/>
      <c r="AF221" s="733"/>
      <c r="AH221" s="87"/>
      <c r="AI221" s="87"/>
      <c r="AN221" s="119"/>
      <c r="AO221" s="119"/>
      <c r="AP221" s="57"/>
      <c r="AQ221" s="57"/>
    </row>
    <row r="222" spans="1:62" ht="16.5" customHeight="1" x14ac:dyDescent="0.15">
      <c r="A222" s="987" t="s">
        <v>1376</v>
      </c>
      <c r="B222" s="987"/>
      <c r="C222" s="987"/>
      <c r="D222" s="987"/>
      <c r="E222" s="987"/>
      <c r="F222" s="987"/>
      <c r="G222" s="987"/>
      <c r="H222" s="987"/>
      <c r="I222" s="987"/>
      <c r="J222" s="987"/>
      <c r="K222" s="987"/>
      <c r="L222" s="987"/>
      <c r="M222" s="987"/>
      <c r="N222" s="987"/>
      <c r="O222" s="987"/>
      <c r="P222" s="987"/>
      <c r="Q222" s="987"/>
      <c r="R222" s="987"/>
      <c r="S222" s="987"/>
      <c r="T222" s="988"/>
      <c r="U222" s="984"/>
      <c r="V222" s="985"/>
      <c r="W222" s="985"/>
      <c r="X222" s="985"/>
      <c r="Y222" s="986"/>
      <c r="Z222" s="984"/>
      <c r="AA222" s="985"/>
      <c r="AB222" s="985"/>
      <c r="AC222" s="985"/>
      <c r="AD222" s="986"/>
      <c r="AE222" s="126"/>
      <c r="AF222" s="933" t="str">
        <f>IF(AND(OR(H214="○",K214="○",N214="○",Q214="○",T214="○",W214="○"),COUNTA($Z$220:$AD$224)=0),"←（２）でデジタル教科書を導入済の教科について、導入後の課題をお答えください。","")</f>
        <v/>
      </c>
      <c r="AH222" s="87"/>
      <c r="AI222" s="87"/>
      <c r="AN222" s="119"/>
      <c r="AO222" s="119"/>
      <c r="AP222" s="57"/>
      <c r="AQ222" s="57"/>
    </row>
    <row r="223" spans="1:62" ht="16.5" customHeight="1" x14ac:dyDescent="0.15">
      <c r="A223" s="987" t="s">
        <v>1430</v>
      </c>
      <c r="B223" s="987"/>
      <c r="C223" s="987"/>
      <c r="D223" s="987"/>
      <c r="E223" s="987"/>
      <c r="F223" s="987"/>
      <c r="G223" s="987"/>
      <c r="H223" s="987"/>
      <c r="I223" s="987"/>
      <c r="J223" s="987"/>
      <c r="K223" s="987"/>
      <c r="L223" s="987"/>
      <c r="M223" s="987"/>
      <c r="N223" s="987"/>
      <c r="O223" s="987"/>
      <c r="P223" s="987"/>
      <c r="Q223" s="987"/>
      <c r="R223" s="987"/>
      <c r="S223" s="987"/>
      <c r="T223" s="988"/>
      <c r="U223" s="984"/>
      <c r="V223" s="985"/>
      <c r="W223" s="985"/>
      <c r="X223" s="985"/>
      <c r="Y223" s="986"/>
      <c r="Z223" s="984"/>
      <c r="AA223" s="985"/>
      <c r="AB223" s="985"/>
      <c r="AC223" s="985"/>
      <c r="AD223" s="986"/>
      <c r="AE223" s="126"/>
      <c r="AF223" s="933"/>
      <c r="AH223" s="87"/>
      <c r="AI223" s="87"/>
      <c r="AN223" s="119"/>
      <c r="AO223" s="119"/>
      <c r="AP223" s="57"/>
      <c r="AQ223" s="57"/>
    </row>
    <row r="224" spans="1:62" ht="38.25" customHeight="1" thickBot="1" x14ac:dyDescent="0.2">
      <c r="A224" s="966" t="s">
        <v>1433</v>
      </c>
      <c r="B224" s="966"/>
      <c r="C224" s="966"/>
      <c r="D224" s="966"/>
      <c r="E224" s="966"/>
      <c r="F224" s="966"/>
      <c r="G224" s="966"/>
      <c r="H224" s="966"/>
      <c r="I224" s="966"/>
      <c r="J224" s="966"/>
      <c r="K224" s="966"/>
      <c r="L224" s="966"/>
      <c r="M224" s="966"/>
      <c r="N224" s="966"/>
      <c r="O224" s="966"/>
      <c r="P224" s="966"/>
      <c r="Q224" s="966"/>
      <c r="R224" s="966"/>
      <c r="S224" s="966"/>
      <c r="T224" s="967"/>
      <c r="U224" s="968"/>
      <c r="V224" s="969"/>
      <c r="W224" s="969"/>
      <c r="X224" s="969"/>
      <c r="Y224" s="970"/>
      <c r="Z224" s="968"/>
      <c r="AA224" s="969"/>
      <c r="AB224" s="969"/>
      <c r="AC224" s="969"/>
      <c r="AD224" s="970"/>
      <c r="AE224" s="126"/>
      <c r="AF224" s="126"/>
      <c r="AH224" s="87"/>
      <c r="AI224" s="87"/>
      <c r="AN224" s="119"/>
      <c r="AO224" s="119"/>
      <c r="AP224" s="57"/>
      <c r="AQ224" s="57"/>
    </row>
    <row r="225" spans="1:65" ht="11.25" customHeight="1" x14ac:dyDescent="0.15">
      <c r="A225" s="649"/>
      <c r="B225" s="650"/>
      <c r="C225" s="650"/>
      <c r="D225" s="650"/>
      <c r="E225" s="650"/>
      <c r="F225" s="650"/>
      <c r="G225" s="650"/>
      <c r="H225" s="650"/>
      <c r="I225" s="650"/>
      <c r="J225" s="650"/>
      <c r="K225" s="650"/>
      <c r="L225" s="650"/>
      <c r="M225" s="650"/>
      <c r="N225" s="650"/>
      <c r="O225" s="650"/>
      <c r="P225" s="650"/>
      <c r="Q225" s="650"/>
      <c r="R225" s="650"/>
      <c r="S225" s="650"/>
      <c r="T225" s="650"/>
      <c r="U225" s="650"/>
      <c r="V225" s="650"/>
      <c r="W225" s="650"/>
      <c r="X225" s="650"/>
      <c r="Y225" s="650"/>
      <c r="Z225" s="650"/>
      <c r="AA225" s="650"/>
      <c r="AB225" s="650"/>
      <c r="AC225" s="650"/>
      <c r="AD225" s="650"/>
    </row>
    <row r="226" spans="1:65" ht="19.5" customHeight="1" x14ac:dyDescent="0.15">
      <c r="A226" s="971" t="s">
        <v>1367</v>
      </c>
      <c r="B226" s="971"/>
      <c r="C226" s="971"/>
      <c r="D226" s="971"/>
      <c r="E226" s="971"/>
      <c r="F226" s="971"/>
      <c r="G226" s="971"/>
      <c r="H226" s="971"/>
      <c r="I226" s="971"/>
      <c r="J226" s="971"/>
      <c r="K226" s="971"/>
      <c r="L226" s="971"/>
      <c r="M226" s="971"/>
      <c r="N226" s="971"/>
      <c r="O226" s="971"/>
      <c r="P226" s="188"/>
      <c r="Q226" s="188"/>
      <c r="R226" s="188"/>
      <c r="S226" s="188"/>
      <c r="T226" s="188"/>
      <c r="U226" s="188"/>
      <c r="V226" s="188"/>
      <c r="W226" s="188"/>
      <c r="X226" s="188"/>
      <c r="Y226" s="188"/>
      <c r="Z226" s="188"/>
      <c r="AA226" s="188"/>
      <c r="AB226" s="188"/>
      <c r="AC226" s="188"/>
      <c r="AD226" s="188"/>
      <c r="AE226" s="188"/>
      <c r="AF226" s="84"/>
      <c r="AG226" s="52"/>
      <c r="AH226" s="52"/>
      <c r="AJ226" s="84"/>
      <c r="AK226" s="84"/>
      <c r="AL226" s="84"/>
      <c r="AM226" s="84"/>
      <c r="AN226" s="84"/>
      <c r="AO226" s="84"/>
    </row>
    <row r="227" spans="1:65" ht="13.5" x14ac:dyDescent="0.15">
      <c r="A227" s="66" t="s">
        <v>1392</v>
      </c>
      <c r="B227" s="652"/>
      <c r="C227" s="652"/>
      <c r="D227" s="653"/>
      <c r="E227" s="641"/>
      <c r="F227" s="641"/>
      <c r="G227" s="641"/>
    </row>
    <row r="228" spans="1:65" ht="30.75" customHeight="1" thickBot="1" x14ac:dyDescent="0.2">
      <c r="A228" s="972" t="s">
        <v>1301</v>
      </c>
      <c r="B228" s="973"/>
      <c r="C228" s="973"/>
      <c r="D228" s="973"/>
      <c r="E228" s="973"/>
      <c r="F228" s="973"/>
      <c r="G228" s="974"/>
      <c r="H228" s="975" t="s">
        <v>1297</v>
      </c>
      <c r="I228" s="976"/>
      <c r="J228" s="976"/>
      <c r="K228" s="977"/>
      <c r="L228" s="978" t="s">
        <v>1298</v>
      </c>
      <c r="M228" s="979"/>
      <c r="N228" s="979"/>
      <c r="O228" s="980"/>
      <c r="P228" s="975" t="s">
        <v>1299</v>
      </c>
      <c r="Q228" s="976"/>
      <c r="R228" s="976"/>
      <c r="S228" s="976"/>
      <c r="T228" s="981" t="s">
        <v>987</v>
      </c>
      <c r="U228" s="982"/>
      <c r="V228" s="983"/>
      <c r="X228" s="87"/>
      <c r="Y228" s="87"/>
      <c r="Z228" s="126"/>
      <c r="AA228" s="126"/>
      <c r="AB228" s="126"/>
      <c r="AC228" s="87"/>
      <c r="AD228" s="87"/>
      <c r="AE228" s="87"/>
      <c r="AG228" s="87"/>
      <c r="AH228" s="119"/>
      <c r="AI228" s="119"/>
      <c r="AJ228" s="57"/>
      <c r="AK228" s="57"/>
      <c r="AL228" s="57"/>
      <c r="AM228" s="57"/>
      <c r="AN228" s="57"/>
      <c r="AO228" s="57"/>
      <c r="AP228" s="57"/>
      <c r="AQ228" s="57"/>
    </row>
    <row r="229" spans="1:65" ht="25.5" customHeight="1" thickBot="1" x14ac:dyDescent="0.2">
      <c r="A229" s="957" t="s">
        <v>2133</v>
      </c>
      <c r="B229" s="958"/>
      <c r="C229" s="958"/>
      <c r="D229" s="958"/>
      <c r="E229" s="958"/>
      <c r="F229" s="958"/>
      <c r="G229" s="958"/>
      <c r="H229" s="959"/>
      <c r="I229" s="960"/>
      <c r="J229" s="960"/>
      <c r="K229" s="961"/>
      <c r="L229" s="962"/>
      <c r="M229" s="960"/>
      <c r="N229" s="960"/>
      <c r="O229" s="961"/>
      <c r="P229" s="962"/>
      <c r="Q229" s="960"/>
      <c r="R229" s="960"/>
      <c r="S229" s="963"/>
      <c r="T229" s="964">
        <f>SUM(H229:S229)</f>
        <v>0</v>
      </c>
      <c r="U229" s="964"/>
      <c r="V229" s="965"/>
      <c r="W229" s="654"/>
      <c r="X229" s="655"/>
      <c r="Y229" s="655"/>
      <c r="Z229" s="655"/>
      <c r="AA229" s="655"/>
      <c r="AB229" s="655"/>
      <c r="AC229" s="655"/>
      <c r="AD229" s="655"/>
      <c r="AE229" s="655"/>
      <c r="AF229" s="748" t="str">
        <f>IF(AND(H229="",L229="",P229=""),"←教員用可動式PC台数を整備方法別にご記入ください。","")</f>
        <v>←教員用可動式PC台数を整備方法別にご記入ください。</v>
      </c>
      <c r="AG229" s="87"/>
      <c r="AH229" s="119"/>
      <c r="AI229" s="119"/>
      <c r="AJ229" s="57"/>
      <c r="AK229" s="57"/>
      <c r="AL229" s="57"/>
      <c r="AM229" s="57"/>
      <c r="AN229" s="57"/>
      <c r="AO229" s="57"/>
      <c r="AP229" s="57"/>
      <c r="AQ229" s="57"/>
    </row>
    <row r="230" spans="1:65" ht="13.5" customHeight="1" x14ac:dyDescent="0.15">
      <c r="A230" s="644"/>
      <c r="B230" s="656"/>
      <c r="C230" s="643"/>
      <c r="D230" s="657"/>
      <c r="E230" s="641"/>
      <c r="F230" s="641"/>
      <c r="G230" s="641"/>
      <c r="H230" s="1"/>
      <c r="I230" s="1"/>
      <c r="J230" s="1"/>
      <c r="K230" s="644"/>
      <c r="L230" s="645"/>
      <c r="M230" s="645"/>
      <c r="N230" s="645"/>
      <c r="O230" s="645"/>
      <c r="P230" s="644"/>
      <c r="Q230" s="644"/>
      <c r="R230" s="644"/>
      <c r="S230" s="644"/>
      <c r="T230" s="658"/>
      <c r="U230" s="658"/>
      <c r="V230" s="658"/>
      <c r="W230" s="658"/>
      <c r="AB230" s="87"/>
      <c r="AC230" s="87"/>
      <c r="AD230" s="126"/>
      <c r="AE230" s="126"/>
      <c r="AF230" s="748"/>
      <c r="AG230" s="87"/>
      <c r="AH230" s="87"/>
      <c r="AI230" s="87"/>
      <c r="AL230" s="119"/>
      <c r="AM230" s="119"/>
      <c r="AN230" s="57"/>
      <c r="AO230" s="57"/>
      <c r="AP230" s="57"/>
      <c r="AQ230" s="57"/>
    </row>
    <row r="231" spans="1:65" s="1" customFormat="1" ht="13.5" x14ac:dyDescent="0.15">
      <c r="A231" s="66" t="s">
        <v>1342</v>
      </c>
      <c r="B231" s="643"/>
      <c r="C231" s="643"/>
      <c r="D231" s="643"/>
      <c r="E231" s="643"/>
      <c r="F231" s="643"/>
      <c r="G231" s="643"/>
      <c r="H231" s="643"/>
      <c r="I231" s="643"/>
      <c r="J231" s="643"/>
      <c r="K231" s="643"/>
      <c r="L231" s="643"/>
      <c r="M231" s="643"/>
      <c r="N231" s="643"/>
      <c r="O231" s="643"/>
      <c r="P231" s="644"/>
      <c r="Q231" s="646"/>
      <c r="R231" s="646"/>
      <c r="S231" s="646"/>
      <c r="T231" s="643"/>
      <c r="AK231" s="87"/>
      <c r="AL231" s="87"/>
      <c r="AM231" s="126"/>
      <c r="AN231" s="126"/>
      <c r="AO231" s="126"/>
      <c r="AP231" s="87"/>
      <c r="AQ231" s="87"/>
      <c r="AR231" s="87"/>
      <c r="AS231" s="87"/>
      <c r="AT231" s="87"/>
      <c r="AU231" s="87"/>
      <c r="AV231" s="142"/>
      <c r="AW231" s="142"/>
    </row>
    <row r="232" spans="1:65" ht="26.25" customHeight="1" x14ac:dyDescent="0.15">
      <c r="A232" s="941" t="s">
        <v>1436</v>
      </c>
      <c r="B232" s="942"/>
      <c r="C232" s="942"/>
      <c r="D232" s="942"/>
      <c r="E232" s="942"/>
      <c r="F232" s="942"/>
      <c r="G232" s="942"/>
      <c r="H232" s="942"/>
      <c r="I232" s="942"/>
      <c r="J232" s="942"/>
      <c r="K232" s="942"/>
      <c r="L232" s="942"/>
      <c r="M232" s="942"/>
      <c r="N232" s="942"/>
      <c r="O232" s="942"/>
      <c r="P232" s="942"/>
      <c r="Q232" s="942"/>
      <c r="R232" s="942"/>
      <c r="S232" s="942"/>
      <c r="T232" s="942"/>
      <c r="U232" s="942"/>
      <c r="V232" s="942"/>
      <c r="W232" s="942"/>
      <c r="X232" s="942"/>
      <c r="Y232" s="942"/>
      <c r="Z232" s="942"/>
      <c r="AA232" s="942"/>
      <c r="AB232" s="942"/>
      <c r="AC232" s="942"/>
      <c r="AD232" s="942"/>
      <c r="AE232" s="942"/>
    </row>
    <row r="233" spans="1:65" s="1" customFormat="1" ht="15" customHeight="1" thickBot="1" x14ac:dyDescent="0.2">
      <c r="A233" s="943" t="s">
        <v>1377</v>
      </c>
      <c r="B233" s="944"/>
      <c r="C233" s="944"/>
      <c r="D233" s="944"/>
      <c r="E233" s="944"/>
      <c r="F233" s="944"/>
      <c r="G233" s="944"/>
      <c r="H233" s="947" t="s">
        <v>1324</v>
      </c>
      <c r="I233" s="948"/>
      <c r="J233" s="948"/>
      <c r="K233" s="949" t="s">
        <v>1327</v>
      </c>
      <c r="L233" s="950"/>
      <c r="M233" s="950"/>
      <c r="N233" s="949" t="s">
        <v>1326</v>
      </c>
      <c r="O233" s="950"/>
      <c r="P233" s="950"/>
      <c r="Q233" s="949" t="s">
        <v>1328</v>
      </c>
      <c r="R233" s="950"/>
      <c r="S233" s="950"/>
      <c r="T233" s="949" t="s">
        <v>1325</v>
      </c>
      <c r="U233" s="950"/>
      <c r="V233" s="950"/>
      <c r="W233" s="947" t="s">
        <v>1329</v>
      </c>
      <c r="X233" s="948"/>
      <c r="Y233" s="948"/>
      <c r="Z233" s="954" t="s">
        <v>1390</v>
      </c>
      <c r="AA233" s="955"/>
      <c r="AB233" s="955"/>
      <c r="AC233" s="955"/>
      <c r="AD233" s="956"/>
      <c r="AE233" s="647"/>
      <c r="AF233" s="733" t="str">
        <f>IF(AND(H234="",K234="",N234="",Q234="",T234="",W234="",Z234=""),"←指導者用デジタル教材を導入している教科に「○」をつけてください。","")</f>
        <v>←指導者用デジタル教材を導入している教科に「○」をつけてください。</v>
      </c>
      <c r="AK233" s="87"/>
      <c r="AL233" s="87"/>
      <c r="AM233" s="126"/>
      <c r="AN233" s="126"/>
      <c r="AO233" s="126"/>
      <c r="AP233" s="87"/>
      <c r="AQ233" s="87"/>
      <c r="AR233" s="87"/>
      <c r="AS233" s="87"/>
      <c r="AT233" s="87"/>
      <c r="AU233" s="87"/>
      <c r="AV233" s="142"/>
      <c r="AW233" s="142"/>
    </row>
    <row r="234" spans="1:65" s="1" customFormat="1" ht="22.5" customHeight="1" thickBot="1" x14ac:dyDescent="0.2">
      <c r="A234" s="945"/>
      <c r="B234" s="946"/>
      <c r="C234" s="946"/>
      <c r="D234" s="946"/>
      <c r="E234" s="946"/>
      <c r="F234" s="946"/>
      <c r="G234" s="946"/>
      <c r="H234" s="951"/>
      <c r="I234" s="937"/>
      <c r="J234" s="937"/>
      <c r="K234" s="934"/>
      <c r="L234" s="935"/>
      <c r="M234" s="935"/>
      <c r="N234" s="934"/>
      <c r="O234" s="935"/>
      <c r="P234" s="935"/>
      <c r="Q234" s="934"/>
      <c r="R234" s="935"/>
      <c r="S234" s="935"/>
      <c r="T234" s="936"/>
      <c r="U234" s="937"/>
      <c r="V234" s="937"/>
      <c r="W234" s="936"/>
      <c r="X234" s="937"/>
      <c r="Y234" s="937"/>
      <c r="Z234" s="936"/>
      <c r="AA234" s="937"/>
      <c r="AB234" s="937"/>
      <c r="AC234" s="937"/>
      <c r="AD234" s="940"/>
      <c r="AF234" s="733"/>
      <c r="AK234" s="87"/>
      <c r="AL234" s="87"/>
      <c r="AM234" s="126"/>
      <c r="AN234" s="126"/>
      <c r="AO234" s="126"/>
      <c r="AP234" s="87"/>
      <c r="AQ234" s="87"/>
      <c r="AR234" s="87"/>
      <c r="AS234" s="87"/>
      <c r="AT234" s="87"/>
      <c r="AU234" s="87"/>
      <c r="AV234" s="142"/>
      <c r="AW234" s="142"/>
    </row>
    <row r="235" spans="1:65" ht="43.5" customHeight="1" x14ac:dyDescent="0.15">
      <c r="A235" s="648" t="s">
        <v>1359</v>
      </c>
      <c r="B235" s="923" t="s">
        <v>1399</v>
      </c>
      <c r="C235" s="923"/>
      <c r="D235" s="923"/>
      <c r="E235" s="923"/>
      <c r="F235" s="923"/>
      <c r="G235" s="923"/>
      <c r="H235" s="923"/>
      <c r="I235" s="923"/>
      <c r="J235" s="923"/>
      <c r="K235" s="923"/>
      <c r="L235" s="923"/>
      <c r="M235" s="923"/>
      <c r="N235" s="923"/>
      <c r="O235" s="923"/>
      <c r="P235" s="923"/>
      <c r="Q235" s="923"/>
      <c r="R235" s="923"/>
      <c r="S235" s="923"/>
      <c r="T235" s="923"/>
      <c r="U235" s="923"/>
      <c r="V235" s="923"/>
      <c r="W235" s="923"/>
      <c r="X235" s="923"/>
      <c r="Y235" s="923"/>
      <c r="Z235" s="923"/>
      <c r="AA235" s="923"/>
      <c r="AB235" s="923"/>
      <c r="AC235" s="923"/>
      <c r="AD235" s="923"/>
      <c r="AE235" s="923"/>
    </row>
    <row r="236" spans="1:65" ht="13.5" x14ac:dyDescent="0.15">
      <c r="A236" s="648"/>
      <c r="B236" s="214"/>
      <c r="C236" s="214"/>
      <c r="D236" s="214"/>
      <c r="E236" s="214"/>
      <c r="F236" s="214"/>
      <c r="G236" s="214"/>
      <c r="H236" s="214"/>
      <c r="I236" s="214"/>
      <c r="J236" s="214"/>
      <c r="K236" s="214"/>
      <c r="L236" s="214"/>
      <c r="M236" s="214"/>
      <c r="N236" s="214"/>
      <c r="O236" s="574" t="s">
        <v>2156</v>
      </c>
      <c r="P236" s="574"/>
      <c r="Q236" s="1633" t="s">
        <v>3263</v>
      </c>
      <c r="R236" s="1633"/>
      <c r="S236" s="1633"/>
      <c r="T236" s="1633"/>
      <c r="U236" s="1633"/>
      <c r="V236" s="1633"/>
      <c r="W236" s="1633"/>
      <c r="X236" s="1633"/>
      <c r="Y236" s="1633"/>
      <c r="Z236" s="1633"/>
      <c r="AA236" s="1633"/>
      <c r="AB236" s="1633"/>
      <c r="AC236" s="1633"/>
      <c r="AD236" s="1633"/>
      <c r="AE236" s="1633"/>
    </row>
    <row r="237" spans="1:65" s="119" customFormat="1" ht="13.5" customHeight="1" x14ac:dyDescent="0.15">
      <c r="A237" s="881" t="s">
        <v>1419</v>
      </c>
      <c r="B237" s="881"/>
      <c r="C237" s="881"/>
      <c r="D237" s="881"/>
      <c r="E237" s="881"/>
      <c r="F237" s="881"/>
      <c r="G237" s="881"/>
      <c r="H237" s="881"/>
      <c r="I237" s="881"/>
      <c r="J237" s="881"/>
      <c r="K237" s="881"/>
      <c r="L237" s="881"/>
      <c r="M237" s="881"/>
      <c r="N237" s="881"/>
      <c r="O237" s="881"/>
      <c r="P237" s="881"/>
      <c r="Q237" s="1633"/>
      <c r="R237" s="1633"/>
      <c r="S237" s="1633"/>
      <c r="T237" s="1633"/>
      <c r="U237" s="1633"/>
      <c r="V237" s="1633"/>
      <c r="W237" s="1633"/>
      <c r="X237" s="1633"/>
      <c r="Y237" s="1633"/>
      <c r="Z237" s="1633"/>
      <c r="AA237" s="1633"/>
      <c r="AB237" s="1633"/>
      <c r="AC237" s="1633"/>
      <c r="AD237" s="1633"/>
      <c r="AE237" s="1633"/>
      <c r="AF237" s="87"/>
      <c r="AG237" s="126"/>
      <c r="AH237" s="126"/>
      <c r="AI237" s="126"/>
      <c r="AJ237" s="87"/>
      <c r="AK237" s="87"/>
      <c r="AL237" s="87"/>
      <c r="AM237" s="87"/>
      <c r="AN237" s="87"/>
      <c r="AO237" s="87"/>
      <c r="AR237" s="57"/>
      <c r="AS237" s="57"/>
      <c r="AT237" s="57"/>
      <c r="AU237" s="57"/>
      <c r="AV237" s="57"/>
      <c r="AW237" s="57"/>
      <c r="AX237" s="57"/>
      <c r="AY237" s="57"/>
      <c r="AZ237" s="57"/>
      <c r="BA237" s="57"/>
      <c r="BB237" s="57"/>
      <c r="BC237" s="57"/>
      <c r="BD237" s="57"/>
      <c r="BE237" s="57"/>
      <c r="BF237" s="57"/>
      <c r="BG237" s="57"/>
      <c r="BH237" s="57"/>
      <c r="BI237" s="57"/>
      <c r="BJ237" s="57"/>
      <c r="BK237" s="57"/>
      <c r="BL237" s="57"/>
      <c r="BM237" s="57"/>
    </row>
    <row r="238" spans="1:65" s="119" customFormat="1" ht="52.5" customHeight="1" x14ac:dyDescent="0.15">
      <c r="A238" s="931" t="s">
        <v>1426</v>
      </c>
      <c r="B238" s="932"/>
      <c r="C238" s="932"/>
      <c r="D238" s="932"/>
      <c r="E238" s="932"/>
      <c r="F238" s="932"/>
      <c r="G238" s="932"/>
      <c r="H238" s="932"/>
      <c r="I238" s="932"/>
      <c r="J238" s="932"/>
      <c r="K238" s="932"/>
      <c r="L238" s="932"/>
      <c r="M238" s="932"/>
      <c r="N238" s="932"/>
      <c r="O238" s="932"/>
      <c r="P238" s="932"/>
      <c r="Q238" s="932"/>
      <c r="R238" s="932"/>
      <c r="S238" s="932"/>
      <c r="T238" s="932"/>
      <c r="U238" s="932"/>
      <c r="V238" s="932"/>
      <c r="W238" s="932"/>
      <c r="X238" s="932"/>
      <c r="Y238" s="932"/>
      <c r="Z238" s="932"/>
      <c r="AA238" s="932"/>
      <c r="AB238" s="932"/>
      <c r="AC238" s="932"/>
      <c r="AD238" s="932"/>
      <c r="AE238" s="932"/>
      <c r="AF238" s="87"/>
      <c r="AG238" s="126"/>
      <c r="AH238" s="126"/>
      <c r="AI238" s="126"/>
      <c r="AJ238" s="87"/>
      <c r="AK238" s="87"/>
      <c r="AL238" s="87"/>
      <c r="AM238" s="87"/>
      <c r="AN238" s="87"/>
      <c r="AO238" s="87"/>
      <c r="AR238" s="57"/>
      <c r="AS238" s="57"/>
      <c r="AT238" s="57"/>
      <c r="AU238" s="57"/>
      <c r="AV238" s="57"/>
      <c r="AW238" s="57"/>
      <c r="AX238" s="57"/>
      <c r="AY238" s="57"/>
      <c r="AZ238" s="57"/>
      <c r="BA238" s="57"/>
      <c r="BB238" s="57"/>
      <c r="BC238" s="57"/>
      <c r="BD238" s="57"/>
      <c r="BE238" s="57"/>
      <c r="BF238" s="57"/>
      <c r="BG238" s="57"/>
      <c r="BH238" s="57"/>
      <c r="BI238" s="57"/>
      <c r="BJ238" s="57"/>
      <c r="BK238" s="57"/>
      <c r="BL238" s="57"/>
      <c r="BM238" s="57"/>
    </row>
    <row r="239" spans="1:65" s="119" customFormat="1" ht="2.25" customHeight="1" x14ac:dyDescent="0.15">
      <c r="A239" s="195"/>
      <c r="B239" s="196"/>
      <c r="C239" s="196"/>
      <c r="D239" s="196"/>
      <c r="E239" s="196"/>
      <c r="F239" s="196"/>
      <c r="G239" s="196"/>
      <c r="H239" s="196"/>
      <c r="I239" s="196"/>
      <c r="J239" s="196"/>
      <c r="K239" s="196"/>
      <c r="L239" s="196"/>
      <c r="M239" s="196"/>
      <c r="N239" s="196"/>
      <c r="O239" s="196"/>
      <c r="P239" s="196"/>
      <c r="Q239" s="196"/>
      <c r="R239" s="196"/>
      <c r="S239" s="196"/>
      <c r="T239" s="196"/>
      <c r="U239" s="196"/>
      <c r="V239" s="196"/>
      <c r="W239" s="196"/>
      <c r="X239" s="196"/>
      <c r="Y239" s="196"/>
      <c r="Z239" s="196"/>
      <c r="AA239" s="196"/>
      <c r="AB239" s="196"/>
      <c r="AC239" s="196"/>
      <c r="AD239" s="196"/>
      <c r="AE239" s="196"/>
      <c r="AF239" s="87"/>
      <c r="AG239" s="126"/>
      <c r="AH239" s="126"/>
      <c r="AI239" s="126"/>
      <c r="AJ239" s="87"/>
      <c r="AK239" s="87"/>
      <c r="AL239" s="87"/>
      <c r="AM239" s="87"/>
      <c r="AN239" s="87"/>
      <c r="AO239" s="87"/>
      <c r="AR239" s="57"/>
      <c r="AS239" s="57"/>
      <c r="AT239" s="57"/>
      <c r="AU239" s="57"/>
      <c r="AV239" s="57"/>
      <c r="AW239" s="57"/>
      <c r="AX239" s="57"/>
      <c r="AY239" s="57"/>
      <c r="AZ239" s="57"/>
      <c r="BA239" s="57"/>
      <c r="BB239" s="57"/>
      <c r="BC239" s="57"/>
      <c r="BD239" s="57"/>
      <c r="BE239" s="57"/>
      <c r="BF239" s="57"/>
      <c r="BG239" s="57"/>
      <c r="BH239" s="57"/>
      <c r="BI239" s="57"/>
      <c r="BJ239" s="57"/>
      <c r="BK239" s="57"/>
      <c r="BL239" s="57"/>
      <c r="BM239" s="57"/>
    </row>
    <row r="240" spans="1:65" s="119" customFormat="1" ht="14.25" thickBot="1" x14ac:dyDescent="0.2">
      <c r="A240" s="590" t="s">
        <v>1378</v>
      </c>
      <c r="B240" s="196"/>
      <c r="C240" s="196"/>
      <c r="D240" s="196"/>
      <c r="E240" s="196"/>
      <c r="F240" s="196"/>
      <c r="G240" s="196"/>
      <c r="H240" s="196"/>
      <c r="I240" s="196"/>
      <c r="J240" s="196"/>
      <c r="K240" s="196"/>
      <c r="L240" s="196"/>
      <c r="M240" s="196"/>
      <c r="N240" s="196"/>
      <c r="O240" s="196"/>
      <c r="P240" s="196"/>
      <c r="Q240" s="87"/>
      <c r="R240" s="87"/>
      <c r="S240" s="126"/>
      <c r="T240" s="126"/>
      <c r="U240" s="126"/>
      <c r="V240" s="87"/>
      <c r="W240" s="87"/>
      <c r="X240" s="87"/>
      <c r="Y240" s="87"/>
      <c r="Z240" s="87"/>
      <c r="AA240" s="87"/>
      <c r="AD240" s="57"/>
      <c r="AE240" s="57"/>
      <c r="AF240" s="57"/>
      <c r="AG240" s="57"/>
      <c r="AH240" s="57"/>
      <c r="AI240" s="57"/>
      <c r="AJ240" s="57"/>
      <c r="AK240" s="57"/>
      <c r="AL240" s="57"/>
      <c r="AM240" s="57"/>
      <c r="AN240" s="57"/>
      <c r="AO240" s="57"/>
      <c r="AP240" s="57"/>
      <c r="AQ240" s="57"/>
      <c r="AR240" s="57"/>
      <c r="AS240" s="57"/>
      <c r="AT240" s="57"/>
      <c r="AU240" s="57"/>
      <c r="AV240" s="57"/>
      <c r="AW240" s="57"/>
      <c r="AX240" s="57"/>
    </row>
    <row r="241" spans="1:65" s="119" customFormat="1" ht="15" customHeight="1" x14ac:dyDescent="0.15">
      <c r="A241" s="898"/>
      <c r="B241" s="899"/>
      <c r="C241" s="904" t="s">
        <v>1388</v>
      </c>
      <c r="D241" s="904"/>
      <c r="E241" s="904"/>
      <c r="F241" s="904"/>
      <c r="G241" s="904"/>
      <c r="H241" s="904"/>
      <c r="I241" s="904"/>
      <c r="J241" s="904"/>
      <c r="K241" s="904"/>
      <c r="L241" s="905"/>
      <c r="M241" s="222" t="s">
        <v>1385</v>
      </c>
      <c r="N241" s="1634" t="s">
        <v>1386</v>
      </c>
      <c r="O241" s="1634"/>
      <c r="P241" s="1634"/>
      <c r="Q241" s="1634"/>
      <c r="R241" s="1634"/>
      <c r="S241" s="1634"/>
      <c r="T241" s="1634"/>
      <c r="U241" s="1634"/>
      <c r="V241" s="1634"/>
      <c r="W241" s="1634"/>
      <c r="X241" s="1634"/>
      <c r="Y241" s="1634"/>
      <c r="Z241" s="1634"/>
      <c r="AA241" s="1634"/>
      <c r="AB241" s="1634"/>
      <c r="AC241" s="1634"/>
      <c r="AD241" s="1634"/>
      <c r="AE241" s="1634"/>
      <c r="AF241" s="748" t="str">
        <f>IF(A241="","←(1)現時点の耐震化状況についてお答えください。",IF(AND(OR(A241=2,A241=3),A246=""),"←(2)耐震化未実施の建物に対する耐震化予定についてお答えください。",IF(AND(A241&lt;&gt;1,A246&lt;&gt;1,N246&lt;&gt;"○",N247&lt;&gt;"○",N248&lt;&gt;"○",N249&lt;&gt;"○"),"←(3)耐震化未定の理由についてお答えください。","")))</f>
        <v>←(1)現時点の耐震化状況についてお答えください。</v>
      </c>
      <c r="AG241" s="57"/>
      <c r="AH241" s="57"/>
      <c r="AI241" s="57"/>
      <c r="AJ241" s="57"/>
      <c r="AK241" s="57"/>
      <c r="AL241" s="57"/>
      <c r="AM241" s="57"/>
      <c r="AN241" s="57"/>
      <c r="AO241" s="57"/>
      <c r="AP241" s="57"/>
      <c r="AQ241" s="57"/>
      <c r="AR241" s="57"/>
      <c r="AS241" s="57"/>
      <c r="AT241" s="57"/>
      <c r="AU241" s="57"/>
      <c r="AV241" s="57"/>
      <c r="AW241" s="57"/>
      <c r="AX241" s="57"/>
    </row>
    <row r="242" spans="1:65" s="119" customFormat="1" ht="15" customHeight="1" x14ac:dyDescent="0.15">
      <c r="A242" s="900"/>
      <c r="B242" s="901"/>
      <c r="C242" s="911" t="s">
        <v>1379</v>
      </c>
      <c r="D242" s="911"/>
      <c r="E242" s="911"/>
      <c r="F242" s="911"/>
      <c r="G242" s="911"/>
      <c r="H242" s="911"/>
      <c r="I242" s="911"/>
      <c r="J242" s="911"/>
      <c r="K242" s="911"/>
      <c r="L242" s="912"/>
      <c r="M242" s="196"/>
      <c r="N242" s="1634"/>
      <c r="O242" s="1634"/>
      <c r="P242" s="1634"/>
      <c r="Q242" s="1634"/>
      <c r="R242" s="1634"/>
      <c r="S242" s="1634"/>
      <c r="T242" s="1634"/>
      <c r="U242" s="1634"/>
      <c r="V242" s="1634"/>
      <c r="W242" s="1634"/>
      <c r="X242" s="1634"/>
      <c r="Y242" s="1634"/>
      <c r="Z242" s="1634"/>
      <c r="AA242" s="1634"/>
      <c r="AB242" s="1634"/>
      <c r="AC242" s="1634"/>
      <c r="AD242" s="1634"/>
      <c r="AE242" s="1634"/>
      <c r="AF242" s="748"/>
      <c r="AG242" s="57"/>
      <c r="AH242" s="57"/>
      <c r="AI242" s="57"/>
      <c r="AJ242" s="57"/>
      <c r="AK242" s="57"/>
      <c r="AL242" s="57"/>
      <c r="AM242" s="57"/>
      <c r="AN242" s="57"/>
      <c r="AO242" s="57"/>
      <c r="AP242" s="57"/>
      <c r="AQ242" s="57"/>
      <c r="AR242" s="57"/>
      <c r="AS242" s="57"/>
      <c r="AT242" s="57"/>
      <c r="AU242" s="57"/>
      <c r="AV242" s="57"/>
      <c r="AW242" s="57"/>
      <c r="AX242" s="57"/>
    </row>
    <row r="243" spans="1:65" s="119" customFormat="1" ht="15" customHeight="1" thickBot="1" x14ac:dyDescent="0.2">
      <c r="A243" s="902"/>
      <c r="B243" s="903"/>
      <c r="C243" s="871" t="s">
        <v>1380</v>
      </c>
      <c r="D243" s="871"/>
      <c r="E243" s="871"/>
      <c r="F243" s="871"/>
      <c r="G243" s="871"/>
      <c r="H243" s="871"/>
      <c r="I243" s="871"/>
      <c r="J243" s="871"/>
      <c r="K243" s="871"/>
      <c r="L243" s="872"/>
      <c r="M243" s="196"/>
      <c r="N243" s="1634"/>
      <c r="O243" s="1634"/>
      <c r="P243" s="1634"/>
      <c r="Q243" s="1634"/>
      <c r="R243" s="1634"/>
      <c r="S243" s="1634"/>
      <c r="T243" s="1634"/>
      <c r="U243" s="1634"/>
      <c r="V243" s="1634"/>
      <c r="W243" s="1634"/>
      <c r="X243" s="1634"/>
      <c r="Y243" s="1634"/>
      <c r="Z243" s="1634"/>
      <c r="AA243" s="1634"/>
      <c r="AB243" s="1634"/>
      <c r="AC243" s="1634"/>
      <c r="AD243" s="1634"/>
      <c r="AE243" s="1634"/>
      <c r="AF243" s="57"/>
      <c r="AG243" s="57"/>
      <c r="AH243" s="57"/>
      <c r="AI243" s="57"/>
      <c r="AJ243" s="57"/>
      <c r="AK243" s="57"/>
      <c r="AL243" s="57"/>
      <c r="AM243" s="57"/>
      <c r="AN243" s="57"/>
      <c r="AO243" s="57"/>
      <c r="AP243" s="57"/>
      <c r="AQ243" s="57"/>
      <c r="AR243" s="57"/>
      <c r="AS243" s="57"/>
      <c r="AT243" s="57"/>
      <c r="AU243" s="57"/>
      <c r="AV243" s="57"/>
      <c r="AW243" s="57"/>
      <c r="AX243" s="57"/>
    </row>
    <row r="244" spans="1:65" s="119" customFormat="1" ht="12.75" customHeight="1" x14ac:dyDescent="0.15">
      <c r="A244" s="195"/>
      <c r="B244" s="196"/>
      <c r="C244" s="196"/>
      <c r="D244" s="196"/>
      <c r="E244" s="196"/>
      <c r="F244" s="196"/>
      <c r="G244" s="196"/>
      <c r="H244" s="196"/>
      <c r="I244" s="196"/>
      <c r="J244" s="196"/>
      <c r="K244" s="196"/>
      <c r="L244" s="196"/>
      <c r="M244" s="196"/>
      <c r="O244" s="87"/>
      <c r="P244" s="87"/>
      <c r="Q244" s="126"/>
      <c r="R244" s="126"/>
      <c r="S244" s="126"/>
      <c r="T244" s="87"/>
      <c r="U244" s="87"/>
      <c r="V244" s="87"/>
      <c r="W244" s="87"/>
      <c r="X244" s="87"/>
      <c r="Y244" s="87"/>
      <c r="AB244" s="57"/>
      <c r="AC244" s="57"/>
      <c r="AD244" s="57"/>
      <c r="AE244" s="357" t="s">
        <v>2116</v>
      </c>
      <c r="AF244" s="57"/>
      <c r="AG244" s="57"/>
      <c r="AH244" s="57"/>
      <c r="AI244" s="57"/>
      <c r="AJ244" s="57"/>
      <c r="AK244" s="57"/>
      <c r="AL244" s="57"/>
      <c r="AM244" s="57"/>
      <c r="AN244" s="57"/>
      <c r="AO244" s="57"/>
      <c r="AP244" s="57"/>
      <c r="AQ244" s="57"/>
      <c r="AR244" s="57"/>
      <c r="AS244" s="57"/>
      <c r="AT244" s="57"/>
      <c r="AU244" s="57"/>
      <c r="AV244" s="57"/>
    </row>
    <row r="245" spans="1:65" s="204" customFormat="1" ht="14.25" thickBot="1" x14ac:dyDescent="0.2">
      <c r="A245" s="202" t="s">
        <v>1394</v>
      </c>
      <c r="B245" s="201"/>
      <c r="C245" s="201"/>
      <c r="D245" s="201"/>
      <c r="E245" s="201"/>
      <c r="F245" s="201"/>
      <c r="G245" s="201"/>
      <c r="H245" s="201"/>
      <c r="I245" s="201"/>
      <c r="J245" s="201"/>
      <c r="K245" s="201"/>
      <c r="L245" s="201"/>
      <c r="M245" s="201"/>
      <c r="N245" s="202" t="s">
        <v>1401</v>
      </c>
      <c r="O245" s="202"/>
      <c r="P245" s="203"/>
      <c r="Q245" s="203"/>
      <c r="R245" s="203"/>
      <c r="S245" s="203"/>
      <c r="T245" s="203"/>
      <c r="U245" s="203"/>
      <c r="V245" s="203"/>
      <c r="W245" s="203"/>
      <c r="X245" s="203"/>
      <c r="Y245" s="203"/>
      <c r="Z245" s="203"/>
      <c r="AA245" s="203"/>
      <c r="AB245" s="203"/>
      <c r="AC245" s="203"/>
      <c r="AD245" s="203"/>
      <c r="AE245" s="605"/>
      <c r="AF245" s="203"/>
      <c r="AG245" s="175"/>
      <c r="AH245" s="175"/>
      <c r="AI245" s="175"/>
      <c r="AJ245" s="174"/>
      <c r="AK245" s="174"/>
      <c r="AL245" s="174"/>
      <c r="AM245" s="174"/>
      <c r="AN245" s="174"/>
      <c r="AO245" s="174"/>
      <c r="AR245" s="205"/>
      <c r="AS245" s="205"/>
      <c r="AT245" s="205"/>
      <c r="AU245" s="205"/>
      <c r="AV245" s="205"/>
      <c r="AW245" s="205"/>
      <c r="AX245" s="205"/>
      <c r="AY245" s="205"/>
      <c r="AZ245" s="205"/>
      <c r="BA245" s="205"/>
      <c r="BB245" s="205"/>
      <c r="BC245" s="205"/>
      <c r="BD245" s="205"/>
      <c r="BE245" s="205"/>
      <c r="BF245" s="205"/>
      <c r="BG245" s="205"/>
      <c r="BH245" s="205"/>
      <c r="BI245" s="205"/>
      <c r="BJ245" s="205"/>
      <c r="BK245" s="205"/>
      <c r="BL245" s="205"/>
      <c r="BM245" s="205"/>
    </row>
    <row r="246" spans="1:65" s="119" customFormat="1" ht="15" customHeight="1" x14ac:dyDescent="0.15">
      <c r="A246" s="898"/>
      <c r="B246" s="899"/>
      <c r="C246" s="904" t="s">
        <v>1381</v>
      </c>
      <c r="D246" s="904"/>
      <c r="E246" s="904"/>
      <c r="F246" s="904"/>
      <c r="G246" s="904"/>
      <c r="H246" s="904"/>
      <c r="I246" s="904"/>
      <c r="J246" s="904"/>
      <c r="K246" s="904"/>
      <c r="L246" s="905"/>
      <c r="M246" s="196"/>
      <c r="N246" s="1620"/>
      <c r="O246" s="1621"/>
      <c r="P246" s="908" t="s">
        <v>1305</v>
      </c>
      <c r="Q246" s="909"/>
      <c r="R246" s="909"/>
      <c r="S246" s="909"/>
      <c r="T246" s="909"/>
      <c r="U246" s="909"/>
      <c r="V246" s="909"/>
      <c r="W246" s="909"/>
      <c r="X246" s="909"/>
      <c r="Y246" s="909"/>
      <c r="Z246" s="909"/>
      <c r="AA246" s="909"/>
      <c r="AB246" s="909"/>
      <c r="AC246" s="909"/>
      <c r="AD246" s="909"/>
      <c r="AE246" s="910"/>
      <c r="AF246" s="126"/>
      <c r="AG246" s="126"/>
      <c r="AH246" s="87"/>
      <c r="AI246" s="87"/>
      <c r="AJ246" s="87"/>
      <c r="AK246" s="87"/>
      <c r="AL246" s="87"/>
      <c r="AM246" s="8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row>
    <row r="247" spans="1:65" s="119" customFormat="1" ht="15" customHeight="1" x14ac:dyDescent="0.15">
      <c r="A247" s="900"/>
      <c r="B247" s="901"/>
      <c r="C247" s="911" t="s">
        <v>1382</v>
      </c>
      <c r="D247" s="911"/>
      <c r="E247" s="911"/>
      <c r="F247" s="911"/>
      <c r="G247" s="911"/>
      <c r="H247" s="911"/>
      <c r="I247" s="911"/>
      <c r="J247" s="911"/>
      <c r="K247" s="911"/>
      <c r="L247" s="912"/>
      <c r="M247" s="196"/>
      <c r="N247" s="1624"/>
      <c r="O247" s="1625"/>
      <c r="P247" s="908" t="s">
        <v>1306</v>
      </c>
      <c r="Q247" s="909"/>
      <c r="R247" s="909"/>
      <c r="S247" s="909"/>
      <c r="T247" s="909"/>
      <c r="U247" s="909"/>
      <c r="V247" s="909"/>
      <c r="W247" s="909"/>
      <c r="X247" s="909"/>
      <c r="Y247" s="909"/>
      <c r="Z247" s="909"/>
      <c r="AA247" s="909"/>
      <c r="AB247" s="909"/>
      <c r="AC247" s="909"/>
      <c r="AD247" s="909"/>
      <c r="AE247" s="910"/>
      <c r="AF247" s="126"/>
      <c r="AG247" s="126"/>
      <c r="AH247" s="87"/>
      <c r="AI247" s="87"/>
      <c r="AJ247" s="87"/>
      <c r="AK247" s="87"/>
      <c r="AL247" s="87"/>
      <c r="AM247" s="8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row>
    <row r="248" spans="1:65" s="119" customFormat="1" ht="15" customHeight="1" x14ac:dyDescent="0.15">
      <c r="A248" s="900"/>
      <c r="B248" s="901"/>
      <c r="C248" s="911" t="s">
        <v>1383</v>
      </c>
      <c r="D248" s="911"/>
      <c r="E248" s="911"/>
      <c r="F248" s="911"/>
      <c r="G248" s="911"/>
      <c r="H248" s="911"/>
      <c r="I248" s="911"/>
      <c r="J248" s="911"/>
      <c r="K248" s="911"/>
      <c r="L248" s="912"/>
      <c r="M248" s="196"/>
      <c r="N248" s="1624"/>
      <c r="O248" s="1625"/>
      <c r="P248" s="908" t="s">
        <v>1400</v>
      </c>
      <c r="Q248" s="909"/>
      <c r="R248" s="909"/>
      <c r="S248" s="909"/>
      <c r="T248" s="909"/>
      <c r="U248" s="909"/>
      <c r="V248" s="909"/>
      <c r="W248" s="909"/>
      <c r="X248" s="909"/>
      <c r="Y248" s="909"/>
      <c r="Z248" s="909"/>
      <c r="AA248" s="909"/>
      <c r="AB248" s="909"/>
      <c r="AC248" s="909"/>
      <c r="AD248" s="909"/>
      <c r="AE248" s="910"/>
      <c r="AF248" s="126"/>
      <c r="AG248" s="126"/>
      <c r="AH248" s="87"/>
      <c r="AI248" s="87"/>
      <c r="AJ248" s="87"/>
      <c r="AK248" s="87"/>
      <c r="AL248" s="87"/>
      <c r="AM248" s="87"/>
      <c r="AP248" s="57"/>
      <c r="AQ248" s="57"/>
      <c r="AR248" s="57"/>
      <c r="AS248" s="57"/>
      <c r="AT248" s="57"/>
      <c r="AU248" s="57"/>
      <c r="AV248" s="57"/>
      <c r="AW248" s="57"/>
      <c r="AX248" s="57"/>
      <c r="AY248" s="57"/>
      <c r="AZ248" s="57"/>
      <c r="BA248" s="57"/>
      <c r="BB248" s="57"/>
      <c r="BC248" s="57"/>
      <c r="BD248" s="57"/>
      <c r="BE248" s="57"/>
      <c r="BF248" s="57"/>
      <c r="BG248" s="57"/>
      <c r="BH248" s="57"/>
      <c r="BI248" s="57"/>
      <c r="BJ248" s="57"/>
      <c r="BK248" s="57"/>
    </row>
    <row r="249" spans="1:65" s="119" customFormat="1" ht="15" customHeight="1" thickBot="1" x14ac:dyDescent="0.2">
      <c r="A249" s="902"/>
      <c r="B249" s="903"/>
      <c r="C249" s="871" t="s">
        <v>1384</v>
      </c>
      <c r="D249" s="871"/>
      <c r="E249" s="871"/>
      <c r="F249" s="871"/>
      <c r="G249" s="871"/>
      <c r="H249" s="871"/>
      <c r="I249" s="871"/>
      <c r="J249" s="871"/>
      <c r="K249" s="871"/>
      <c r="L249" s="872"/>
      <c r="M249" s="196"/>
      <c r="N249" s="1626"/>
      <c r="O249" s="1627"/>
      <c r="P249" s="875" t="s">
        <v>1307</v>
      </c>
      <c r="Q249" s="876"/>
      <c r="R249" s="876"/>
      <c r="S249" s="876"/>
      <c r="T249" s="876"/>
      <c r="U249" s="876"/>
      <c r="V249" s="876"/>
      <c r="W249" s="876"/>
      <c r="X249" s="876"/>
      <c r="Y249" s="876"/>
      <c r="Z249" s="876"/>
      <c r="AA249" s="876"/>
      <c r="AB249" s="876"/>
      <c r="AC249" s="876"/>
      <c r="AD249" s="876"/>
      <c r="AE249" s="877"/>
      <c r="AF249" s="126"/>
      <c r="AG249" s="126"/>
      <c r="AH249" s="87"/>
      <c r="AI249" s="87"/>
      <c r="AJ249" s="87"/>
      <c r="AK249" s="87"/>
      <c r="AL249" s="87"/>
      <c r="AM249" s="87"/>
      <c r="AP249" s="57"/>
      <c r="AQ249" s="57"/>
      <c r="AR249" s="57"/>
      <c r="AS249" s="57"/>
      <c r="AT249" s="57"/>
      <c r="AU249" s="57"/>
      <c r="AV249" s="57"/>
      <c r="AW249" s="57"/>
      <c r="AX249" s="57"/>
      <c r="AY249" s="57"/>
      <c r="AZ249" s="57"/>
      <c r="BA249" s="57"/>
      <c r="BB249" s="57"/>
      <c r="BC249" s="57"/>
      <c r="BD249" s="57"/>
      <c r="BE249" s="57"/>
      <c r="BF249" s="57"/>
      <c r="BG249" s="57"/>
      <c r="BH249" s="57"/>
      <c r="BI249" s="57"/>
      <c r="BJ249" s="57"/>
      <c r="BK249" s="57"/>
    </row>
    <row r="250" spans="1:65" s="119" customFormat="1" ht="15.75" customHeight="1" thickBot="1" x14ac:dyDescent="0.2">
      <c r="A250" s="199" t="s">
        <v>2115</v>
      </c>
      <c r="B250" s="196"/>
      <c r="C250" s="196"/>
      <c r="D250" s="196"/>
      <c r="E250" s="196"/>
      <c r="F250" s="196"/>
      <c r="G250" s="196"/>
      <c r="H250" s="196"/>
      <c r="I250" s="196"/>
      <c r="J250" s="196"/>
      <c r="K250" s="196"/>
      <c r="L250" s="196"/>
      <c r="M250" s="196"/>
      <c r="N250" s="1628"/>
      <c r="O250" s="1629"/>
      <c r="P250" s="878"/>
      <c r="Q250" s="879"/>
      <c r="R250" s="879"/>
      <c r="S250" s="879"/>
      <c r="T250" s="879"/>
      <c r="U250" s="879"/>
      <c r="V250" s="879"/>
      <c r="W250" s="879"/>
      <c r="X250" s="879"/>
      <c r="Y250" s="879"/>
      <c r="Z250" s="879"/>
      <c r="AA250" s="879"/>
      <c r="AB250" s="879"/>
      <c r="AC250" s="879"/>
      <c r="AD250" s="879"/>
      <c r="AE250" s="880"/>
      <c r="AF250" s="126"/>
      <c r="AG250" s="126"/>
      <c r="AH250" s="87"/>
      <c r="AI250" s="87"/>
      <c r="AJ250" s="87"/>
      <c r="AK250" s="87"/>
      <c r="AL250" s="87"/>
      <c r="AM250" s="87"/>
      <c r="AP250" s="57"/>
      <c r="AQ250" s="57"/>
      <c r="AR250" s="57"/>
      <c r="AS250" s="57"/>
      <c r="AT250" s="57"/>
      <c r="AU250" s="57"/>
      <c r="AV250" s="57"/>
      <c r="AW250" s="57"/>
      <c r="AX250" s="57"/>
      <c r="AY250" s="57"/>
      <c r="AZ250" s="57"/>
      <c r="BA250" s="57"/>
      <c r="BB250" s="57"/>
      <c r="BC250" s="57"/>
      <c r="BD250" s="57"/>
      <c r="BE250" s="57"/>
      <c r="BF250" s="57"/>
      <c r="BG250" s="57"/>
      <c r="BH250" s="57"/>
      <c r="BI250" s="57"/>
      <c r="BJ250" s="57"/>
      <c r="BK250" s="57"/>
    </row>
    <row r="251" spans="1:65" s="119" customFormat="1" ht="9.75" customHeight="1" x14ac:dyDescent="0.15">
      <c r="A251" s="199"/>
      <c r="B251" s="196"/>
      <c r="C251" s="196"/>
      <c r="D251" s="196"/>
      <c r="E251" s="196"/>
      <c r="F251" s="196"/>
      <c r="G251" s="196"/>
      <c r="H251" s="196"/>
      <c r="I251" s="196"/>
      <c r="J251" s="196"/>
      <c r="K251" s="196"/>
      <c r="L251" s="196"/>
      <c r="M251" s="196"/>
      <c r="N251" s="259"/>
      <c r="O251" s="259"/>
      <c r="P251" s="260"/>
      <c r="Q251" s="260"/>
      <c r="R251" s="260"/>
      <c r="S251" s="260"/>
      <c r="T251" s="260"/>
      <c r="U251" s="260"/>
      <c r="V251" s="260"/>
      <c r="W251" s="260"/>
      <c r="X251" s="260"/>
      <c r="Y251" s="260"/>
      <c r="Z251" s="260"/>
      <c r="AA251" s="260"/>
      <c r="AB251" s="260"/>
      <c r="AC251" s="260"/>
      <c r="AD251" s="260"/>
      <c r="AE251" s="260"/>
      <c r="AF251" s="126"/>
      <c r="AG251" s="126"/>
      <c r="AH251" s="87"/>
      <c r="AI251" s="87"/>
      <c r="AJ251" s="87"/>
      <c r="AK251" s="87"/>
      <c r="AL251" s="87"/>
      <c r="AM251" s="87"/>
      <c r="AP251" s="57"/>
      <c r="AQ251" s="57"/>
      <c r="AR251" s="57"/>
      <c r="AS251" s="57"/>
      <c r="AT251" s="57"/>
      <c r="AU251" s="57"/>
      <c r="AV251" s="57"/>
      <c r="AW251" s="57"/>
      <c r="AX251" s="57"/>
      <c r="AY251" s="57"/>
      <c r="AZ251" s="57"/>
      <c r="BA251" s="57"/>
      <c r="BB251" s="57"/>
      <c r="BC251" s="57"/>
      <c r="BD251" s="57"/>
      <c r="BE251" s="57"/>
      <c r="BF251" s="57"/>
      <c r="BG251" s="57"/>
      <c r="BH251" s="57"/>
      <c r="BI251" s="57"/>
      <c r="BJ251" s="57"/>
      <c r="BK251" s="57"/>
    </row>
    <row r="252" spans="1:65" s="119" customFormat="1" ht="3.75" customHeight="1" x14ac:dyDescent="0.15">
      <c r="A252" s="261"/>
      <c r="B252" s="261"/>
      <c r="C252" s="261"/>
      <c r="D252" s="261"/>
      <c r="E252" s="261"/>
      <c r="F252" s="261"/>
      <c r="G252" s="261"/>
      <c r="H252" s="261"/>
      <c r="I252" s="261"/>
      <c r="J252" s="261"/>
      <c r="K252" s="261"/>
      <c r="L252" s="261"/>
      <c r="M252" s="261"/>
      <c r="N252" s="261"/>
      <c r="O252" s="261"/>
      <c r="P252" s="261"/>
      <c r="Q252" s="261"/>
      <c r="R252" s="261"/>
      <c r="S252" s="261"/>
      <c r="T252" s="261"/>
      <c r="U252" s="261"/>
      <c r="V252" s="261"/>
      <c r="W252" s="261"/>
      <c r="X252" s="261"/>
      <c r="Y252" s="261"/>
      <c r="Z252" s="261"/>
      <c r="AA252" s="261"/>
      <c r="AB252" s="261"/>
      <c r="AC252" s="261"/>
      <c r="AD252" s="261"/>
      <c r="AE252" s="261"/>
      <c r="AF252" s="87"/>
      <c r="AG252" s="126"/>
      <c r="AH252" s="126"/>
      <c r="AI252" s="126"/>
      <c r="AJ252" s="87"/>
      <c r="AK252" s="87"/>
      <c r="AL252" s="87"/>
      <c r="AM252" s="87"/>
      <c r="AN252" s="87"/>
      <c r="AO252" s="87"/>
      <c r="AR252" s="57"/>
      <c r="AS252" s="57"/>
      <c r="AT252" s="57"/>
      <c r="AU252" s="57"/>
      <c r="AV252" s="57"/>
      <c r="AW252" s="57"/>
      <c r="AX252" s="57"/>
      <c r="AY252" s="57"/>
      <c r="AZ252" s="57"/>
      <c r="BA252" s="57"/>
      <c r="BB252" s="57"/>
      <c r="BC252" s="57"/>
      <c r="BD252" s="57"/>
      <c r="BE252" s="57"/>
      <c r="BF252" s="57"/>
      <c r="BG252" s="57"/>
      <c r="BH252" s="57"/>
      <c r="BI252" s="57"/>
      <c r="BJ252" s="57"/>
      <c r="BK252" s="57"/>
      <c r="BL252" s="57"/>
      <c r="BM252" s="57"/>
    </row>
    <row r="253" spans="1:65" s="119" customFormat="1" ht="18.75" customHeight="1" x14ac:dyDescent="0.15">
      <c r="A253" s="881" t="s">
        <v>1387</v>
      </c>
      <c r="B253" s="881"/>
      <c r="C253" s="881"/>
      <c r="D253" s="881"/>
      <c r="E253" s="881"/>
      <c r="F253" s="881"/>
      <c r="G253" s="881"/>
      <c r="H253" s="881"/>
      <c r="I253" s="881"/>
      <c r="J253" s="881"/>
      <c r="K253" s="881"/>
      <c r="L253" s="881"/>
      <c r="M253" s="881"/>
      <c r="N253" s="881"/>
      <c r="O253" s="881"/>
      <c r="P253" s="881"/>
      <c r="Q253" s="360" t="s">
        <v>2141</v>
      </c>
      <c r="R253" s="161"/>
      <c r="S253" s="161"/>
      <c r="T253" s="161"/>
      <c r="U253" s="161"/>
      <c r="V253" s="161"/>
      <c r="W253" s="161"/>
      <c r="X253" s="161"/>
      <c r="Y253" s="161"/>
      <c r="Z253" s="161"/>
      <c r="AA253" s="161"/>
      <c r="AB253" s="161"/>
      <c r="AC253" s="161"/>
      <c r="AD253" s="161"/>
      <c r="AE253" s="161"/>
      <c r="AF253" s="87"/>
      <c r="AG253" s="126"/>
      <c r="AH253" s="126"/>
      <c r="AI253" s="126"/>
      <c r="AJ253" s="87"/>
      <c r="AK253" s="87"/>
      <c r="AL253" s="87"/>
      <c r="AM253" s="87"/>
      <c r="AN253" s="87"/>
      <c r="AO253" s="87"/>
      <c r="AR253" s="57"/>
      <c r="AS253" s="57"/>
      <c r="AT253" s="57"/>
      <c r="AU253" s="57"/>
      <c r="AV253" s="57"/>
      <c r="AW253" s="57"/>
      <c r="AX253" s="57"/>
      <c r="AY253" s="57"/>
      <c r="AZ253" s="57"/>
      <c r="BA253" s="57"/>
      <c r="BB253" s="57"/>
      <c r="BC253" s="57"/>
      <c r="BD253" s="57"/>
      <c r="BE253" s="57"/>
      <c r="BF253" s="57"/>
      <c r="BG253" s="57"/>
      <c r="BH253" s="57"/>
      <c r="BI253" s="57"/>
      <c r="BJ253" s="57"/>
      <c r="BK253" s="57"/>
      <c r="BL253" s="57"/>
      <c r="BM253" s="57"/>
    </row>
    <row r="254" spans="1:65" s="119" customFormat="1" ht="24.75" customHeight="1" x14ac:dyDescent="0.15">
      <c r="A254" s="882" t="s">
        <v>1405</v>
      </c>
      <c r="B254" s="882"/>
      <c r="C254" s="882"/>
      <c r="D254" s="882"/>
      <c r="E254" s="882"/>
      <c r="F254" s="882"/>
      <c r="G254" s="882"/>
      <c r="H254" s="882"/>
      <c r="I254" s="882"/>
      <c r="J254" s="882"/>
      <c r="K254" s="882"/>
      <c r="L254" s="882"/>
      <c r="M254" s="882"/>
      <c r="N254" s="882"/>
      <c r="O254" s="161"/>
      <c r="P254" s="161"/>
      <c r="Q254" s="883" t="s">
        <v>4778</v>
      </c>
      <c r="R254" s="883"/>
      <c r="S254" s="883"/>
      <c r="T254" s="883"/>
      <c r="U254" s="883"/>
      <c r="V254" s="883"/>
      <c r="W254" s="883"/>
      <c r="X254" s="883"/>
      <c r="Y254" s="883"/>
      <c r="Z254" s="883"/>
      <c r="AA254" s="883"/>
      <c r="AB254" s="883"/>
      <c r="AC254" s="883"/>
      <c r="AD254" s="883"/>
      <c r="AE254" s="883"/>
      <c r="AF254" s="87"/>
      <c r="AG254" s="126"/>
      <c r="AH254" s="126"/>
      <c r="AI254" s="126"/>
      <c r="AJ254" s="87"/>
      <c r="AK254" s="87"/>
      <c r="AL254" s="87"/>
      <c r="AM254" s="87"/>
      <c r="AN254" s="87"/>
      <c r="AO254" s="87"/>
      <c r="AR254" s="57"/>
      <c r="AS254" s="57"/>
      <c r="AT254" s="57"/>
      <c r="AU254" s="57"/>
      <c r="AV254" s="57"/>
      <c r="AW254" s="57"/>
      <c r="AX254" s="57"/>
      <c r="AY254" s="57"/>
      <c r="AZ254" s="57"/>
      <c r="BA254" s="57"/>
      <c r="BB254" s="57"/>
      <c r="BC254" s="57"/>
      <c r="BD254" s="57"/>
      <c r="BE254" s="57"/>
      <c r="BF254" s="57"/>
      <c r="BG254" s="57"/>
      <c r="BH254" s="57"/>
      <c r="BI254" s="57"/>
      <c r="BJ254" s="57"/>
      <c r="BK254" s="57"/>
      <c r="BL254" s="57"/>
      <c r="BM254" s="57"/>
    </row>
    <row r="255" spans="1:65" s="119" customFormat="1" ht="25.5" customHeight="1" thickBot="1" x14ac:dyDescent="0.2">
      <c r="A255" s="1635"/>
      <c r="B255" s="1636"/>
      <c r="C255" s="1637"/>
      <c r="D255" s="890" t="s">
        <v>2137</v>
      </c>
      <c r="E255" s="890"/>
      <c r="F255" s="890"/>
      <c r="G255" s="891"/>
      <c r="H255" s="894" t="s">
        <v>2139</v>
      </c>
      <c r="I255" s="890"/>
      <c r="J255" s="890"/>
      <c r="K255" s="895"/>
      <c r="L255" s="913" t="s">
        <v>2140</v>
      </c>
      <c r="M255" s="914"/>
      <c r="N255" s="914"/>
      <c r="O255" s="915"/>
      <c r="P255" s="251"/>
      <c r="Q255" s="883"/>
      <c r="R255" s="883"/>
      <c r="S255" s="883"/>
      <c r="T255" s="883"/>
      <c r="U255" s="883"/>
      <c r="V255" s="883"/>
      <c r="W255" s="883"/>
      <c r="X255" s="883"/>
      <c r="Y255" s="883"/>
      <c r="Z255" s="883"/>
      <c r="AA255" s="883"/>
      <c r="AB255" s="883"/>
      <c r="AC255" s="883"/>
      <c r="AD255" s="883"/>
      <c r="AE255" s="883"/>
      <c r="AG255" s="126"/>
      <c r="AH255" s="126"/>
      <c r="AI255" s="87"/>
      <c r="AJ255" s="87"/>
      <c r="AK255" s="87"/>
      <c r="AN255" s="57"/>
      <c r="AO255" s="57"/>
      <c r="AP255" s="57"/>
      <c r="AQ255" s="57"/>
      <c r="AR255" s="57"/>
      <c r="AS255" s="57"/>
      <c r="AT255" s="57"/>
      <c r="AU255" s="57"/>
      <c r="AV255" s="57"/>
      <c r="AW255" s="57"/>
      <c r="AX255" s="57"/>
      <c r="AY255" s="57"/>
      <c r="AZ255" s="57"/>
      <c r="BA255" s="57"/>
      <c r="BB255" s="57"/>
      <c r="BC255" s="57"/>
      <c r="BD255" s="57"/>
      <c r="BE255" s="57"/>
      <c r="BF255" s="57"/>
      <c r="BG255" s="57"/>
      <c r="BH255" s="57"/>
      <c r="BI255" s="57"/>
    </row>
    <row r="256" spans="1:65" s="119" customFormat="1" ht="14.25" customHeight="1" thickBot="1" x14ac:dyDescent="0.2">
      <c r="A256" s="1638"/>
      <c r="B256" s="1639"/>
      <c r="C256" s="1640"/>
      <c r="D256" s="892"/>
      <c r="E256" s="892"/>
      <c r="F256" s="892"/>
      <c r="G256" s="893"/>
      <c r="H256" s="896"/>
      <c r="I256" s="892"/>
      <c r="J256" s="892"/>
      <c r="K256" s="897"/>
      <c r="L256" s="916"/>
      <c r="M256" s="917"/>
      <c r="N256" s="917"/>
      <c r="O256" s="918"/>
      <c r="P256" s="251"/>
      <c r="Q256" s="906" t="s">
        <v>3300</v>
      </c>
      <c r="R256" s="907"/>
      <c r="S256" s="791" t="s">
        <v>1422</v>
      </c>
      <c r="T256" s="792"/>
      <c r="U256" s="792"/>
      <c r="V256" s="792"/>
      <c r="W256" s="792"/>
      <c r="X256" s="792"/>
      <c r="Y256" s="792"/>
      <c r="Z256" s="792"/>
      <c r="AA256" s="792"/>
      <c r="AB256" s="792"/>
      <c r="AC256" s="792"/>
      <c r="AD256" s="792"/>
      <c r="AE256" s="793"/>
      <c r="AG256" s="126"/>
      <c r="AH256" s="126"/>
      <c r="AI256" s="87"/>
      <c r="AJ256" s="87"/>
      <c r="AK256" s="87"/>
      <c r="AN256" s="57"/>
      <c r="AO256" s="57"/>
      <c r="AP256" s="57"/>
      <c r="AQ256" s="57"/>
      <c r="AR256" s="57"/>
      <c r="AS256" s="57"/>
      <c r="AT256" s="57"/>
      <c r="AU256" s="57"/>
      <c r="AV256" s="57"/>
      <c r="AW256" s="57"/>
      <c r="AX256" s="57"/>
      <c r="AY256" s="57"/>
      <c r="AZ256" s="57"/>
      <c r="BA256" s="57"/>
      <c r="BB256" s="57"/>
      <c r="BC256" s="57"/>
      <c r="BD256" s="57"/>
      <c r="BE256" s="57"/>
      <c r="BF256" s="57"/>
      <c r="BG256" s="57"/>
      <c r="BH256" s="57"/>
      <c r="BI256" s="57"/>
    </row>
    <row r="257" spans="1:63" ht="13.5" customHeight="1" x14ac:dyDescent="0.15">
      <c r="A257" s="770" t="s">
        <v>1296</v>
      </c>
      <c r="B257" s="770"/>
      <c r="C257" s="771"/>
      <c r="D257" s="776"/>
      <c r="E257" s="777"/>
      <c r="F257" s="777"/>
      <c r="G257" s="777"/>
      <c r="H257" s="777"/>
      <c r="I257" s="777"/>
      <c r="J257" s="777"/>
      <c r="K257" s="782"/>
      <c r="L257" s="785"/>
      <c r="M257" s="777"/>
      <c r="N257" s="777"/>
      <c r="O257" s="786"/>
      <c r="Q257" s="849"/>
      <c r="R257" s="850"/>
      <c r="S257" s="791" t="s">
        <v>1421</v>
      </c>
      <c r="T257" s="792"/>
      <c r="U257" s="792"/>
      <c r="V257" s="792"/>
      <c r="W257" s="792"/>
      <c r="X257" s="792"/>
      <c r="Y257" s="792"/>
      <c r="Z257" s="792"/>
      <c r="AA257" s="792"/>
      <c r="AB257" s="792"/>
      <c r="AC257" s="792"/>
      <c r="AD257" s="792"/>
      <c r="AE257" s="793"/>
      <c r="AF257" s="119"/>
      <c r="AG257" s="119"/>
      <c r="AH257" s="57"/>
      <c r="AI257" s="57"/>
      <c r="AJ257" s="57"/>
      <c r="AK257" s="57"/>
      <c r="AL257" s="57"/>
      <c r="AM257" s="57"/>
      <c r="AN257" s="57"/>
      <c r="AO257" s="57"/>
      <c r="AP257" s="57"/>
      <c r="AQ257" s="57"/>
    </row>
    <row r="258" spans="1:63" ht="13.5" customHeight="1" x14ac:dyDescent="0.15">
      <c r="A258" s="772"/>
      <c r="B258" s="772"/>
      <c r="C258" s="773"/>
      <c r="D258" s="778"/>
      <c r="E258" s="779"/>
      <c r="F258" s="779"/>
      <c r="G258" s="779"/>
      <c r="H258" s="779"/>
      <c r="I258" s="779"/>
      <c r="J258" s="779"/>
      <c r="K258" s="783"/>
      <c r="L258" s="787"/>
      <c r="M258" s="779"/>
      <c r="N258" s="779"/>
      <c r="O258" s="788"/>
      <c r="Q258" s="849"/>
      <c r="R258" s="850"/>
      <c r="S258" s="791" t="s">
        <v>1423</v>
      </c>
      <c r="T258" s="792"/>
      <c r="U258" s="792"/>
      <c r="V258" s="792"/>
      <c r="W258" s="792"/>
      <c r="X258" s="792"/>
      <c r="Y258" s="792"/>
      <c r="Z258" s="792"/>
      <c r="AA258" s="792"/>
      <c r="AB258" s="792"/>
      <c r="AC258" s="792"/>
      <c r="AD258" s="792"/>
      <c r="AE258" s="793"/>
      <c r="AF258" s="733" t="str">
        <f>IF(D257="","←普通教室の「総数」が未記入です。",IF(H257="","←「冷房整備済教室数」が未記入です。（０の場合は「０」を記入してください。）",IF(D257&lt;H257,"←「総数」が「冷房整備済教室数」を下回っています。",IF(L257&gt;D257,"←「総数」が「無線LAN整備済教室数」を下回っています。",IF(L257="","←「無線ＬＡＮ整備済教室数」が未記入です。（０の場合は「０」を記入してください。）",IF(AND(L257&gt;=1,Q256&lt;&gt;"○",Q257&lt;&gt;"○",Q258&lt;&gt;"○",Q259&lt;&gt;"○",Q260&lt;&gt;"○"),"←(2)無線LAN環境についての課題としてあてはまるものを選択してください。",IF(AND(Q260="○",OR(Q256="○",Q257="○",Q258="○",Q259="○")),"（2）利用中の無線LAN環境についての課題で、「5. 課題はない」を選択した場合は、他の課題を選択しないでください。",IF(AND(Q259="○",""),"（2）利用中の無線LAN環境についての課題で「その他」の内容を記入ください。",""))))))))</f>
        <v>←普通教室の「総数」が未記入です。</v>
      </c>
      <c r="AG258" s="119"/>
      <c r="AH258" s="57"/>
      <c r="AI258" s="57"/>
      <c r="AJ258" s="57"/>
      <c r="AK258" s="57"/>
      <c r="AL258" s="57"/>
      <c r="AM258" s="57"/>
      <c r="AN258" s="57"/>
      <c r="AO258" s="57"/>
      <c r="AP258" s="57"/>
      <c r="AQ258" s="57"/>
    </row>
    <row r="259" spans="1:63" ht="14.25" customHeight="1" thickBot="1" x14ac:dyDescent="0.2">
      <c r="A259" s="774"/>
      <c r="B259" s="774"/>
      <c r="C259" s="775"/>
      <c r="D259" s="780"/>
      <c r="E259" s="781"/>
      <c r="F259" s="781"/>
      <c r="G259" s="781"/>
      <c r="H259" s="781"/>
      <c r="I259" s="781"/>
      <c r="J259" s="781"/>
      <c r="K259" s="784"/>
      <c r="L259" s="789"/>
      <c r="M259" s="781"/>
      <c r="N259" s="781"/>
      <c r="O259" s="790"/>
      <c r="Q259" s="849"/>
      <c r="R259" s="850"/>
      <c r="S259" s="791" t="s">
        <v>1425</v>
      </c>
      <c r="T259" s="792"/>
      <c r="U259" s="792"/>
      <c r="V259" s="870"/>
      <c r="W259" s="792"/>
      <c r="X259" s="792"/>
      <c r="Y259" s="792"/>
      <c r="Z259" s="792"/>
      <c r="AA259" s="792"/>
      <c r="AB259" s="792"/>
      <c r="AC259" s="792"/>
      <c r="AD259" s="792"/>
      <c r="AE259" s="793"/>
      <c r="AF259" s="733"/>
      <c r="AG259" s="119"/>
      <c r="AH259" s="57"/>
      <c r="AI259" s="57"/>
      <c r="AJ259" s="57"/>
      <c r="AK259" s="57"/>
      <c r="AL259" s="57"/>
      <c r="AM259" s="57"/>
      <c r="AN259" s="57"/>
      <c r="AO259" s="57"/>
      <c r="AP259" s="57"/>
      <c r="AQ259" s="57"/>
    </row>
    <row r="260" spans="1:63" ht="14.25" customHeight="1" thickBot="1" x14ac:dyDescent="0.2">
      <c r="A260" s="252"/>
      <c r="B260" s="232"/>
      <c r="C260" s="232"/>
      <c r="D260" s="232"/>
      <c r="E260" s="232"/>
      <c r="F260" s="232"/>
      <c r="G260" s="232"/>
      <c r="H260" s="232"/>
      <c r="I260" s="232"/>
      <c r="J260" s="232"/>
      <c r="K260" s="232"/>
      <c r="L260" s="232"/>
      <c r="M260" s="232"/>
      <c r="N260" s="232"/>
      <c r="O260" s="232"/>
      <c r="P260" s="232"/>
      <c r="Q260" s="847"/>
      <c r="R260" s="848"/>
      <c r="S260" s="791" t="s">
        <v>4776</v>
      </c>
      <c r="T260" s="792"/>
      <c r="U260" s="792"/>
      <c r="V260" s="792"/>
      <c r="W260" s="792"/>
      <c r="X260" s="792"/>
      <c r="Y260" s="792"/>
      <c r="Z260" s="792"/>
      <c r="AA260" s="792"/>
      <c r="AB260" s="792"/>
      <c r="AC260" s="792"/>
      <c r="AD260" s="792"/>
      <c r="AE260" s="793"/>
      <c r="AG260" s="87"/>
      <c r="AH260" s="87"/>
      <c r="AI260" s="119"/>
      <c r="AJ260" s="119"/>
      <c r="AK260" s="57"/>
      <c r="AL260" s="57"/>
      <c r="AM260" s="57"/>
      <c r="AN260" s="57"/>
      <c r="AO260" s="57"/>
      <c r="AP260" s="57"/>
      <c r="AQ260" s="57"/>
    </row>
    <row r="261" spans="1:63" ht="21.75" customHeight="1" x14ac:dyDescent="0.15">
      <c r="A261" s="252" t="s">
        <v>1385</v>
      </c>
      <c r="B261" s="843" t="s">
        <v>1408</v>
      </c>
      <c r="C261" s="843"/>
      <c r="D261" s="843"/>
      <c r="E261" s="843"/>
      <c r="F261" s="843"/>
      <c r="G261" s="843"/>
      <c r="H261" s="843"/>
      <c r="I261" s="843"/>
      <c r="J261" s="843"/>
      <c r="K261" s="843"/>
      <c r="L261" s="843"/>
      <c r="M261" s="843"/>
      <c r="N261" s="843"/>
      <c r="O261" s="843"/>
      <c r="P261" s="843"/>
      <c r="Q261" s="843"/>
      <c r="R261" s="843"/>
      <c r="S261" s="843"/>
      <c r="T261" s="843"/>
      <c r="U261" s="843"/>
      <c r="V261" s="843"/>
      <c r="W261" s="843"/>
      <c r="X261" s="843"/>
      <c r="Y261" s="843"/>
      <c r="Z261" s="843"/>
      <c r="AA261" s="843"/>
      <c r="AB261" s="843"/>
      <c r="AC261" s="843"/>
      <c r="AD261" s="843"/>
      <c r="AE261" s="843"/>
      <c r="AG261" s="87"/>
      <c r="AH261" s="87"/>
      <c r="AI261" s="119"/>
      <c r="AJ261" s="119"/>
      <c r="AK261" s="57"/>
      <c r="AL261" s="57"/>
      <c r="AM261" s="57"/>
      <c r="AN261" s="57"/>
      <c r="AO261" s="57"/>
      <c r="AP261" s="57"/>
      <c r="AQ261" s="57"/>
    </row>
    <row r="262" spans="1:63" ht="11.25" customHeight="1" x14ac:dyDescent="0.15">
      <c r="A262" s="252"/>
      <c r="B262" s="232"/>
      <c r="C262" s="232"/>
      <c r="D262" s="232"/>
      <c r="E262" s="232"/>
      <c r="F262" s="232"/>
      <c r="G262" s="232"/>
      <c r="H262" s="232"/>
      <c r="I262" s="232"/>
      <c r="J262" s="232"/>
      <c r="K262" s="232"/>
      <c r="L262" s="232"/>
      <c r="M262" s="232"/>
      <c r="N262" s="232"/>
      <c r="O262" s="232"/>
      <c r="P262" s="232"/>
      <c r="Q262" s="232"/>
      <c r="R262" s="232"/>
      <c r="S262" s="232"/>
      <c r="T262" s="232"/>
      <c r="U262" s="232"/>
      <c r="V262" s="232"/>
      <c r="W262" s="232"/>
      <c r="X262" s="232"/>
      <c r="Y262" s="232"/>
      <c r="Z262" s="232"/>
      <c r="AA262" s="232"/>
      <c r="AB262" s="232"/>
      <c r="AC262" s="232"/>
      <c r="AD262" s="232"/>
      <c r="AE262" s="232"/>
      <c r="AG262" s="87"/>
      <c r="AH262" s="87"/>
      <c r="AI262" s="119"/>
      <c r="AJ262" s="119"/>
      <c r="AK262" s="57"/>
      <c r="AL262" s="57"/>
      <c r="AM262" s="57"/>
      <c r="AN262" s="57"/>
      <c r="AO262" s="57"/>
      <c r="AP262" s="57"/>
      <c r="AQ262" s="57"/>
    </row>
    <row r="263" spans="1:63" ht="18" customHeight="1" thickBot="1" x14ac:dyDescent="0.2">
      <c r="A263" s="1578" t="s">
        <v>1420</v>
      </c>
      <c r="B263" s="1578"/>
      <c r="C263" s="881"/>
      <c r="D263" s="881"/>
      <c r="E263" s="881"/>
      <c r="F263" s="881"/>
      <c r="G263" s="881"/>
      <c r="H263" s="881"/>
      <c r="I263" s="881"/>
      <c r="J263" s="881"/>
      <c r="K263" s="881"/>
      <c r="L263" s="1578"/>
      <c r="M263" s="1578"/>
      <c r="N263" s="1578"/>
      <c r="O263" s="230"/>
      <c r="P263" s="230"/>
      <c r="Q263" s="230"/>
      <c r="R263" s="230"/>
      <c r="S263" s="230"/>
      <c r="T263" s="230"/>
      <c r="U263" s="230"/>
      <c r="V263" s="230"/>
      <c r="W263" s="230"/>
      <c r="X263" s="230"/>
      <c r="Y263" s="230"/>
      <c r="Z263" s="230"/>
      <c r="AA263" s="230"/>
      <c r="AB263" s="230"/>
      <c r="AC263" s="230"/>
      <c r="AD263" s="230"/>
      <c r="AE263" s="87"/>
      <c r="AG263" s="87"/>
      <c r="AH263" s="87"/>
      <c r="AI263" s="119"/>
      <c r="AJ263" s="119"/>
      <c r="AK263" s="57"/>
      <c r="AL263" s="57"/>
      <c r="AM263" s="57"/>
      <c r="AN263" s="57"/>
      <c r="AO263" s="57"/>
      <c r="AP263" s="57"/>
      <c r="AQ263" s="57"/>
    </row>
    <row r="264" spans="1:63" ht="24" customHeight="1" thickBot="1" x14ac:dyDescent="0.2">
      <c r="A264" s="1630"/>
      <c r="B264" s="1631"/>
      <c r="C264" s="1632" t="s">
        <v>1415</v>
      </c>
      <c r="D264" s="1632"/>
      <c r="E264" s="1632"/>
      <c r="F264" s="1632"/>
      <c r="G264" s="1632"/>
      <c r="H264" s="1632"/>
      <c r="I264" s="1632"/>
      <c r="J264" s="1632"/>
      <c r="K264" s="1632"/>
      <c r="L264" s="763" t="s">
        <v>1407</v>
      </c>
      <c r="M264" s="764"/>
      <c r="N264" s="764"/>
      <c r="O264" s="764"/>
      <c r="P264" s="764"/>
      <c r="Q264" s="764"/>
      <c r="R264" s="764"/>
      <c r="S264" s="765"/>
      <c r="T264" s="766" t="s">
        <v>2134</v>
      </c>
      <c r="U264" s="758"/>
      <c r="V264" s="758"/>
      <c r="W264" s="758"/>
      <c r="X264" s="758"/>
      <c r="Y264" s="894" t="s">
        <v>1406</v>
      </c>
      <c r="Z264" s="890"/>
      <c r="AA264" s="890"/>
      <c r="AB264" s="890"/>
      <c r="AC264" s="890"/>
      <c r="AD264" s="895"/>
      <c r="AF264" s="57"/>
      <c r="AG264" s="57"/>
      <c r="AH264" s="57"/>
      <c r="AI264" s="57"/>
      <c r="AJ264" s="57"/>
      <c r="AK264" s="57"/>
      <c r="AL264" s="57"/>
      <c r="AM264" s="57"/>
      <c r="AN264" s="57"/>
      <c r="AO264" s="57"/>
      <c r="AP264" s="57"/>
      <c r="AQ264" s="57"/>
    </row>
    <row r="265" spans="1:63" ht="18" customHeight="1" x14ac:dyDescent="0.15">
      <c r="A265" s="231"/>
      <c r="B265" s="231"/>
      <c r="C265" s="1632"/>
      <c r="D265" s="1632"/>
      <c r="E265" s="1632"/>
      <c r="F265" s="1632"/>
      <c r="G265" s="1632"/>
      <c r="H265" s="1632"/>
      <c r="I265" s="1632"/>
      <c r="J265" s="1632"/>
      <c r="K265" s="1632"/>
      <c r="L265" s="749" t="s">
        <v>1040</v>
      </c>
      <c r="M265" s="750"/>
      <c r="N265" s="750"/>
      <c r="O265" s="750"/>
      <c r="P265" s="750"/>
      <c r="Q265" s="750"/>
      <c r="R265" s="750"/>
      <c r="S265" s="751"/>
      <c r="T265" s="837"/>
      <c r="U265" s="838"/>
      <c r="V265" s="838"/>
      <c r="W265" s="838"/>
      <c r="X265" s="839"/>
      <c r="Y265" s="840"/>
      <c r="Z265" s="838"/>
      <c r="AA265" s="838"/>
      <c r="AB265" s="838"/>
      <c r="AC265" s="838"/>
      <c r="AD265" s="841"/>
      <c r="AF265" s="748" t="str">
        <f>IF(AND(T265="",T266="",T267=""),"←体育館・講堂・ホールの「総数」が未記入です。（０の場合は「０」を記入してください。）",IF(OR(AND(T265&lt;&gt;0,Y265=""),AND(T266&lt;&gt;0,Y266=""),AND(T267&lt;&gt;0,Y267="")),"←「冷房整備済空間数」が未記入です。（０の場合は「０」を記入してください。）",IF(T265&lt;Y265,"←【体育館（スポーツ専用）】冷房整備済空間数が「総数」を上回っているので修正してください。",IF(T266&lt;Y266,"←【講堂・ホールを兼ねる体育館】冷房整備済空間数が「総数」を上回っているので修正してください。",IF(T267&lt;Y267,"←【講堂・ホール】冷房整備済空間数が「総数」を上回っているので修正してください。","")))))</f>
        <v>←体育館・講堂・ホールの「総数」が未記入です。（０の場合は「０」を記入してください。）</v>
      </c>
      <c r="AG265" s="57"/>
      <c r="AH265" s="57"/>
      <c r="AI265" s="57"/>
      <c r="AJ265" s="57"/>
      <c r="AK265" s="57"/>
      <c r="AL265" s="57"/>
      <c r="AM265" s="57"/>
      <c r="AN265" s="57"/>
      <c r="AO265" s="57"/>
      <c r="AP265" s="57"/>
      <c r="AQ265" s="57"/>
    </row>
    <row r="266" spans="1:63" ht="18" customHeight="1" x14ac:dyDescent="0.15">
      <c r="A266" s="231"/>
      <c r="B266" s="231"/>
      <c r="C266" s="1632"/>
      <c r="D266" s="1632"/>
      <c r="E266" s="1632"/>
      <c r="F266" s="1632"/>
      <c r="G266" s="1632"/>
      <c r="H266" s="1632"/>
      <c r="I266" s="1632"/>
      <c r="J266" s="1632"/>
      <c r="K266" s="1632"/>
      <c r="L266" s="749" t="s">
        <v>1041</v>
      </c>
      <c r="M266" s="750"/>
      <c r="N266" s="750"/>
      <c r="O266" s="750"/>
      <c r="P266" s="750"/>
      <c r="Q266" s="750"/>
      <c r="R266" s="750"/>
      <c r="S266" s="751"/>
      <c r="T266" s="752"/>
      <c r="U266" s="753"/>
      <c r="V266" s="753"/>
      <c r="W266" s="753"/>
      <c r="X266" s="754"/>
      <c r="Y266" s="755"/>
      <c r="Z266" s="753"/>
      <c r="AA266" s="753"/>
      <c r="AB266" s="753"/>
      <c r="AC266" s="753"/>
      <c r="AD266" s="756"/>
      <c r="AF266" s="748"/>
      <c r="AG266" s="57"/>
      <c r="AH266" s="57"/>
      <c r="AI266" s="57"/>
      <c r="AJ266" s="57"/>
      <c r="AK266" s="57"/>
      <c r="AL266" s="57"/>
      <c r="AM266" s="57"/>
      <c r="AN266" s="57"/>
      <c r="AO266" s="57"/>
      <c r="AP266" s="57"/>
      <c r="AQ266" s="57"/>
    </row>
    <row r="267" spans="1:63" ht="18" customHeight="1" thickBot="1" x14ac:dyDescent="0.2">
      <c r="A267" s="231"/>
      <c r="B267" s="231"/>
      <c r="C267" s="1632"/>
      <c r="D267" s="1632"/>
      <c r="E267" s="1632"/>
      <c r="F267" s="1632"/>
      <c r="G267" s="1632"/>
      <c r="H267" s="1632"/>
      <c r="I267" s="1632"/>
      <c r="J267" s="1632"/>
      <c r="K267" s="1632"/>
      <c r="L267" s="749" t="s">
        <v>991</v>
      </c>
      <c r="M267" s="750"/>
      <c r="N267" s="750"/>
      <c r="O267" s="750"/>
      <c r="P267" s="750"/>
      <c r="Q267" s="750"/>
      <c r="R267" s="750"/>
      <c r="S267" s="751"/>
      <c r="T267" s="757"/>
      <c r="U267" s="758"/>
      <c r="V267" s="758"/>
      <c r="W267" s="758"/>
      <c r="X267" s="759"/>
      <c r="Y267" s="760"/>
      <c r="Z267" s="758"/>
      <c r="AA267" s="758"/>
      <c r="AB267" s="758"/>
      <c r="AC267" s="758"/>
      <c r="AD267" s="761"/>
      <c r="AF267" s="748"/>
      <c r="AG267" s="57"/>
      <c r="AH267" s="57"/>
      <c r="AI267" s="57"/>
      <c r="AJ267" s="57"/>
      <c r="AK267" s="57"/>
      <c r="AL267" s="57"/>
      <c r="AM267" s="57"/>
      <c r="AN267" s="57"/>
      <c r="AO267" s="57"/>
      <c r="AP267" s="57"/>
      <c r="AQ267" s="57"/>
    </row>
    <row r="268" spans="1:63" ht="33" customHeight="1" x14ac:dyDescent="0.15">
      <c r="A268" s="834"/>
      <c r="B268" s="834"/>
      <c r="C268" s="253"/>
      <c r="D268" s="253"/>
      <c r="E268" s="253"/>
      <c r="F268" s="253"/>
      <c r="G268" s="253"/>
      <c r="H268" s="834"/>
      <c r="I268" s="834"/>
      <c r="J268" s="834" t="s">
        <v>1370</v>
      </c>
      <c r="K268" s="834"/>
      <c r="L268" s="1622" t="s">
        <v>2138</v>
      </c>
      <c r="M268" s="1622"/>
      <c r="N268" s="1622"/>
      <c r="O268" s="1622"/>
      <c r="P268" s="1622"/>
      <c r="Q268" s="1622"/>
      <c r="R268" s="1622"/>
      <c r="S268" s="1622"/>
      <c r="T268" s="1622"/>
      <c r="U268" s="1622"/>
      <c r="V268" s="1622"/>
      <c r="W268" s="1622"/>
      <c r="X268" s="1622"/>
      <c r="Y268" s="1622"/>
      <c r="Z268" s="1622"/>
      <c r="AA268" s="1622"/>
      <c r="AB268" s="1622"/>
      <c r="AC268" s="1622"/>
      <c r="AD268" s="1622"/>
      <c r="AE268" s="1622"/>
      <c r="AG268" s="87"/>
      <c r="AH268" s="87"/>
      <c r="AI268" s="87"/>
      <c r="AJ268" s="119"/>
      <c r="AK268" s="119"/>
      <c r="AL268" s="57"/>
      <c r="AM268" s="57"/>
      <c r="AN268" s="57"/>
      <c r="AO268" s="57"/>
      <c r="AP268" s="57"/>
      <c r="AQ268" s="57"/>
    </row>
    <row r="269" spans="1:63" ht="14.25" thickBot="1" x14ac:dyDescent="0.2">
      <c r="A269" s="1623"/>
      <c r="B269" s="1623"/>
      <c r="C269" s="254"/>
      <c r="D269" s="254"/>
      <c r="E269" s="254"/>
      <c r="F269" s="254"/>
      <c r="G269" s="254"/>
      <c r="H269" s="255"/>
      <c r="I269" s="255"/>
      <c r="J269" s="255"/>
      <c r="K269" s="255">
        <v>2</v>
      </c>
      <c r="L269" s="1619" t="s">
        <v>4808</v>
      </c>
      <c r="M269" s="1619"/>
      <c r="N269" s="1619"/>
      <c r="O269" s="1619"/>
      <c r="P269" s="1619"/>
      <c r="Q269" s="1619"/>
      <c r="R269" s="1619"/>
      <c r="S269" s="1619"/>
      <c r="T269" s="1619"/>
      <c r="U269" s="1619"/>
      <c r="V269" s="1619"/>
      <c r="W269" s="1619"/>
      <c r="X269" s="1619"/>
      <c r="Y269" s="1619"/>
      <c r="Z269" s="1619"/>
      <c r="AA269" s="1619"/>
      <c r="AB269" s="1619"/>
      <c r="AC269" s="1619"/>
      <c r="AD269" s="1619"/>
      <c r="AE269" s="1619"/>
      <c r="AG269" s="87"/>
      <c r="AH269" s="87"/>
      <c r="AI269" s="87"/>
      <c r="AJ269" s="119"/>
      <c r="AK269" s="119"/>
      <c r="AL269" s="57"/>
      <c r="AM269" s="57"/>
      <c r="AN269" s="57"/>
      <c r="AO269" s="57"/>
      <c r="AP269" s="57"/>
      <c r="AQ269" s="57"/>
    </row>
    <row r="270" spans="1:63" s="119" customFormat="1" ht="27.75" customHeight="1" thickBot="1" x14ac:dyDescent="0.2">
      <c r="A270" s="835" t="s">
        <v>2142</v>
      </c>
      <c r="B270" s="835"/>
      <c r="C270" s="835"/>
      <c r="D270" s="835"/>
      <c r="E270" s="835"/>
      <c r="F270" s="835"/>
      <c r="G270" s="835"/>
      <c r="H270" s="835"/>
      <c r="I270" s="835"/>
      <c r="J270" s="835"/>
      <c r="K270" s="835"/>
      <c r="L270" s="835"/>
      <c r="M270" s="835"/>
      <c r="N270" s="835"/>
      <c r="O270" s="835"/>
      <c r="P270" s="835"/>
      <c r="Q270" s="835"/>
      <c r="R270" s="835"/>
      <c r="S270" s="835"/>
      <c r="T270" s="835"/>
      <c r="U270" s="835"/>
      <c r="V270" s="835"/>
      <c r="W270" s="836"/>
      <c r="X270" s="743"/>
      <c r="Y270" s="744"/>
      <c r="Z270" s="745" t="s">
        <v>1424</v>
      </c>
      <c r="AA270" s="746"/>
      <c r="AB270" s="746"/>
      <c r="AC270" s="746"/>
      <c r="AD270" s="746"/>
      <c r="AE270" s="747"/>
      <c r="AF270" s="83" t="str">
        <f>IF(X270="","←(4)が未記入です。指定・登録がない場合は、「2.いいえ」をご回答ください。","")</f>
        <v>←(4)が未記入です。指定・登録がない場合は、「2.いいえ」をご回答ください。</v>
      </c>
      <c r="AG270" s="126"/>
      <c r="AH270" s="87"/>
      <c r="AI270" s="87"/>
      <c r="AJ270" s="87"/>
      <c r="AK270" s="87"/>
      <c r="AL270" s="87"/>
      <c r="AM270" s="8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row>
    <row r="271" spans="1:63" s="119" customFormat="1" ht="19.5" customHeight="1" thickBot="1" x14ac:dyDescent="0.2">
      <c r="A271" s="827" t="s">
        <v>2143</v>
      </c>
      <c r="B271" s="827"/>
      <c r="C271" s="827"/>
      <c r="D271" s="827"/>
      <c r="E271" s="827"/>
      <c r="F271" s="827"/>
      <c r="G271" s="827"/>
      <c r="H271" s="827"/>
      <c r="I271" s="827"/>
      <c r="J271" s="827"/>
      <c r="K271" s="827"/>
      <c r="L271" s="827"/>
      <c r="M271" s="827"/>
      <c r="N271" s="827"/>
      <c r="O271" s="827"/>
      <c r="P271" s="827"/>
      <c r="Q271" s="827"/>
      <c r="R271" s="827"/>
      <c r="S271" s="827"/>
      <c r="T271" s="827"/>
      <c r="U271" s="827"/>
      <c r="V271" s="827"/>
      <c r="W271" s="828"/>
      <c r="X271" s="829"/>
      <c r="Y271" s="830"/>
      <c r="Z271" s="831" t="s">
        <v>1418</v>
      </c>
      <c r="AA271" s="832"/>
      <c r="AB271" s="832"/>
      <c r="AC271" s="832"/>
      <c r="AD271" s="832"/>
      <c r="AE271" s="833"/>
      <c r="AF271" s="87" t="str">
        <f>IF(AND(X270=1,X271=""),"←(5)に回答をお願いします。",IF(AND(X270=2,X271&lt;&gt;""),"←(5)は回答不要です。",""))</f>
        <v/>
      </c>
      <c r="AG271" s="126"/>
      <c r="AH271" s="87"/>
      <c r="AI271" s="87"/>
      <c r="AJ271" s="87"/>
      <c r="AK271" s="87"/>
      <c r="AL271" s="87"/>
      <c r="AM271" s="87"/>
      <c r="AP271" s="57"/>
      <c r="AQ271" s="57"/>
      <c r="AR271" s="57"/>
      <c r="AS271" s="57"/>
      <c r="AT271" s="57"/>
      <c r="AU271" s="57"/>
      <c r="AV271" s="57"/>
      <c r="AW271" s="57"/>
      <c r="AX271" s="57"/>
      <c r="AY271" s="57"/>
      <c r="AZ271" s="57"/>
      <c r="BA271" s="57"/>
      <c r="BB271" s="57"/>
      <c r="BC271" s="57"/>
      <c r="BD271" s="57"/>
      <c r="BE271" s="57"/>
      <c r="BF271" s="57"/>
      <c r="BG271" s="57"/>
      <c r="BH271" s="57"/>
      <c r="BI271" s="57"/>
      <c r="BJ271" s="57"/>
      <c r="BK271" s="57"/>
    </row>
    <row r="272" spans="1:63" ht="16.5" customHeight="1" x14ac:dyDescent="0.15">
      <c r="Z272" s="69"/>
    </row>
    <row r="273" spans="1:43" s="104" customFormat="1" ht="15" customHeight="1" x14ac:dyDescent="0.15">
      <c r="A273" s="109" t="s">
        <v>1343</v>
      </c>
      <c r="B273" s="109"/>
      <c r="C273" s="109"/>
      <c r="D273" s="109"/>
      <c r="E273" s="109"/>
      <c r="F273" s="109"/>
      <c r="G273" s="109"/>
      <c r="H273" s="109"/>
      <c r="I273" s="109"/>
      <c r="J273" s="109"/>
      <c r="K273" s="109"/>
      <c r="L273" s="109"/>
      <c r="M273" s="109"/>
      <c r="N273" s="109"/>
      <c r="O273" s="109"/>
      <c r="P273" s="109"/>
      <c r="Q273" s="109"/>
      <c r="R273" s="109"/>
      <c r="S273" s="592" t="str">
        <f>IF(AK1="学校法人項目回答不要","以下の項目は回答不要です。","")</f>
        <v/>
      </c>
      <c r="T273" s="109"/>
      <c r="U273" s="109"/>
      <c r="V273" s="109"/>
      <c r="W273" s="109"/>
      <c r="X273" s="109"/>
      <c r="Y273" s="109"/>
      <c r="Z273" s="109"/>
      <c r="AA273" s="109"/>
      <c r="AB273" s="109"/>
      <c r="AC273" s="109"/>
      <c r="AD273" s="109"/>
      <c r="AE273" s="109"/>
      <c r="AF273" s="87"/>
      <c r="AG273" s="126"/>
      <c r="AH273" s="126"/>
      <c r="AI273" s="126"/>
      <c r="AJ273" s="87"/>
      <c r="AK273" s="87"/>
      <c r="AL273" s="87"/>
      <c r="AM273" s="87"/>
      <c r="AN273" s="87"/>
      <c r="AO273" s="87"/>
      <c r="AP273" s="124"/>
      <c r="AQ273" s="124"/>
    </row>
    <row r="274" spans="1:43" s="104" customFormat="1" ht="13.5" customHeight="1" x14ac:dyDescent="0.15">
      <c r="A274" s="797" t="s">
        <v>1288</v>
      </c>
      <c r="B274" s="797"/>
      <c r="C274" s="797"/>
      <c r="D274" s="797"/>
      <c r="E274" s="797"/>
      <c r="F274" s="797"/>
      <c r="G274" s="797"/>
      <c r="H274" s="797"/>
      <c r="I274" s="797"/>
      <c r="J274" s="797"/>
      <c r="K274" s="797"/>
      <c r="L274" s="797"/>
      <c r="M274" s="797"/>
      <c r="N274" s="797"/>
      <c r="O274" s="797"/>
      <c r="P274" s="797"/>
      <c r="Q274" s="797"/>
      <c r="R274" s="797"/>
      <c r="S274" s="797"/>
      <c r="T274" s="797"/>
      <c r="U274" s="797"/>
      <c r="V274" s="797"/>
      <c r="W274" s="797"/>
      <c r="X274" s="797"/>
      <c r="Y274" s="797"/>
      <c r="Z274" s="797"/>
      <c r="AA274" s="797"/>
      <c r="AB274" s="797"/>
      <c r="AC274" s="797"/>
      <c r="AD274" s="797"/>
      <c r="AE274" s="87"/>
      <c r="AF274" s="126"/>
      <c r="AG274" s="126"/>
      <c r="AH274" s="126"/>
      <c r="AI274" s="87"/>
      <c r="AJ274" s="87"/>
      <c r="AK274" s="87"/>
      <c r="AL274" s="87"/>
      <c r="AM274" s="87"/>
      <c r="AN274" s="87"/>
      <c r="AO274" s="124"/>
      <c r="AP274" s="124"/>
    </row>
    <row r="275" spans="1:43" s="108" customFormat="1" ht="27" customHeight="1" x14ac:dyDescent="0.15">
      <c r="A275" s="798" t="s">
        <v>1355</v>
      </c>
      <c r="B275" s="798"/>
      <c r="C275" s="798"/>
      <c r="D275" s="798"/>
      <c r="E275" s="798"/>
      <c r="F275" s="798"/>
      <c r="G275" s="798"/>
      <c r="H275" s="798"/>
      <c r="I275" s="798"/>
      <c r="J275" s="798"/>
      <c r="K275" s="798"/>
      <c r="L275" s="798"/>
      <c r="M275" s="798"/>
      <c r="N275" s="798"/>
      <c r="O275" s="798"/>
      <c r="P275" s="798"/>
      <c r="Q275" s="798"/>
      <c r="R275" s="798"/>
      <c r="S275" s="798"/>
      <c r="T275" s="798"/>
      <c r="U275" s="798"/>
      <c r="V275" s="798"/>
      <c r="W275" s="798"/>
      <c r="X275" s="798"/>
      <c r="Y275" s="798"/>
      <c r="Z275" s="798"/>
      <c r="AA275" s="798"/>
      <c r="AB275" s="798"/>
      <c r="AC275" s="798"/>
      <c r="AD275" s="798"/>
      <c r="AE275" s="107"/>
      <c r="AF275" s="134"/>
      <c r="AG275" s="134"/>
      <c r="AH275" s="134"/>
      <c r="AI275" s="107"/>
      <c r="AJ275" s="107"/>
      <c r="AK275" s="107"/>
      <c r="AL275" s="107"/>
      <c r="AM275" s="107"/>
      <c r="AN275" s="107"/>
      <c r="AO275" s="125"/>
      <c r="AP275" s="125"/>
    </row>
    <row r="276" spans="1:43" ht="5.2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87"/>
      <c r="AF276" s="126"/>
      <c r="AI276" s="87"/>
      <c r="AO276" s="119"/>
      <c r="AQ276" s="57"/>
    </row>
    <row r="277" spans="1:43" ht="15" customHeight="1" x14ac:dyDescent="0.15">
      <c r="A277" s="109" t="s">
        <v>1050</v>
      </c>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87"/>
      <c r="AF277" s="126"/>
      <c r="AI277" s="87"/>
      <c r="AO277" s="119"/>
      <c r="AQ277" s="57"/>
    </row>
    <row r="278" spans="1:43" ht="12" customHeight="1" x14ac:dyDescent="0.15">
      <c r="A278" s="110"/>
      <c r="B278" s="111"/>
      <c r="C278" s="111"/>
      <c r="D278" s="111"/>
      <c r="E278" s="111"/>
      <c r="F278" s="111"/>
      <c r="G278" s="111"/>
      <c r="H278" s="111"/>
      <c r="I278" s="111"/>
      <c r="J278" s="111"/>
      <c r="K278" s="111"/>
      <c r="L278" s="111"/>
      <c r="M278" s="111"/>
      <c r="N278" s="111"/>
      <c r="O278" s="111"/>
      <c r="P278" s="111"/>
      <c r="Q278" s="111"/>
      <c r="R278" s="111"/>
      <c r="S278" s="111"/>
      <c r="T278" s="111"/>
      <c r="U278" s="111"/>
      <c r="V278" s="112"/>
      <c r="W278" s="112"/>
      <c r="X278" s="112"/>
      <c r="Y278" s="735" t="s">
        <v>1037</v>
      </c>
      <c r="Z278" s="735"/>
      <c r="AA278" s="735"/>
      <c r="AB278" s="735"/>
      <c r="AC278" s="735"/>
      <c r="AD278" s="736"/>
      <c r="AE278" s="87"/>
      <c r="AF278" s="126"/>
      <c r="AI278" s="87"/>
      <c r="AO278" s="119"/>
      <c r="AQ278" s="57"/>
    </row>
    <row r="279" spans="1:43" ht="22.5" customHeight="1" thickBot="1" x14ac:dyDescent="0.2">
      <c r="A279" s="740" t="s">
        <v>1038</v>
      </c>
      <c r="B279" s="741"/>
      <c r="C279" s="741"/>
      <c r="D279" s="741"/>
      <c r="E279" s="741"/>
      <c r="F279" s="741"/>
      <c r="G279" s="741"/>
      <c r="H279" s="741"/>
      <c r="I279" s="740" t="s">
        <v>1039</v>
      </c>
      <c r="J279" s="741"/>
      <c r="K279" s="741"/>
      <c r="L279" s="741"/>
      <c r="M279" s="741"/>
      <c r="N279" s="741"/>
      <c r="O279" s="741"/>
      <c r="P279" s="742"/>
      <c r="Q279" s="741" t="s">
        <v>2135</v>
      </c>
      <c r="R279" s="741"/>
      <c r="S279" s="741"/>
      <c r="T279" s="741"/>
      <c r="U279" s="741"/>
      <c r="V279" s="741"/>
      <c r="W279" s="741"/>
      <c r="X279" s="742"/>
      <c r="Y279" s="738"/>
      <c r="Z279" s="738"/>
      <c r="AA279" s="738"/>
      <c r="AB279" s="738"/>
      <c r="AC279" s="738"/>
      <c r="AD279" s="739"/>
      <c r="AE279" s="87"/>
      <c r="AF279" s="126"/>
      <c r="AI279" s="87"/>
      <c r="AO279" s="119"/>
      <c r="AQ279" s="57"/>
    </row>
    <row r="280" spans="1:43" ht="25.5" customHeight="1" thickBot="1" x14ac:dyDescent="0.2">
      <c r="A280" s="799"/>
      <c r="B280" s="800"/>
      <c r="C280" s="800"/>
      <c r="D280" s="800"/>
      <c r="E280" s="800"/>
      <c r="F280" s="800"/>
      <c r="G280" s="800"/>
      <c r="H280" s="800"/>
      <c r="I280" s="799"/>
      <c r="J280" s="800"/>
      <c r="K280" s="800"/>
      <c r="L280" s="800"/>
      <c r="M280" s="800"/>
      <c r="N280" s="800"/>
      <c r="O280" s="800"/>
      <c r="P280" s="800"/>
      <c r="Q280" s="799"/>
      <c r="R280" s="800"/>
      <c r="S280" s="800"/>
      <c r="T280" s="800"/>
      <c r="U280" s="800"/>
      <c r="V280" s="800"/>
      <c r="W280" s="800"/>
      <c r="X280" s="800"/>
      <c r="Y280" s="794">
        <f>SUM(A280:X280)</f>
        <v>0</v>
      </c>
      <c r="Z280" s="795"/>
      <c r="AA280" s="795"/>
      <c r="AB280" s="795"/>
      <c r="AC280" s="795"/>
      <c r="AD280" s="796"/>
      <c r="AE280" s="363"/>
      <c r="AF280" s="87" t="str">
        <f>IF(AK1="学校法人項目回答不要","",IF(Y280=0,"←理事総数が０人です。理事の人数をご回答ください。",IF(A280="","←【１号理事（校長）】が未記入です。（０人の場合は「０」と記入してください。）",IF(I280="","←【２号理事（評議員）】が未記入です。（０人の場合は「０」と記入してください。）",IF(Q280="","←【３号理事（寄付行為の規定）】が未記入です。（０人の場合は「０」と記入してください。）","")))))</f>
        <v>←理事総数が０人です。理事の人数をご回答ください。</v>
      </c>
    </row>
    <row r="281" spans="1:43" ht="46.5" customHeight="1" x14ac:dyDescent="0.15">
      <c r="A281" s="851" t="s">
        <v>4813</v>
      </c>
      <c r="B281" s="851"/>
      <c r="C281" s="851"/>
      <c r="D281" s="851"/>
      <c r="E281" s="851"/>
      <c r="F281" s="851"/>
      <c r="G281" s="851"/>
      <c r="H281" s="851"/>
      <c r="I281" s="851"/>
      <c r="J281" s="851"/>
      <c r="K281" s="851"/>
      <c r="L281" s="851"/>
      <c r="M281" s="851"/>
      <c r="N281" s="851"/>
      <c r="O281" s="851"/>
      <c r="P281" s="851"/>
      <c r="Q281" s="851"/>
      <c r="R281" s="851"/>
      <c r="S281" s="851"/>
      <c r="T281" s="851"/>
      <c r="U281" s="851"/>
      <c r="V281" s="851"/>
      <c r="W281" s="851"/>
      <c r="X281" s="851"/>
      <c r="Y281" s="851"/>
      <c r="Z281" s="851"/>
      <c r="AA281" s="851"/>
      <c r="AB281" s="851"/>
      <c r="AC281" s="851"/>
      <c r="AD281" s="851"/>
      <c r="AE281" s="402"/>
    </row>
    <row r="282" spans="1:43" ht="7.5" customHeight="1" x14ac:dyDescent="0.15">
      <c r="A282" s="117"/>
      <c r="B282" s="118"/>
      <c r="C282" s="118"/>
      <c r="D282" s="118"/>
      <c r="E282" s="118"/>
      <c r="F282" s="118"/>
      <c r="G282" s="118"/>
      <c r="H282" s="118"/>
      <c r="I282" s="118"/>
      <c r="J282" s="118"/>
      <c r="K282" s="118"/>
      <c r="L282" s="118"/>
      <c r="M282" s="118"/>
      <c r="N282" s="118"/>
      <c r="O282" s="118"/>
      <c r="P282" s="118"/>
      <c r="Q282" s="118"/>
      <c r="R282" s="118"/>
      <c r="S282" s="118"/>
      <c r="T282" s="118"/>
      <c r="U282" s="118"/>
      <c r="V282" s="118"/>
      <c r="W282" s="118"/>
      <c r="X282" s="118"/>
      <c r="Y282" s="118"/>
      <c r="Z282" s="118"/>
      <c r="AA282" s="118"/>
      <c r="AB282" s="118"/>
      <c r="AC282" s="118"/>
      <c r="AD282" s="118"/>
      <c r="AE282" s="118"/>
    </row>
    <row r="283" spans="1:43" ht="15" customHeight="1" x14ac:dyDescent="0.15">
      <c r="A283" s="109" t="s">
        <v>1030</v>
      </c>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43" ht="17.25" customHeight="1" x14ac:dyDescent="0.15">
      <c r="A284" s="113"/>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801" t="s">
        <v>1036</v>
      </c>
      <c r="Z284" s="801"/>
      <c r="AA284" s="801"/>
      <c r="AB284" s="801"/>
      <c r="AC284" s="801"/>
      <c r="AD284" s="802"/>
      <c r="AE284" s="363"/>
    </row>
    <row r="285" spans="1:43" ht="15.75" customHeight="1" x14ac:dyDescent="0.15">
      <c r="A285" s="842" t="s">
        <v>1032</v>
      </c>
      <c r="B285" s="801"/>
      <c r="C285" s="801"/>
      <c r="D285" s="801"/>
      <c r="E285" s="801"/>
      <c r="F285" s="801"/>
      <c r="G285" s="801"/>
      <c r="H285" s="801"/>
      <c r="I285" s="801"/>
      <c r="J285" s="801"/>
      <c r="K285" s="801"/>
      <c r="L285" s="802"/>
      <c r="M285" s="734" t="s">
        <v>1035</v>
      </c>
      <c r="N285" s="735"/>
      <c r="O285" s="735"/>
      <c r="P285" s="735"/>
      <c r="Q285" s="735"/>
      <c r="R285" s="736"/>
      <c r="S285" s="734" t="s">
        <v>2136</v>
      </c>
      <c r="T285" s="735"/>
      <c r="U285" s="735"/>
      <c r="V285" s="735"/>
      <c r="W285" s="735"/>
      <c r="X285" s="736"/>
      <c r="Y285" s="803"/>
      <c r="Z285" s="803"/>
      <c r="AA285" s="803"/>
      <c r="AB285" s="803"/>
      <c r="AC285" s="803"/>
      <c r="AD285" s="804"/>
      <c r="AE285" s="363"/>
    </row>
    <row r="286" spans="1:43" ht="15.75" customHeight="1" thickBot="1" x14ac:dyDescent="0.2">
      <c r="A286" s="740" t="s">
        <v>1033</v>
      </c>
      <c r="B286" s="741"/>
      <c r="C286" s="741"/>
      <c r="D286" s="741"/>
      <c r="E286" s="741"/>
      <c r="F286" s="741"/>
      <c r="G286" s="740" t="s">
        <v>1034</v>
      </c>
      <c r="H286" s="741"/>
      <c r="I286" s="741"/>
      <c r="J286" s="741"/>
      <c r="K286" s="741"/>
      <c r="L286" s="742"/>
      <c r="M286" s="737"/>
      <c r="N286" s="738"/>
      <c r="O286" s="738"/>
      <c r="P286" s="738"/>
      <c r="Q286" s="738"/>
      <c r="R286" s="739"/>
      <c r="S286" s="737"/>
      <c r="T286" s="738"/>
      <c r="U286" s="738"/>
      <c r="V286" s="738"/>
      <c r="W286" s="738"/>
      <c r="X286" s="739"/>
      <c r="Y286" s="805"/>
      <c r="Z286" s="805"/>
      <c r="AA286" s="805"/>
      <c r="AB286" s="805"/>
      <c r="AC286" s="805"/>
      <c r="AD286" s="806"/>
      <c r="AE286" s="363"/>
    </row>
    <row r="287" spans="1:43" ht="25.5" customHeight="1" thickBot="1" x14ac:dyDescent="0.2">
      <c r="A287" s="867"/>
      <c r="B287" s="868"/>
      <c r="C287" s="868"/>
      <c r="D287" s="868"/>
      <c r="E287" s="868"/>
      <c r="F287" s="869"/>
      <c r="G287" s="867"/>
      <c r="H287" s="868"/>
      <c r="I287" s="868"/>
      <c r="J287" s="868"/>
      <c r="K287" s="868"/>
      <c r="L287" s="869"/>
      <c r="M287" s="867"/>
      <c r="N287" s="868"/>
      <c r="O287" s="868"/>
      <c r="P287" s="868"/>
      <c r="Q287" s="868"/>
      <c r="R287" s="869"/>
      <c r="S287" s="867"/>
      <c r="T287" s="868"/>
      <c r="U287" s="868"/>
      <c r="V287" s="868"/>
      <c r="W287" s="868"/>
      <c r="X287" s="869"/>
      <c r="Y287" s="794">
        <f>SUM(A287:X287)</f>
        <v>0</v>
      </c>
      <c r="Z287" s="795"/>
      <c r="AA287" s="795"/>
      <c r="AB287" s="795"/>
      <c r="AC287" s="795"/>
      <c r="AD287" s="796"/>
      <c r="AE287" s="363"/>
      <c r="AF287" s="87" t="str">
        <f>IF(AK1="学校法人項目回答不要","",IF(Y287=0,"←評議員総数が０人です。評議員の人数をご回答ください。",IF(A287="","←【１号評議員（役員数）】が未記入です。（０人の場合は「０」と記入してください。）",IF(G287="","←【１号評議員（役員以外）】が未記入です。（０人の場合は「０」と記入してください。）",IF(M287="","←【２号評議員（卒業生）】が未記入です。（０人の場合は「０」と記入してください。）",IF(S287="","←【３号評議員（寄付行為の規定）】が未記入です。（０人の場合は「０」と記入してください。）",""))))))</f>
        <v>←評議員総数が０人です。評議員の人数をご回答ください。</v>
      </c>
    </row>
    <row r="288" spans="1:43" s="106" customFormat="1" ht="15.75" customHeight="1" x14ac:dyDescent="0.15">
      <c r="A288" s="807" t="s">
        <v>4812</v>
      </c>
      <c r="B288" s="807"/>
      <c r="C288" s="807"/>
      <c r="D288" s="807"/>
      <c r="E288" s="807"/>
      <c r="F288" s="807"/>
      <c r="G288" s="807"/>
      <c r="H288" s="807"/>
      <c r="I288" s="807"/>
      <c r="J288" s="807"/>
      <c r="K288" s="807"/>
      <c r="L288" s="807"/>
      <c r="M288" s="807"/>
      <c r="N288" s="807"/>
      <c r="O288" s="807"/>
      <c r="P288" s="807"/>
      <c r="Q288" s="1"/>
      <c r="R288" s="1"/>
      <c r="S288" s="1"/>
      <c r="T288" s="1"/>
      <c r="U288" s="1"/>
      <c r="V288" s="1"/>
      <c r="W288" s="1"/>
      <c r="X288" s="1"/>
      <c r="Y288" s="1"/>
      <c r="Z288" s="1"/>
      <c r="AA288" s="1"/>
      <c r="AB288" s="1"/>
      <c r="AC288" s="1"/>
      <c r="AD288" s="1"/>
      <c r="AE288" s="1"/>
      <c r="AF288" s="105"/>
      <c r="AG288" s="135"/>
      <c r="AH288" s="135"/>
      <c r="AI288" s="135"/>
      <c r="AJ288" s="105"/>
      <c r="AK288" s="105"/>
      <c r="AL288" s="105"/>
      <c r="AM288" s="105"/>
      <c r="AN288" s="105"/>
      <c r="AO288" s="105"/>
      <c r="AP288" s="119"/>
      <c r="AQ288" s="119"/>
    </row>
    <row r="289" spans="1:74" ht="17.25" customHeight="1" x14ac:dyDescent="0.15">
      <c r="A289" s="808"/>
      <c r="B289" s="808"/>
      <c r="C289" s="808"/>
      <c r="D289" s="808"/>
      <c r="E289" s="808"/>
      <c r="F289" s="808"/>
      <c r="G289" s="808"/>
      <c r="H289" s="808"/>
      <c r="I289" s="808"/>
      <c r="J289" s="808"/>
      <c r="K289" s="808"/>
      <c r="L289" s="808"/>
      <c r="M289" s="808"/>
      <c r="N289" s="808"/>
      <c r="O289" s="808"/>
      <c r="P289" s="808"/>
      <c r="Q289" s="853" t="s">
        <v>1045</v>
      </c>
      <c r="R289" s="854"/>
      <c r="S289" s="854"/>
      <c r="T289" s="854"/>
      <c r="U289" s="854"/>
      <c r="V289" s="854"/>
      <c r="W289" s="854"/>
      <c r="X289" s="854"/>
      <c r="Y289" s="854"/>
      <c r="Z289" s="854"/>
      <c r="AA289" s="854"/>
      <c r="AB289" s="854"/>
      <c r="AC289" s="854"/>
      <c r="AD289" s="855"/>
      <c r="AE289" s="115"/>
    </row>
    <row r="290" spans="1:74" ht="31.5" customHeight="1" thickBot="1" x14ac:dyDescent="0.2">
      <c r="A290" s="808"/>
      <c r="B290" s="808"/>
      <c r="C290" s="808"/>
      <c r="D290" s="808"/>
      <c r="E290" s="808"/>
      <c r="F290" s="808"/>
      <c r="G290" s="808"/>
      <c r="H290" s="808"/>
      <c r="I290" s="808"/>
      <c r="J290" s="808"/>
      <c r="K290" s="808"/>
      <c r="L290" s="808"/>
      <c r="M290" s="808"/>
      <c r="N290" s="808"/>
      <c r="O290" s="808"/>
      <c r="P290" s="808"/>
      <c r="Q290" s="856" t="s">
        <v>1043</v>
      </c>
      <c r="R290" s="857"/>
      <c r="S290" s="857"/>
      <c r="T290" s="857"/>
      <c r="U290" s="857"/>
      <c r="V290" s="857"/>
      <c r="W290" s="858"/>
      <c r="X290" s="857" t="s">
        <v>1044</v>
      </c>
      <c r="Y290" s="857"/>
      <c r="Z290" s="857"/>
      <c r="AA290" s="857"/>
      <c r="AB290" s="857"/>
      <c r="AC290" s="857"/>
      <c r="AD290" s="858"/>
      <c r="AE290" s="403"/>
      <c r="AF290" s="1580" t="str">
        <f>IF(AK1="学校法人項目回答不要","",IF(Q291="","←【非常勤の評議員（報酬あり）】が未記入です。（０人の場合は「０」と記入してください。）",IF(X291="","←【非常勤の評議員（報酬なし）】が未記入です。（０人の場合は「０」と記入してください。）",IF(SUM(Q291:AD291)&gt;Y287,"←非常勤の人数が↑の「評議員総数」を上回っているので修正願います。",""))))</f>
        <v>←【非常勤の評議員（報酬あり）】が未記入です。（０人の場合は「０」と記入してください。）</v>
      </c>
    </row>
    <row r="291" spans="1:74" ht="22.5" customHeight="1" thickBot="1" x14ac:dyDescent="0.2">
      <c r="A291" s="808"/>
      <c r="B291" s="808"/>
      <c r="C291" s="808"/>
      <c r="D291" s="808"/>
      <c r="E291" s="808"/>
      <c r="F291" s="808"/>
      <c r="G291" s="808"/>
      <c r="H291" s="808"/>
      <c r="I291" s="808"/>
      <c r="J291" s="808"/>
      <c r="K291" s="808"/>
      <c r="L291" s="808"/>
      <c r="M291" s="808"/>
      <c r="N291" s="808"/>
      <c r="O291" s="808"/>
      <c r="P291" s="808"/>
      <c r="Q291" s="799"/>
      <c r="R291" s="800"/>
      <c r="S291" s="800"/>
      <c r="T291" s="800"/>
      <c r="U291" s="800"/>
      <c r="V291" s="800"/>
      <c r="W291" s="852"/>
      <c r="X291" s="799"/>
      <c r="Y291" s="800"/>
      <c r="Z291" s="800"/>
      <c r="AA291" s="800"/>
      <c r="AB291" s="800"/>
      <c r="AC291" s="800"/>
      <c r="AD291" s="852"/>
      <c r="AE291" s="115"/>
      <c r="AF291" s="1580"/>
    </row>
    <row r="292" spans="1:74" ht="12" customHeight="1" x14ac:dyDescent="0.15">
      <c r="A292" s="808"/>
      <c r="B292" s="808"/>
      <c r="C292" s="808"/>
      <c r="D292" s="808"/>
      <c r="E292" s="808"/>
      <c r="F292" s="808"/>
      <c r="G292" s="808"/>
      <c r="H292" s="808"/>
      <c r="I292" s="808"/>
      <c r="J292" s="808"/>
      <c r="K292" s="808"/>
      <c r="L292" s="808"/>
      <c r="M292" s="808"/>
      <c r="N292" s="808"/>
      <c r="O292" s="808"/>
      <c r="P292" s="808"/>
      <c r="Q292" s="115"/>
      <c r="R292" s="115"/>
      <c r="S292" s="115"/>
      <c r="T292" s="115"/>
      <c r="U292" s="115"/>
      <c r="V292" s="115"/>
      <c r="W292" s="115"/>
      <c r="X292" s="115"/>
      <c r="Y292" s="115"/>
      <c r="Z292" s="115"/>
      <c r="AA292" s="115"/>
      <c r="AB292" s="115"/>
      <c r="AC292" s="115"/>
      <c r="AD292" s="115"/>
      <c r="AE292" s="115"/>
    </row>
    <row r="293" spans="1:74" ht="15" customHeight="1" x14ac:dyDescent="0.15">
      <c r="A293" s="109" t="s">
        <v>1031</v>
      </c>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74" ht="17.25" customHeight="1" x14ac:dyDescent="0.15">
      <c r="A294" s="859" t="s">
        <v>1042</v>
      </c>
      <c r="B294" s="859"/>
      <c r="C294" s="859"/>
      <c r="D294" s="859"/>
      <c r="E294" s="859"/>
      <c r="F294" s="859"/>
      <c r="G294" s="856" t="s">
        <v>1048</v>
      </c>
      <c r="H294" s="857"/>
      <c r="I294" s="857"/>
      <c r="J294" s="857"/>
      <c r="K294" s="857"/>
      <c r="L294" s="857"/>
      <c r="M294" s="857"/>
      <c r="N294" s="857"/>
      <c r="O294" s="857"/>
      <c r="P294" s="857"/>
      <c r="Q294" s="857"/>
      <c r="R294" s="858"/>
      <c r="S294" s="861" t="s">
        <v>1049</v>
      </c>
      <c r="T294" s="862"/>
      <c r="U294" s="862"/>
      <c r="V294" s="862"/>
      <c r="W294" s="862"/>
      <c r="X294" s="862"/>
      <c r="Y294" s="865"/>
      <c r="Z294" s="866"/>
      <c r="AA294" s="866"/>
      <c r="AB294" s="866"/>
      <c r="AC294" s="866"/>
      <c r="AD294" s="866"/>
      <c r="AE294" s="403"/>
    </row>
    <row r="295" spans="1:74" s="87" customFormat="1" ht="44.25" customHeight="1" thickBot="1" x14ac:dyDescent="0.2">
      <c r="A295" s="860"/>
      <c r="B295" s="860"/>
      <c r="C295" s="860"/>
      <c r="D295" s="860"/>
      <c r="E295" s="860"/>
      <c r="F295" s="860"/>
      <c r="G295" s="823" t="s">
        <v>1046</v>
      </c>
      <c r="H295" s="860"/>
      <c r="I295" s="860"/>
      <c r="J295" s="860"/>
      <c r="K295" s="860"/>
      <c r="L295" s="860"/>
      <c r="M295" s="821" t="s">
        <v>1047</v>
      </c>
      <c r="N295" s="822"/>
      <c r="O295" s="822"/>
      <c r="P295" s="822"/>
      <c r="Q295" s="822"/>
      <c r="R295" s="823"/>
      <c r="S295" s="863"/>
      <c r="T295" s="864"/>
      <c r="U295" s="864"/>
      <c r="V295" s="864"/>
      <c r="W295" s="864"/>
      <c r="X295" s="864"/>
      <c r="Y295" s="824" t="s">
        <v>2185</v>
      </c>
      <c r="Z295" s="825"/>
      <c r="AA295" s="825"/>
      <c r="AB295" s="825"/>
      <c r="AC295" s="825"/>
      <c r="AD295" s="826"/>
      <c r="AE295" s="115"/>
      <c r="AG295" s="126"/>
      <c r="AH295" s="126"/>
      <c r="AI295" s="126"/>
      <c r="AP295" s="119"/>
      <c r="AQ295" s="119"/>
      <c r="AR295" s="57"/>
      <c r="AS295" s="57"/>
      <c r="AT295" s="57"/>
      <c r="AU295" s="57"/>
      <c r="AV295" s="57"/>
      <c r="AW295" s="57"/>
      <c r="AX295" s="57"/>
      <c r="AY295" s="57"/>
      <c r="AZ295" s="57"/>
      <c r="BA295" s="57"/>
      <c r="BB295" s="57"/>
      <c r="BC295" s="57"/>
      <c r="BD295" s="57"/>
      <c r="BE295" s="57"/>
      <c r="BF295" s="57"/>
      <c r="BG295" s="57"/>
      <c r="BH295" s="57"/>
      <c r="BI295" s="57"/>
      <c r="BJ295" s="57"/>
      <c r="BK295" s="57"/>
      <c r="BL295" s="57"/>
      <c r="BM295" s="57"/>
      <c r="BN295" s="57"/>
      <c r="BO295" s="57"/>
      <c r="BP295" s="57"/>
      <c r="BQ295" s="57"/>
      <c r="BR295" s="57"/>
      <c r="BS295" s="57"/>
      <c r="BT295" s="57"/>
      <c r="BU295" s="57"/>
      <c r="BV295" s="57"/>
    </row>
    <row r="296" spans="1:74" s="87" customFormat="1" ht="25.5" customHeight="1" thickBot="1" x14ac:dyDescent="0.2">
      <c r="A296" s="867"/>
      <c r="B296" s="868"/>
      <c r="C296" s="868"/>
      <c r="D296" s="868"/>
      <c r="E296" s="868"/>
      <c r="F296" s="869"/>
      <c r="G296" s="867"/>
      <c r="H296" s="868"/>
      <c r="I296" s="868"/>
      <c r="J296" s="868"/>
      <c r="K296" s="868"/>
      <c r="L296" s="869"/>
      <c r="M296" s="867"/>
      <c r="N296" s="868"/>
      <c r="O296" s="868"/>
      <c r="P296" s="868"/>
      <c r="Q296" s="868"/>
      <c r="R296" s="869"/>
      <c r="S296" s="794">
        <f>SUM(A296:R296)</f>
        <v>0</v>
      </c>
      <c r="T296" s="795"/>
      <c r="U296" s="795"/>
      <c r="V296" s="795"/>
      <c r="W296" s="795"/>
      <c r="X296" s="796"/>
      <c r="Y296" s="867"/>
      <c r="Z296" s="868"/>
      <c r="AA296" s="868"/>
      <c r="AB296" s="868"/>
      <c r="AC296" s="868"/>
      <c r="AD296" s="869"/>
      <c r="AE296" s="363"/>
      <c r="AF296" s="87" t="str">
        <f>IF(AK1="学校法人項目回答不要","",IF(S296=0,"←監事総数が０人です。監事の人数をご回答ください。",IF(A296="","←【常勤の監事】が未記入です。（０人の場合は「０」と記入してください。）",IF(G296="","←【非常勤の監事（報酬あり）】が未記入です。（０人の場合は「０」と記入してください。）",IF(M296="","←【非常勤の監事（報酬なし）】が未記入です。（０人の場合は「０」と記入してください。）",IF(Y296="","←【監事のうち特別利害関係者の人数】が未記入です。（０人の場合は「０」と記入してください。）",IF(Y296&gt;S296,"←特別利害関係者の人数が「監事総数」を上回っているので修正願います。","")))))))</f>
        <v>←監事総数が０人です。監事の人数をご回答ください。</v>
      </c>
      <c r="AG296" s="126"/>
      <c r="AH296" s="126"/>
      <c r="AI296" s="126"/>
      <c r="AP296" s="119"/>
      <c r="AQ296" s="119"/>
      <c r="AR296" s="57"/>
      <c r="AS296" s="57"/>
      <c r="AT296" s="57"/>
      <c r="AU296" s="57"/>
      <c r="AV296" s="57"/>
      <c r="AW296" s="57"/>
      <c r="AX296" s="57"/>
      <c r="AY296" s="57"/>
      <c r="AZ296" s="57"/>
      <c r="BA296" s="57"/>
      <c r="BB296" s="57"/>
      <c r="BC296" s="57"/>
      <c r="BD296" s="57"/>
      <c r="BE296" s="57"/>
      <c r="BF296" s="57"/>
      <c r="BG296" s="57"/>
      <c r="BH296" s="57"/>
      <c r="BI296" s="57"/>
      <c r="BJ296" s="57"/>
      <c r="BK296" s="57"/>
      <c r="BL296" s="57"/>
      <c r="BM296" s="57"/>
      <c r="BN296" s="57"/>
      <c r="BO296" s="57"/>
      <c r="BP296" s="57"/>
      <c r="BQ296" s="57"/>
      <c r="BR296" s="57"/>
      <c r="BS296" s="57"/>
      <c r="BT296" s="57"/>
      <c r="BU296" s="57"/>
      <c r="BV296" s="57"/>
    </row>
    <row r="297" spans="1:74" s="87" customFormat="1" ht="75" customHeight="1" x14ac:dyDescent="0.15">
      <c r="A297" s="807" t="s">
        <v>1363</v>
      </c>
      <c r="B297" s="807"/>
      <c r="C297" s="807"/>
      <c r="D297" s="807"/>
      <c r="E297" s="807"/>
      <c r="F297" s="807"/>
      <c r="G297" s="807"/>
      <c r="H297" s="807"/>
      <c r="I297" s="807"/>
      <c r="J297" s="807"/>
      <c r="K297" s="807"/>
      <c r="L297" s="807"/>
      <c r="M297" s="807"/>
      <c r="N297" s="807"/>
      <c r="O297" s="807"/>
      <c r="P297" s="807"/>
      <c r="Q297" s="807"/>
      <c r="R297" s="807"/>
      <c r="S297" s="807"/>
      <c r="T297" s="807"/>
      <c r="U297" s="807"/>
      <c r="V297" s="807"/>
      <c r="W297" s="807"/>
      <c r="X297" s="807"/>
      <c r="Y297" s="807"/>
      <c r="Z297" s="807"/>
      <c r="AA297" s="807"/>
      <c r="AB297" s="807"/>
      <c r="AC297" s="807"/>
      <c r="AD297" s="807"/>
      <c r="AF297" s="126"/>
      <c r="AG297" s="126"/>
      <c r="AH297" s="126"/>
      <c r="AO297" s="119"/>
      <c r="AP297" s="119"/>
      <c r="AQ297" s="57"/>
      <c r="AR297" s="57"/>
      <c r="AS297" s="57"/>
      <c r="AT297" s="57"/>
      <c r="AU297" s="57"/>
      <c r="AV297" s="57"/>
      <c r="AW297" s="57"/>
      <c r="AX297" s="57"/>
      <c r="AY297" s="57"/>
      <c r="AZ297" s="57"/>
      <c r="BA297" s="57"/>
      <c r="BB297" s="57"/>
      <c r="BC297" s="57"/>
      <c r="BD297" s="57"/>
      <c r="BE297" s="57"/>
      <c r="BF297" s="57"/>
      <c r="BG297" s="57"/>
      <c r="BH297" s="57"/>
      <c r="BI297" s="57"/>
      <c r="BJ297" s="57"/>
      <c r="BK297" s="57"/>
      <c r="BL297" s="57"/>
      <c r="BM297" s="57"/>
      <c r="BN297" s="57"/>
      <c r="BO297" s="57"/>
      <c r="BP297" s="57"/>
      <c r="BQ297" s="57"/>
      <c r="BR297" s="57"/>
      <c r="BS297" s="57"/>
      <c r="BT297" s="57"/>
      <c r="BU297" s="57"/>
    </row>
    <row r="298" spans="1:74" s="87" customFormat="1" ht="18" customHeight="1" x14ac:dyDescent="0.15">
      <c r="A298" s="364"/>
      <c r="B298" s="364"/>
      <c r="C298" s="364"/>
      <c r="D298" s="364"/>
      <c r="E298" s="364"/>
      <c r="F298" s="364"/>
      <c r="G298" s="364"/>
      <c r="H298" s="364"/>
      <c r="I298" s="364"/>
      <c r="J298" s="364"/>
      <c r="K298" s="364"/>
      <c r="L298" s="364"/>
      <c r="M298" s="364"/>
      <c r="N298" s="364"/>
      <c r="O298" s="364"/>
      <c r="P298" s="364"/>
      <c r="Q298" s="364"/>
      <c r="R298" s="364"/>
      <c r="S298" s="364"/>
      <c r="T298" s="364"/>
      <c r="U298" s="364"/>
      <c r="V298" s="364"/>
      <c r="W298" s="364"/>
      <c r="X298" s="364"/>
      <c r="Y298" s="364"/>
      <c r="Z298" s="364"/>
      <c r="AA298" s="364"/>
      <c r="AB298" s="364"/>
      <c r="AC298" s="364"/>
      <c r="AD298" s="364"/>
      <c r="AF298" s="126"/>
      <c r="AG298" s="126"/>
      <c r="AH298" s="126"/>
      <c r="AO298" s="119"/>
      <c r="AP298" s="119"/>
      <c r="AQ298" s="57"/>
      <c r="AR298" s="57"/>
      <c r="AS298" s="57"/>
      <c r="AT298" s="57"/>
      <c r="AU298" s="57"/>
      <c r="AV298" s="57"/>
      <c r="AW298" s="57"/>
      <c r="AX298" s="57"/>
      <c r="AY298" s="57"/>
      <c r="AZ298" s="57"/>
      <c r="BA298" s="57"/>
      <c r="BB298" s="57"/>
      <c r="BC298" s="57"/>
      <c r="BD298" s="57"/>
      <c r="BE298" s="57"/>
      <c r="BF298" s="57"/>
      <c r="BG298" s="57"/>
      <c r="BH298" s="57"/>
      <c r="BI298" s="57"/>
      <c r="BJ298" s="57"/>
      <c r="BK298" s="57"/>
      <c r="BL298" s="57"/>
      <c r="BM298" s="57"/>
      <c r="BN298" s="57"/>
      <c r="BO298" s="57"/>
      <c r="BP298" s="57"/>
      <c r="BQ298" s="57"/>
      <c r="BR298" s="57"/>
      <c r="BS298" s="57"/>
      <c r="BT298" s="57"/>
      <c r="BU298" s="57"/>
    </row>
    <row r="299" spans="1:74" s="87" customFormat="1" ht="18" customHeight="1" x14ac:dyDescent="0.15">
      <c r="A299" s="364"/>
      <c r="B299" s="364"/>
      <c r="C299" s="364"/>
      <c r="D299" s="364"/>
      <c r="E299" s="364"/>
      <c r="F299" s="364"/>
      <c r="G299" s="364"/>
      <c r="H299" s="364"/>
      <c r="I299" s="364"/>
      <c r="J299" s="364"/>
      <c r="K299" s="364"/>
      <c r="L299" s="364"/>
      <c r="M299" s="364"/>
      <c r="N299" s="364"/>
      <c r="O299" s="364"/>
      <c r="P299" s="364"/>
      <c r="Q299" s="364"/>
      <c r="R299" s="364"/>
      <c r="S299" s="364"/>
      <c r="T299" s="364"/>
      <c r="U299" s="364"/>
      <c r="V299" s="364"/>
      <c r="W299" s="364"/>
      <c r="X299" s="364"/>
      <c r="Y299" s="364"/>
      <c r="Z299" s="364"/>
      <c r="AA299" s="364"/>
      <c r="AB299" s="364"/>
      <c r="AC299" s="364"/>
      <c r="AD299" s="364"/>
      <c r="AF299" s="126"/>
      <c r="AG299" s="126"/>
      <c r="AH299" s="126"/>
      <c r="AO299" s="119"/>
      <c r="AP299" s="119"/>
      <c r="AQ299" s="57"/>
      <c r="AR299" s="57"/>
      <c r="AS299" s="57"/>
      <c r="AT299" s="57"/>
      <c r="AU299" s="57"/>
      <c r="AV299" s="57"/>
      <c r="AW299" s="57"/>
      <c r="AX299" s="57"/>
      <c r="AY299" s="57"/>
      <c r="AZ299" s="57"/>
      <c r="BA299" s="57"/>
      <c r="BB299" s="57"/>
      <c r="BC299" s="57"/>
      <c r="BD299" s="57"/>
      <c r="BE299" s="57"/>
      <c r="BF299" s="57"/>
      <c r="BG299" s="57"/>
      <c r="BH299" s="57"/>
      <c r="BI299" s="57"/>
      <c r="BJ299" s="57"/>
      <c r="BK299" s="57"/>
      <c r="BL299" s="57"/>
      <c r="BM299" s="57"/>
      <c r="BN299" s="57"/>
      <c r="BO299" s="57"/>
      <c r="BP299" s="57"/>
      <c r="BQ299" s="57"/>
      <c r="BR299" s="57"/>
      <c r="BS299" s="57"/>
      <c r="BT299" s="57"/>
      <c r="BU299" s="57"/>
    </row>
    <row r="300" spans="1:74" s="87" customFormat="1" ht="17.25" customHeight="1" x14ac:dyDescent="0.15">
      <c r="A300" s="1"/>
      <c r="B300" s="116"/>
      <c r="C300" s="116"/>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G300" s="684" t="s">
        <v>955</v>
      </c>
      <c r="AH300" s="685" t="s">
        <v>3439</v>
      </c>
      <c r="AI300" s="686" t="s">
        <v>2482</v>
      </c>
      <c r="AJ300" s="687" t="s">
        <v>3405</v>
      </c>
      <c r="AK300" s="688" t="s">
        <v>3297</v>
      </c>
      <c r="AL300" s="688" t="s">
        <v>3298</v>
      </c>
      <c r="AM300" s="689" t="s">
        <v>3299</v>
      </c>
      <c r="AP300" s="119"/>
      <c r="AQ300" s="119"/>
      <c r="AR300" s="57"/>
      <c r="AS300" s="57"/>
      <c r="AT300" s="57"/>
      <c r="AU300" s="57"/>
      <c r="AV300" s="57"/>
      <c r="AW300" s="57"/>
      <c r="AX300" s="57"/>
      <c r="AY300" s="57"/>
      <c r="AZ300" s="57"/>
      <c r="BA300" s="57"/>
      <c r="BB300" s="57"/>
      <c r="BC300" s="57"/>
      <c r="BD300" s="57"/>
      <c r="BE300" s="57"/>
      <c r="BF300" s="57"/>
      <c r="BG300" s="57"/>
      <c r="BH300" s="57"/>
      <c r="BI300" s="57"/>
      <c r="BJ300" s="57"/>
      <c r="BK300" s="57"/>
      <c r="BL300" s="57"/>
      <c r="BM300" s="57"/>
      <c r="BN300" s="57"/>
      <c r="BO300" s="57"/>
      <c r="BP300" s="57"/>
      <c r="BQ300" s="57"/>
      <c r="BR300" s="57"/>
      <c r="BS300" s="57"/>
      <c r="BT300" s="57"/>
      <c r="BU300" s="57"/>
      <c r="BV300" s="57"/>
    </row>
    <row r="301" spans="1:74" s="87" customFormat="1" ht="17.25" hidden="1" customHeight="1" x14ac:dyDescent="0.15">
      <c r="A301" s="1"/>
      <c r="B301" s="116"/>
      <c r="C301" s="57"/>
      <c r="D301" s="57"/>
      <c r="E301" s="57"/>
      <c r="F301" s="57"/>
      <c r="G301" s="57"/>
      <c r="H301" s="57"/>
      <c r="I301" s="57"/>
      <c r="J301" s="57"/>
      <c r="K301" s="57"/>
      <c r="L301" s="57"/>
      <c r="M301" s="57"/>
      <c r="N301" s="57"/>
      <c r="O301" s="57"/>
      <c r="P301" s="57"/>
      <c r="Q301" s="57"/>
      <c r="R301" s="57"/>
      <c r="S301" s="57"/>
      <c r="T301" s="57"/>
      <c r="U301" s="57"/>
      <c r="V301" s="57"/>
      <c r="W301" s="57"/>
      <c r="X301" s="1"/>
      <c r="Y301" s="1"/>
      <c r="Z301" s="1"/>
      <c r="AA301" s="1"/>
      <c r="AB301" s="1"/>
      <c r="AC301" s="1"/>
      <c r="AD301" s="1"/>
      <c r="AE301" s="1"/>
      <c r="AG301" s="690" t="s">
        <v>106</v>
      </c>
      <c r="AH301" s="690" t="s">
        <v>122</v>
      </c>
      <c r="AI301" s="690" t="s">
        <v>3440</v>
      </c>
      <c r="AJ301" s="690">
        <v>1100027</v>
      </c>
      <c r="AK301" s="691" t="s">
        <v>1051</v>
      </c>
      <c r="AL301" s="691">
        <v>1</v>
      </c>
      <c r="AM301" s="691" t="s">
        <v>3316</v>
      </c>
      <c r="AP301" s="119"/>
      <c r="AQ301" s="119"/>
      <c r="AR301" s="57"/>
      <c r="AS301" s="57"/>
      <c r="AT301" s="57"/>
      <c r="AU301" s="57"/>
      <c r="AV301" s="57"/>
      <c r="AW301" s="57"/>
      <c r="AX301" s="57"/>
      <c r="AY301" s="57"/>
      <c r="AZ301" s="57"/>
      <c r="BA301" s="57"/>
      <c r="BB301" s="57"/>
      <c r="BC301" s="57"/>
      <c r="BD301" s="57"/>
      <c r="BE301" s="57"/>
      <c r="BF301" s="57"/>
      <c r="BG301" s="57"/>
      <c r="BH301" s="57"/>
      <c r="BI301" s="57"/>
      <c r="BJ301" s="57"/>
      <c r="BK301" s="57"/>
      <c r="BL301" s="57"/>
      <c r="BM301" s="57"/>
      <c r="BN301" s="57"/>
      <c r="BO301" s="57"/>
      <c r="BP301" s="57"/>
      <c r="BQ301" s="57"/>
      <c r="BR301" s="57"/>
      <c r="BS301" s="57"/>
      <c r="BT301" s="57"/>
      <c r="BU301" s="57"/>
      <c r="BV301" s="57"/>
    </row>
    <row r="302" spans="1:74" s="87" customFormat="1" ht="17.25" hidden="1" customHeight="1" x14ac:dyDescent="0.15">
      <c r="A302" s="1"/>
      <c r="B302" s="116"/>
      <c r="C302" s="57"/>
      <c r="D302" s="57"/>
      <c r="E302" s="57"/>
      <c r="F302" s="57"/>
      <c r="G302" s="57"/>
      <c r="H302" s="57"/>
      <c r="I302" s="57"/>
      <c r="J302" s="57"/>
      <c r="K302" s="57"/>
      <c r="L302" s="57"/>
      <c r="M302" s="57"/>
      <c r="N302" s="57"/>
      <c r="O302" s="57"/>
      <c r="P302" s="57"/>
      <c r="Q302" s="57"/>
      <c r="R302" s="57"/>
      <c r="S302" s="57"/>
      <c r="T302" s="57"/>
      <c r="U302" s="57"/>
      <c r="V302" s="57"/>
      <c r="W302" s="57"/>
      <c r="X302" s="1"/>
      <c r="Y302" s="1"/>
      <c r="Z302" s="1"/>
      <c r="AA302" s="1"/>
      <c r="AB302" s="1"/>
      <c r="AC302" s="1"/>
      <c r="AD302" s="1"/>
      <c r="AE302" s="1"/>
      <c r="AG302" s="690" t="s">
        <v>106</v>
      </c>
      <c r="AH302" s="692" t="s">
        <v>2197</v>
      </c>
      <c r="AI302" s="690" t="s">
        <v>3441</v>
      </c>
      <c r="AJ302" s="690">
        <v>1100028</v>
      </c>
      <c r="AK302" s="691" t="s">
        <v>1051</v>
      </c>
      <c r="AL302" s="691">
        <v>1</v>
      </c>
      <c r="AM302" s="691" t="s">
        <v>3316</v>
      </c>
      <c r="AP302" s="119"/>
      <c r="AQ302" s="119"/>
      <c r="AR302" s="57"/>
      <c r="AS302" s="57"/>
      <c r="AT302" s="57"/>
      <c r="AU302" s="57"/>
      <c r="AV302" s="57"/>
      <c r="AW302" s="57"/>
      <c r="AX302" s="57"/>
      <c r="AY302" s="57"/>
      <c r="AZ302" s="57"/>
      <c r="BA302" s="57"/>
      <c r="BB302" s="57"/>
      <c r="BC302" s="57"/>
      <c r="BD302" s="57"/>
      <c r="BE302" s="57"/>
      <c r="BF302" s="57"/>
      <c r="BG302" s="57"/>
      <c r="BH302" s="57"/>
      <c r="BI302" s="57"/>
      <c r="BJ302" s="57"/>
      <c r="BK302" s="57"/>
      <c r="BL302" s="57"/>
      <c r="BM302" s="57"/>
      <c r="BN302" s="57"/>
      <c r="BO302" s="57"/>
      <c r="BP302" s="57"/>
      <c r="BQ302" s="57"/>
      <c r="BR302" s="57"/>
      <c r="BS302" s="57"/>
      <c r="BT302" s="57"/>
      <c r="BU302" s="57"/>
      <c r="BV302" s="57"/>
    </row>
    <row r="303" spans="1:74" s="87" customFormat="1" ht="17.25" hidden="1" customHeight="1" x14ac:dyDescent="0.15">
      <c r="A303" s="1"/>
      <c r="B303" s="116"/>
      <c r="C303" s="57"/>
      <c r="D303" s="57"/>
      <c r="E303" s="57"/>
      <c r="F303" s="57"/>
      <c r="G303" s="57"/>
      <c r="H303" s="57"/>
      <c r="I303" s="57"/>
      <c r="J303" s="57"/>
      <c r="K303" s="57"/>
      <c r="L303" s="57"/>
      <c r="M303" s="57"/>
      <c r="N303" s="57"/>
      <c r="O303" s="57"/>
      <c r="P303" s="57"/>
      <c r="Q303" s="57"/>
      <c r="R303" s="57"/>
      <c r="S303" s="57"/>
      <c r="T303" s="57"/>
      <c r="U303" s="57"/>
      <c r="V303" s="57"/>
      <c r="W303" s="57"/>
      <c r="X303" s="1"/>
      <c r="Y303" s="1"/>
      <c r="Z303" s="1"/>
      <c r="AA303" s="1"/>
      <c r="AB303" s="1"/>
      <c r="AC303" s="1"/>
      <c r="AD303" s="1"/>
      <c r="AE303" s="1"/>
      <c r="AG303" s="690" t="s">
        <v>106</v>
      </c>
      <c r="AH303" s="692" t="s">
        <v>2198</v>
      </c>
      <c r="AI303" s="690" t="s">
        <v>3442</v>
      </c>
      <c r="AJ303" s="690">
        <v>1100029</v>
      </c>
      <c r="AK303" s="691" t="s">
        <v>1051</v>
      </c>
      <c r="AL303" s="691">
        <v>1</v>
      </c>
      <c r="AM303" s="691" t="s">
        <v>3316</v>
      </c>
      <c r="AP303" s="119"/>
      <c r="AQ303" s="119"/>
      <c r="AR303" s="57"/>
      <c r="AS303" s="57"/>
      <c r="AT303" s="57"/>
      <c r="AU303" s="57"/>
      <c r="AV303" s="57"/>
      <c r="AW303" s="57"/>
      <c r="AX303" s="57"/>
      <c r="AY303" s="57"/>
      <c r="AZ303" s="57"/>
      <c r="BA303" s="57"/>
      <c r="BB303" s="57"/>
      <c r="BC303" s="57"/>
      <c r="BD303" s="57"/>
      <c r="BE303" s="57"/>
      <c r="BF303" s="57"/>
      <c r="BG303" s="57"/>
      <c r="BH303" s="57"/>
      <c r="BI303" s="57"/>
      <c r="BJ303" s="57"/>
      <c r="BK303" s="57"/>
      <c r="BL303" s="57"/>
      <c r="BM303" s="57"/>
      <c r="BN303" s="57"/>
      <c r="BO303" s="57"/>
      <c r="BP303" s="57"/>
      <c r="BQ303" s="57"/>
      <c r="BR303" s="57"/>
      <c r="BS303" s="57"/>
      <c r="BT303" s="57"/>
      <c r="BU303" s="57"/>
      <c r="BV303" s="57"/>
    </row>
    <row r="304" spans="1:74" s="87" customFormat="1" ht="17.25" hidden="1" customHeight="1" x14ac:dyDescent="0.15">
      <c r="A304" s="1"/>
      <c r="B304" s="116"/>
      <c r="C304" s="116"/>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G304" s="690" t="s">
        <v>106</v>
      </c>
      <c r="AH304" s="692" t="s">
        <v>136</v>
      </c>
      <c r="AI304" s="690" t="s">
        <v>3443</v>
      </c>
      <c r="AJ304" s="690">
        <v>1100055</v>
      </c>
      <c r="AK304" s="691" t="s">
        <v>1051</v>
      </c>
      <c r="AL304" s="691">
        <v>1</v>
      </c>
      <c r="AM304" s="691" t="s">
        <v>3316</v>
      </c>
      <c r="AP304" s="119"/>
      <c r="AQ304" s="119"/>
      <c r="AR304" s="57"/>
      <c r="AS304" s="57"/>
      <c r="AT304" s="57"/>
      <c r="AU304" s="57"/>
      <c r="AV304" s="57"/>
      <c r="AW304" s="57"/>
      <c r="AX304" s="57"/>
      <c r="AY304" s="57"/>
      <c r="AZ304" s="57"/>
      <c r="BA304" s="57"/>
      <c r="BB304" s="57"/>
      <c r="BC304" s="57"/>
      <c r="BD304" s="57"/>
      <c r="BE304" s="57"/>
      <c r="BF304" s="57"/>
      <c r="BG304" s="57"/>
      <c r="BH304" s="57"/>
      <c r="BI304" s="57"/>
      <c r="BJ304" s="57"/>
      <c r="BK304" s="57"/>
      <c r="BL304" s="57"/>
      <c r="BM304" s="57"/>
      <c r="BN304" s="57"/>
      <c r="BO304" s="57"/>
      <c r="BP304" s="57"/>
      <c r="BQ304" s="57"/>
      <c r="BR304" s="57"/>
      <c r="BS304" s="57"/>
      <c r="BT304" s="57"/>
      <c r="BU304" s="57"/>
      <c r="BV304" s="57"/>
    </row>
    <row r="305" spans="1:74" s="87" customFormat="1" ht="17.25" hidden="1" customHeight="1" x14ac:dyDescent="0.15">
      <c r="A305" s="1"/>
      <c r="B305" s="116"/>
      <c r="C305" s="116"/>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G305" s="690" t="s">
        <v>106</v>
      </c>
      <c r="AH305" s="692" t="s">
        <v>1058</v>
      </c>
      <c r="AI305" s="690" t="s">
        <v>3444</v>
      </c>
      <c r="AJ305" s="690">
        <v>1100026</v>
      </c>
      <c r="AK305" s="691" t="s">
        <v>1051</v>
      </c>
      <c r="AL305" s="691">
        <v>1</v>
      </c>
      <c r="AM305" s="691" t="s">
        <v>3316</v>
      </c>
      <c r="AP305" s="119"/>
      <c r="AQ305" s="119"/>
      <c r="AR305" s="57"/>
      <c r="AS305" s="57"/>
      <c r="AT305" s="57"/>
      <c r="AU305" s="57"/>
      <c r="AV305" s="57"/>
      <c r="AW305" s="57"/>
      <c r="AX305" s="57"/>
      <c r="AY305" s="57"/>
      <c r="AZ305" s="57"/>
      <c r="BA305" s="57"/>
      <c r="BB305" s="57"/>
      <c r="BC305" s="57"/>
      <c r="BD305" s="57"/>
      <c r="BE305" s="57"/>
      <c r="BF305" s="57"/>
      <c r="BG305" s="57"/>
      <c r="BH305" s="57"/>
      <c r="BI305" s="57"/>
      <c r="BJ305" s="57"/>
      <c r="BK305" s="57"/>
      <c r="BL305" s="57"/>
      <c r="BM305" s="57"/>
      <c r="BN305" s="57"/>
      <c r="BO305" s="57"/>
      <c r="BP305" s="57"/>
      <c r="BQ305" s="57"/>
      <c r="BR305" s="57"/>
      <c r="BS305" s="57"/>
      <c r="BT305" s="57"/>
      <c r="BU305" s="57"/>
      <c r="BV305" s="57"/>
    </row>
    <row r="306" spans="1:74" s="87" customFormat="1" ht="17.25" hidden="1" customHeight="1" x14ac:dyDescent="0.15">
      <c r="A306" s="1"/>
      <c r="B306" s="116"/>
      <c r="C306" s="116"/>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G306" s="690" t="s">
        <v>106</v>
      </c>
      <c r="AH306" s="692" t="s">
        <v>117</v>
      </c>
      <c r="AI306" s="690" t="s">
        <v>3445</v>
      </c>
      <c r="AJ306" s="690">
        <v>1100018</v>
      </c>
      <c r="AK306" s="691" t="s">
        <v>1051</v>
      </c>
      <c r="AL306" s="691">
        <v>1</v>
      </c>
      <c r="AM306" s="691" t="s">
        <v>3316</v>
      </c>
      <c r="AP306" s="119"/>
      <c r="AQ306" s="119"/>
      <c r="AR306" s="57"/>
      <c r="AS306" s="57"/>
      <c r="AT306" s="57"/>
      <c r="AU306" s="57"/>
      <c r="AV306" s="57"/>
      <c r="AW306" s="57"/>
      <c r="AX306" s="57"/>
      <c r="AY306" s="57"/>
      <c r="AZ306" s="57"/>
      <c r="BA306" s="57"/>
      <c r="BB306" s="57"/>
      <c r="BC306" s="57"/>
      <c r="BD306" s="57"/>
      <c r="BE306" s="57"/>
      <c r="BF306" s="57"/>
      <c r="BG306" s="57"/>
      <c r="BH306" s="57"/>
      <c r="BI306" s="57"/>
      <c r="BJ306" s="57"/>
      <c r="BK306" s="57"/>
      <c r="BL306" s="57"/>
      <c r="BM306" s="57"/>
      <c r="BN306" s="57"/>
      <c r="BO306" s="57"/>
      <c r="BP306" s="57"/>
      <c r="BQ306" s="57"/>
      <c r="BR306" s="57"/>
      <c r="BS306" s="57"/>
      <c r="BT306" s="57"/>
      <c r="BU306" s="57"/>
      <c r="BV306" s="57"/>
    </row>
    <row r="307" spans="1:74" s="87" customFormat="1" ht="17.25" hidden="1" customHeight="1" x14ac:dyDescent="0.15">
      <c r="A307" s="1"/>
      <c r="B307" s="116"/>
      <c r="C307" s="116"/>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G307" s="690" t="s">
        <v>106</v>
      </c>
      <c r="AH307" s="692" t="s">
        <v>4816</v>
      </c>
      <c r="AI307" s="690" t="s">
        <v>3446</v>
      </c>
      <c r="AJ307" s="690">
        <v>1100016</v>
      </c>
      <c r="AK307" s="691" t="s">
        <v>1051</v>
      </c>
      <c r="AL307" s="691">
        <v>1</v>
      </c>
      <c r="AM307" s="691" t="s">
        <v>3316</v>
      </c>
      <c r="AP307" s="119"/>
      <c r="AQ307" s="119"/>
      <c r="AR307" s="57"/>
      <c r="AS307" s="57"/>
      <c r="AT307" s="57"/>
      <c r="AU307" s="57"/>
      <c r="AV307" s="57"/>
      <c r="AW307" s="57"/>
      <c r="AX307" s="57"/>
      <c r="AY307" s="57"/>
      <c r="AZ307" s="57"/>
      <c r="BA307" s="57"/>
      <c r="BB307" s="57"/>
      <c r="BC307" s="57"/>
      <c r="BD307" s="57"/>
      <c r="BE307" s="57"/>
      <c r="BF307" s="57"/>
      <c r="BG307" s="57"/>
      <c r="BH307" s="57"/>
      <c r="BI307" s="57"/>
      <c r="BJ307" s="57"/>
      <c r="BK307" s="57"/>
      <c r="BL307" s="57"/>
      <c r="BM307" s="57"/>
      <c r="BN307" s="57"/>
      <c r="BO307" s="57"/>
      <c r="BP307" s="57"/>
      <c r="BQ307" s="57"/>
      <c r="BR307" s="57"/>
      <c r="BS307" s="57"/>
      <c r="BT307" s="57"/>
      <c r="BU307" s="57"/>
      <c r="BV307" s="57"/>
    </row>
    <row r="308" spans="1:74" s="87" customFormat="1" ht="17.25" hidden="1" customHeight="1" x14ac:dyDescent="0.15">
      <c r="A308" s="1"/>
      <c r="B308" s="116"/>
      <c r="C308" s="116"/>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G308" s="690" t="s">
        <v>106</v>
      </c>
      <c r="AH308" s="692" t="s">
        <v>4817</v>
      </c>
      <c r="AI308" s="690" t="s">
        <v>3447</v>
      </c>
      <c r="AJ308" s="690">
        <v>1100015</v>
      </c>
      <c r="AK308" s="691" t="s">
        <v>1051</v>
      </c>
      <c r="AL308" s="691">
        <v>1</v>
      </c>
      <c r="AM308" s="691" t="s">
        <v>3316</v>
      </c>
      <c r="AP308" s="119"/>
      <c r="AQ308" s="119"/>
      <c r="AR308" s="57"/>
      <c r="AS308" s="57"/>
      <c r="AT308" s="57"/>
      <c r="AU308" s="57"/>
      <c r="AV308" s="57"/>
      <c r="AW308" s="57"/>
      <c r="AX308" s="57"/>
      <c r="AY308" s="57"/>
      <c r="AZ308" s="57"/>
      <c r="BA308" s="57"/>
      <c r="BB308" s="57"/>
      <c r="BC308" s="57"/>
      <c r="BD308" s="57"/>
      <c r="BE308" s="57"/>
      <c r="BF308" s="57"/>
      <c r="BG308" s="57"/>
      <c r="BH308" s="57"/>
      <c r="BI308" s="57"/>
      <c r="BJ308" s="57"/>
      <c r="BK308" s="57"/>
      <c r="BL308" s="57"/>
      <c r="BM308" s="57"/>
      <c r="BN308" s="57"/>
      <c r="BO308" s="57"/>
      <c r="BP308" s="57"/>
      <c r="BQ308" s="57"/>
      <c r="BR308" s="57"/>
      <c r="BS308" s="57"/>
      <c r="BT308" s="57"/>
      <c r="BU308" s="57"/>
      <c r="BV308" s="57"/>
    </row>
    <row r="309" spans="1:74" s="87" customFormat="1" ht="17.25" hidden="1" customHeight="1" x14ac:dyDescent="0.15">
      <c r="A309" s="1"/>
      <c r="B309" s="116"/>
      <c r="C309" s="116"/>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G309" s="690" t="s">
        <v>106</v>
      </c>
      <c r="AH309" s="692" t="s">
        <v>123</v>
      </c>
      <c r="AI309" s="690" t="s">
        <v>3448</v>
      </c>
      <c r="AJ309" s="690">
        <v>1100032</v>
      </c>
      <c r="AK309" s="691">
        <v>1</v>
      </c>
      <c r="AL309" s="691" t="s">
        <v>1051</v>
      </c>
      <c r="AM309" s="691" t="s">
        <v>3316</v>
      </c>
      <c r="AP309" s="119"/>
      <c r="AQ309" s="119"/>
      <c r="AR309" s="57"/>
      <c r="AS309" s="57"/>
      <c r="AT309" s="57"/>
      <c r="AU309" s="57"/>
      <c r="AV309" s="57"/>
      <c r="AW309" s="57"/>
      <c r="AX309" s="57"/>
      <c r="AY309" s="57"/>
      <c r="AZ309" s="57"/>
      <c r="BA309" s="57"/>
      <c r="BB309" s="57"/>
      <c r="BC309" s="57"/>
      <c r="BD309" s="57"/>
      <c r="BE309" s="57"/>
      <c r="BF309" s="57"/>
      <c r="BG309" s="57"/>
      <c r="BH309" s="57"/>
      <c r="BI309" s="57"/>
      <c r="BJ309" s="57"/>
      <c r="BK309" s="57"/>
      <c r="BL309" s="57"/>
      <c r="BM309" s="57"/>
      <c r="BN309" s="57"/>
      <c r="BO309" s="57"/>
      <c r="BP309" s="57"/>
      <c r="BQ309" s="57"/>
      <c r="BR309" s="57"/>
      <c r="BS309" s="57"/>
      <c r="BT309" s="57"/>
      <c r="BU309" s="57"/>
      <c r="BV309" s="57"/>
    </row>
    <row r="310" spans="1:74" s="87" customFormat="1" ht="16.5" hidden="1" customHeight="1" x14ac:dyDescent="0.15">
      <c r="A310" s="1"/>
      <c r="B310" s="116"/>
      <c r="C310" s="116"/>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G310" s="690" t="s">
        <v>106</v>
      </c>
      <c r="AH310" s="692" t="s">
        <v>125</v>
      </c>
      <c r="AI310" s="690" t="s">
        <v>3449</v>
      </c>
      <c r="AJ310" s="690">
        <v>1100034</v>
      </c>
      <c r="AK310" s="691" t="s">
        <v>1051</v>
      </c>
      <c r="AL310" s="691">
        <v>1</v>
      </c>
      <c r="AM310" s="691" t="s">
        <v>3316</v>
      </c>
      <c r="AP310" s="119"/>
      <c r="AQ310" s="119"/>
      <c r="AR310" s="57"/>
      <c r="AS310" s="57"/>
      <c r="AT310" s="57"/>
      <c r="AU310" s="57"/>
      <c r="AV310" s="57"/>
      <c r="AW310" s="57"/>
      <c r="AX310" s="57"/>
      <c r="AY310" s="57"/>
      <c r="AZ310" s="57"/>
      <c r="BA310" s="57"/>
      <c r="BB310" s="57"/>
      <c r="BC310" s="57"/>
      <c r="BD310" s="57"/>
      <c r="BE310" s="57"/>
      <c r="BF310" s="57"/>
      <c r="BG310" s="57"/>
      <c r="BH310" s="57"/>
      <c r="BI310" s="57"/>
      <c r="BJ310" s="57"/>
      <c r="BK310" s="57"/>
      <c r="BL310" s="57"/>
      <c r="BM310" s="57"/>
      <c r="BN310" s="57"/>
      <c r="BO310" s="57"/>
      <c r="BP310" s="57"/>
      <c r="BQ310" s="57"/>
      <c r="BR310" s="57"/>
      <c r="BS310" s="57"/>
      <c r="BT310" s="57"/>
      <c r="BU310" s="57"/>
      <c r="BV310" s="57"/>
    </row>
    <row r="311" spans="1:74" ht="15" hidden="1" customHeight="1" x14ac:dyDescent="0.15">
      <c r="AG311" s="690" t="s">
        <v>106</v>
      </c>
      <c r="AH311" s="692" t="s">
        <v>1055</v>
      </c>
      <c r="AI311" s="690" t="s">
        <v>3450</v>
      </c>
      <c r="AJ311" s="690">
        <v>1100031</v>
      </c>
      <c r="AK311" s="691" t="s">
        <v>1051</v>
      </c>
      <c r="AL311" s="691">
        <v>1</v>
      </c>
      <c r="AM311" s="691" t="s">
        <v>3316</v>
      </c>
    </row>
    <row r="312" spans="1:74" ht="15" hidden="1" customHeight="1" x14ac:dyDescent="0.15">
      <c r="AG312" s="690" t="s">
        <v>106</v>
      </c>
      <c r="AH312" s="692" t="s">
        <v>2201</v>
      </c>
      <c r="AI312" s="690" t="s">
        <v>3451</v>
      </c>
      <c r="AJ312" s="690">
        <v>1100039</v>
      </c>
      <c r="AK312" s="691" t="s">
        <v>1051</v>
      </c>
      <c r="AL312" s="691">
        <v>1</v>
      </c>
      <c r="AM312" s="691" t="s">
        <v>3315</v>
      </c>
    </row>
    <row r="313" spans="1:74" ht="15" hidden="1" customHeight="1" x14ac:dyDescent="0.15">
      <c r="AG313" s="690" t="s">
        <v>106</v>
      </c>
      <c r="AH313" s="692" t="s">
        <v>131</v>
      </c>
      <c r="AI313" s="690" t="s">
        <v>3452</v>
      </c>
      <c r="AJ313" s="690">
        <v>1100047</v>
      </c>
      <c r="AK313" s="691">
        <v>1</v>
      </c>
      <c r="AL313" s="691" t="s">
        <v>1051</v>
      </c>
      <c r="AM313" s="691" t="s">
        <v>3315</v>
      </c>
    </row>
    <row r="314" spans="1:74" ht="15" hidden="1" customHeight="1" x14ac:dyDescent="0.15">
      <c r="AG314" s="690" t="s">
        <v>106</v>
      </c>
      <c r="AH314" s="692" t="s">
        <v>110</v>
      </c>
      <c r="AI314" s="690" t="s">
        <v>3453</v>
      </c>
      <c r="AJ314" s="690">
        <v>1100001</v>
      </c>
      <c r="AK314" s="691">
        <v>1</v>
      </c>
      <c r="AL314" s="691" t="s">
        <v>1051</v>
      </c>
      <c r="AM314" s="691" t="s">
        <v>3316</v>
      </c>
    </row>
    <row r="315" spans="1:74" ht="15" hidden="1" customHeight="1" x14ac:dyDescent="0.15">
      <c r="AG315" s="690" t="s">
        <v>106</v>
      </c>
      <c r="AH315" s="692" t="s">
        <v>1057</v>
      </c>
      <c r="AI315" s="690" t="s">
        <v>3454</v>
      </c>
      <c r="AJ315" s="690">
        <v>1100003</v>
      </c>
      <c r="AK315" s="691" t="s">
        <v>1051</v>
      </c>
      <c r="AL315" s="691">
        <v>1</v>
      </c>
      <c r="AM315" s="691" t="s">
        <v>3316</v>
      </c>
    </row>
    <row r="316" spans="1:74" ht="15" hidden="1" customHeight="1" x14ac:dyDescent="0.15">
      <c r="AG316" s="690" t="s">
        <v>106</v>
      </c>
      <c r="AH316" s="692" t="s">
        <v>127</v>
      </c>
      <c r="AI316" s="690" t="s">
        <v>3455</v>
      </c>
      <c r="AJ316" s="690">
        <v>1100040</v>
      </c>
      <c r="AK316" s="691" t="s">
        <v>1051</v>
      </c>
      <c r="AL316" s="691">
        <v>1</v>
      </c>
      <c r="AM316" s="691" t="s">
        <v>3316</v>
      </c>
    </row>
    <row r="317" spans="1:74" ht="15" hidden="1" customHeight="1" x14ac:dyDescent="0.15">
      <c r="AG317" s="690" t="s">
        <v>106</v>
      </c>
      <c r="AH317" s="692" t="s">
        <v>112</v>
      </c>
      <c r="AI317" s="690" t="s">
        <v>3456</v>
      </c>
      <c r="AJ317" s="690">
        <v>1100005</v>
      </c>
      <c r="AK317" s="691" t="s">
        <v>1051</v>
      </c>
      <c r="AL317" s="691">
        <v>1</v>
      </c>
      <c r="AM317" s="691" t="s">
        <v>3316</v>
      </c>
    </row>
    <row r="318" spans="1:74" ht="15" hidden="1" customHeight="1" x14ac:dyDescent="0.15">
      <c r="AG318" s="690" t="s">
        <v>106</v>
      </c>
      <c r="AH318" s="692" t="s">
        <v>3406</v>
      </c>
      <c r="AI318" s="690" t="s">
        <v>3457</v>
      </c>
      <c r="AJ318" s="690">
        <v>1100045</v>
      </c>
      <c r="AK318" s="691">
        <v>1</v>
      </c>
      <c r="AL318" s="691" t="s">
        <v>1051</v>
      </c>
      <c r="AM318" s="691" t="s">
        <v>3315</v>
      </c>
    </row>
    <row r="319" spans="1:74" ht="15" hidden="1" customHeight="1" x14ac:dyDescent="0.15">
      <c r="AG319" s="690" t="s">
        <v>106</v>
      </c>
      <c r="AH319" s="692" t="s">
        <v>130</v>
      </c>
      <c r="AI319" s="690" t="s">
        <v>3458</v>
      </c>
      <c r="AJ319" s="690">
        <v>1100046</v>
      </c>
      <c r="AK319" s="691" t="s">
        <v>1051</v>
      </c>
      <c r="AL319" s="691">
        <v>1</v>
      </c>
      <c r="AM319" s="691" t="s">
        <v>3316</v>
      </c>
    </row>
    <row r="320" spans="1:74" ht="15" hidden="1" customHeight="1" x14ac:dyDescent="0.15">
      <c r="AG320" s="690" t="s">
        <v>106</v>
      </c>
      <c r="AH320" s="692" t="s">
        <v>1056</v>
      </c>
      <c r="AI320" s="690" t="s">
        <v>3459</v>
      </c>
      <c r="AJ320" s="690">
        <v>1100007</v>
      </c>
      <c r="AK320" s="691" t="s">
        <v>1051</v>
      </c>
      <c r="AL320" s="691">
        <v>1</v>
      </c>
      <c r="AM320" s="691" t="s">
        <v>3316</v>
      </c>
    </row>
    <row r="321" spans="33:39" ht="15" hidden="1" customHeight="1" x14ac:dyDescent="0.15">
      <c r="AG321" s="690" t="s">
        <v>106</v>
      </c>
      <c r="AH321" s="692" t="s">
        <v>135</v>
      </c>
      <c r="AI321" s="690" t="s">
        <v>3460</v>
      </c>
      <c r="AJ321" s="690">
        <v>1100053</v>
      </c>
      <c r="AK321" s="691" t="s">
        <v>1051</v>
      </c>
      <c r="AL321" s="691">
        <v>1</v>
      </c>
      <c r="AM321" s="691" t="s">
        <v>3316</v>
      </c>
    </row>
    <row r="322" spans="33:39" ht="15" hidden="1" customHeight="1" x14ac:dyDescent="0.15">
      <c r="AG322" s="690" t="s">
        <v>106</v>
      </c>
      <c r="AH322" s="692" t="s">
        <v>113</v>
      </c>
      <c r="AI322" s="690" t="s">
        <v>3461</v>
      </c>
      <c r="AJ322" s="690">
        <v>1100008</v>
      </c>
      <c r="AK322" s="691" t="s">
        <v>1051</v>
      </c>
      <c r="AL322" s="691">
        <v>1</v>
      </c>
      <c r="AM322" s="691" t="s">
        <v>3316</v>
      </c>
    </row>
    <row r="323" spans="33:39" ht="15" hidden="1" customHeight="1" x14ac:dyDescent="0.15">
      <c r="AG323" s="690" t="s">
        <v>106</v>
      </c>
      <c r="AH323" s="692" t="s">
        <v>2193</v>
      </c>
      <c r="AI323" s="690" t="s">
        <v>3462</v>
      </c>
      <c r="AJ323" s="690">
        <v>1100004</v>
      </c>
      <c r="AK323" s="691" t="s">
        <v>1051</v>
      </c>
      <c r="AL323" s="691">
        <v>1</v>
      </c>
      <c r="AM323" s="691" t="s">
        <v>3316</v>
      </c>
    </row>
    <row r="324" spans="33:39" ht="15" hidden="1" customHeight="1" x14ac:dyDescent="0.15">
      <c r="AG324" s="690" t="s">
        <v>106</v>
      </c>
      <c r="AH324" s="692" t="s">
        <v>128</v>
      </c>
      <c r="AI324" s="690" t="s">
        <v>3463</v>
      </c>
      <c r="AJ324" s="690">
        <v>1100042</v>
      </c>
      <c r="AK324" s="691" t="s">
        <v>1051</v>
      </c>
      <c r="AL324" s="691">
        <v>1</v>
      </c>
      <c r="AM324" s="691" t="s">
        <v>3316</v>
      </c>
    </row>
    <row r="325" spans="33:39" ht="15" hidden="1" customHeight="1" x14ac:dyDescent="0.15">
      <c r="AG325" s="690" t="s">
        <v>106</v>
      </c>
      <c r="AH325" s="692" t="s">
        <v>124</v>
      </c>
      <c r="AI325" s="690" t="s">
        <v>3464</v>
      </c>
      <c r="AJ325" s="690">
        <v>1100033</v>
      </c>
      <c r="AK325" s="691" t="s">
        <v>1051</v>
      </c>
      <c r="AL325" s="691">
        <v>1</v>
      </c>
      <c r="AM325" s="691" t="s">
        <v>3316</v>
      </c>
    </row>
    <row r="326" spans="33:39" ht="15" hidden="1" customHeight="1" x14ac:dyDescent="0.15">
      <c r="AG326" s="690" t="s">
        <v>106</v>
      </c>
      <c r="AH326" s="692" t="s">
        <v>1053</v>
      </c>
      <c r="AI326" s="690" t="s">
        <v>3465</v>
      </c>
      <c r="AJ326" s="690">
        <v>1100019</v>
      </c>
      <c r="AK326" s="691" t="s">
        <v>1051</v>
      </c>
      <c r="AL326" s="691">
        <v>1</v>
      </c>
      <c r="AM326" s="691" t="s">
        <v>3316</v>
      </c>
    </row>
    <row r="327" spans="33:39" ht="15" hidden="1" customHeight="1" x14ac:dyDescent="0.15">
      <c r="AG327" s="690" t="s">
        <v>106</v>
      </c>
      <c r="AH327" s="692" t="s">
        <v>2202</v>
      </c>
      <c r="AI327" s="690" t="s">
        <v>3466</v>
      </c>
      <c r="AJ327" s="690">
        <v>1100051</v>
      </c>
      <c r="AK327" s="691">
        <v>1</v>
      </c>
      <c r="AL327" s="691" t="s">
        <v>1051</v>
      </c>
      <c r="AM327" s="691" t="s">
        <v>3315</v>
      </c>
    </row>
    <row r="328" spans="33:39" ht="15" hidden="1" customHeight="1" x14ac:dyDescent="0.15">
      <c r="AG328" s="690" t="s">
        <v>106</v>
      </c>
      <c r="AH328" s="692" t="s">
        <v>126</v>
      </c>
      <c r="AI328" s="690" t="s">
        <v>3467</v>
      </c>
      <c r="AJ328" s="690">
        <v>1100038</v>
      </c>
      <c r="AK328" s="691" t="s">
        <v>1051</v>
      </c>
      <c r="AL328" s="691">
        <v>1</v>
      </c>
      <c r="AM328" s="691" t="s">
        <v>3316</v>
      </c>
    </row>
    <row r="329" spans="33:39" ht="15" hidden="1" customHeight="1" x14ac:dyDescent="0.15">
      <c r="AG329" s="690" t="s">
        <v>106</v>
      </c>
      <c r="AH329" s="692" t="s">
        <v>3408</v>
      </c>
      <c r="AI329" s="690" t="s">
        <v>3468</v>
      </c>
      <c r="AJ329" s="690">
        <v>1100994</v>
      </c>
      <c r="AK329" s="691">
        <v>1</v>
      </c>
      <c r="AL329" s="691" t="s">
        <v>1051</v>
      </c>
      <c r="AM329" s="691" t="s">
        <v>3315</v>
      </c>
    </row>
    <row r="330" spans="33:39" ht="15" hidden="1" customHeight="1" x14ac:dyDescent="0.15">
      <c r="AG330" s="690" t="s">
        <v>106</v>
      </c>
      <c r="AH330" s="693" t="s">
        <v>3407</v>
      </c>
      <c r="AI330" s="690" t="s">
        <v>3469</v>
      </c>
      <c r="AJ330" s="690">
        <v>1100060</v>
      </c>
      <c r="AK330" s="691" t="s">
        <v>1051</v>
      </c>
      <c r="AL330" s="691">
        <v>1</v>
      </c>
      <c r="AM330" s="691" t="s">
        <v>3315</v>
      </c>
    </row>
    <row r="331" spans="33:39" ht="15" hidden="1" customHeight="1" x14ac:dyDescent="0.15">
      <c r="AG331" s="690" t="s">
        <v>106</v>
      </c>
      <c r="AH331" s="692" t="s">
        <v>118</v>
      </c>
      <c r="AI331" s="690" t="s">
        <v>3470</v>
      </c>
      <c r="AJ331" s="690">
        <v>1100020</v>
      </c>
      <c r="AK331" s="691">
        <v>1</v>
      </c>
      <c r="AL331" s="691" t="s">
        <v>1051</v>
      </c>
      <c r="AM331" s="691" t="s">
        <v>3316</v>
      </c>
    </row>
    <row r="332" spans="33:39" ht="15" hidden="1" customHeight="1" x14ac:dyDescent="0.15">
      <c r="AG332" s="690" t="s">
        <v>106</v>
      </c>
      <c r="AH332" s="692" t="s">
        <v>119</v>
      </c>
      <c r="AI332" s="690" t="s">
        <v>3471</v>
      </c>
      <c r="AJ332" s="690">
        <v>1100021</v>
      </c>
      <c r="AK332" s="691" t="s">
        <v>1051</v>
      </c>
      <c r="AL332" s="691">
        <v>1</v>
      </c>
      <c r="AM332" s="691" t="s">
        <v>3316</v>
      </c>
    </row>
    <row r="333" spans="33:39" ht="15" hidden="1" customHeight="1" x14ac:dyDescent="0.15">
      <c r="AG333" s="690" t="s">
        <v>106</v>
      </c>
      <c r="AH333" s="692" t="s">
        <v>1238</v>
      </c>
      <c r="AI333" s="690" t="s">
        <v>3472</v>
      </c>
      <c r="AJ333" s="690">
        <v>1100022</v>
      </c>
      <c r="AK333" s="691">
        <v>1</v>
      </c>
      <c r="AL333" s="691" t="s">
        <v>1051</v>
      </c>
      <c r="AM333" s="691" t="s">
        <v>3315</v>
      </c>
    </row>
    <row r="334" spans="33:39" ht="15" hidden="1" customHeight="1" x14ac:dyDescent="0.15">
      <c r="AG334" s="690" t="s">
        <v>106</v>
      </c>
      <c r="AH334" s="692" t="s">
        <v>120</v>
      </c>
      <c r="AI334" s="690" t="s">
        <v>3473</v>
      </c>
      <c r="AJ334" s="690">
        <v>1100023</v>
      </c>
      <c r="AK334" s="691">
        <v>1</v>
      </c>
      <c r="AL334" s="691" t="s">
        <v>1051</v>
      </c>
      <c r="AM334" s="691" t="s">
        <v>3316</v>
      </c>
    </row>
    <row r="335" spans="33:39" ht="15" hidden="1" customHeight="1" x14ac:dyDescent="0.15">
      <c r="AG335" s="690" t="s">
        <v>106</v>
      </c>
      <c r="AH335" s="692" t="s">
        <v>121</v>
      </c>
      <c r="AI335" s="690" t="s">
        <v>3474</v>
      </c>
      <c r="AJ335" s="690">
        <v>1100024</v>
      </c>
      <c r="AK335" s="691">
        <v>1</v>
      </c>
      <c r="AL335" s="691" t="s">
        <v>1051</v>
      </c>
      <c r="AM335" s="691" t="s">
        <v>3315</v>
      </c>
    </row>
    <row r="336" spans="33:39" ht="15" hidden="1" customHeight="1" x14ac:dyDescent="0.15">
      <c r="AG336" s="690" t="s">
        <v>106</v>
      </c>
      <c r="AH336" s="692" t="s">
        <v>1054</v>
      </c>
      <c r="AI336" s="690" t="s">
        <v>3475</v>
      </c>
      <c r="AJ336" s="690">
        <v>1100025</v>
      </c>
      <c r="AK336" s="691" t="s">
        <v>1051</v>
      </c>
      <c r="AL336" s="691">
        <v>1</v>
      </c>
      <c r="AM336" s="691" t="s">
        <v>3316</v>
      </c>
    </row>
    <row r="337" spans="33:39" ht="15" hidden="1" customHeight="1" x14ac:dyDescent="0.15">
      <c r="AG337" s="690" t="s">
        <v>106</v>
      </c>
      <c r="AH337" s="692" t="s">
        <v>2194</v>
      </c>
      <c r="AI337" s="690" t="s">
        <v>3476</v>
      </c>
      <c r="AJ337" s="690">
        <v>1100009</v>
      </c>
      <c r="AK337" s="691">
        <v>1</v>
      </c>
      <c r="AL337" s="691" t="s">
        <v>1051</v>
      </c>
      <c r="AM337" s="691" t="s">
        <v>3316</v>
      </c>
    </row>
    <row r="338" spans="33:39" ht="15" hidden="1" customHeight="1" x14ac:dyDescent="0.15">
      <c r="AG338" s="690" t="s">
        <v>106</v>
      </c>
      <c r="AH338" s="692" t="s">
        <v>1059</v>
      </c>
      <c r="AI338" s="690" t="s">
        <v>3477</v>
      </c>
      <c r="AJ338" s="690">
        <v>1100049</v>
      </c>
      <c r="AK338" s="691">
        <v>1</v>
      </c>
      <c r="AL338" s="691" t="s">
        <v>1051</v>
      </c>
      <c r="AM338" s="691" t="s">
        <v>3316</v>
      </c>
    </row>
    <row r="339" spans="33:39" ht="15" hidden="1" customHeight="1" x14ac:dyDescent="0.15">
      <c r="AG339" s="690" t="s">
        <v>106</v>
      </c>
      <c r="AH339" s="692" t="s">
        <v>116</v>
      </c>
      <c r="AI339" s="690" t="s">
        <v>3478</v>
      </c>
      <c r="AJ339" s="690">
        <v>1100017</v>
      </c>
      <c r="AK339" s="691" t="s">
        <v>1051</v>
      </c>
      <c r="AL339" s="691">
        <v>1</v>
      </c>
      <c r="AM339" s="691" t="s">
        <v>3316</v>
      </c>
    </row>
    <row r="340" spans="33:39" ht="15" hidden="1" customHeight="1" x14ac:dyDescent="0.15">
      <c r="AG340" s="690" t="s">
        <v>106</v>
      </c>
      <c r="AH340" s="692" t="s">
        <v>115</v>
      </c>
      <c r="AI340" s="690" t="s">
        <v>3479</v>
      </c>
      <c r="AJ340" s="690">
        <v>1100012</v>
      </c>
      <c r="AK340" s="691">
        <v>1</v>
      </c>
      <c r="AL340" s="691" t="s">
        <v>1051</v>
      </c>
      <c r="AM340" s="691" t="s">
        <v>3315</v>
      </c>
    </row>
    <row r="341" spans="33:39" ht="15" hidden="1" customHeight="1" x14ac:dyDescent="0.15">
      <c r="AG341" s="690" t="s">
        <v>106</v>
      </c>
      <c r="AH341" s="692" t="s">
        <v>1052</v>
      </c>
      <c r="AI341" s="690" t="s">
        <v>3480</v>
      </c>
      <c r="AJ341" s="690">
        <v>1100013</v>
      </c>
      <c r="AK341" s="691">
        <v>1</v>
      </c>
      <c r="AL341" s="691" t="s">
        <v>1051</v>
      </c>
      <c r="AM341" s="691" t="s">
        <v>3316</v>
      </c>
    </row>
    <row r="342" spans="33:39" ht="15" hidden="1" customHeight="1" x14ac:dyDescent="0.15">
      <c r="AG342" s="690" t="s">
        <v>106</v>
      </c>
      <c r="AH342" s="692" t="s">
        <v>133</v>
      </c>
      <c r="AI342" s="690" t="s">
        <v>3481</v>
      </c>
      <c r="AJ342" s="690">
        <v>1100052</v>
      </c>
      <c r="AK342" s="691">
        <v>1</v>
      </c>
      <c r="AL342" s="691" t="s">
        <v>1051</v>
      </c>
      <c r="AM342" s="691" t="s">
        <v>3315</v>
      </c>
    </row>
    <row r="343" spans="33:39" ht="15" hidden="1" customHeight="1" x14ac:dyDescent="0.15">
      <c r="AG343" s="690" t="s">
        <v>106</v>
      </c>
      <c r="AH343" s="692" t="s">
        <v>134</v>
      </c>
      <c r="AI343" s="690" t="s">
        <v>3482</v>
      </c>
      <c r="AJ343" s="690">
        <v>1100054</v>
      </c>
      <c r="AK343" s="691" t="s">
        <v>1051</v>
      </c>
      <c r="AL343" s="691">
        <v>1</v>
      </c>
      <c r="AM343" s="691" t="s">
        <v>3315</v>
      </c>
    </row>
    <row r="344" spans="33:39" ht="15" hidden="1" customHeight="1" x14ac:dyDescent="0.15">
      <c r="AG344" s="690" t="s">
        <v>106</v>
      </c>
      <c r="AH344" s="692" t="s">
        <v>114</v>
      </c>
      <c r="AI344" s="690" t="s">
        <v>3483</v>
      </c>
      <c r="AJ344" s="690">
        <v>1100011</v>
      </c>
      <c r="AK344" s="691">
        <v>1</v>
      </c>
      <c r="AL344" s="691" t="s">
        <v>1051</v>
      </c>
      <c r="AM344" s="691" t="s">
        <v>3316</v>
      </c>
    </row>
    <row r="345" spans="33:39" ht="15" hidden="1" customHeight="1" x14ac:dyDescent="0.15">
      <c r="AG345" s="690" t="s">
        <v>106</v>
      </c>
      <c r="AH345" s="692" t="s">
        <v>1237</v>
      </c>
      <c r="AI345" s="690" t="s">
        <v>3484</v>
      </c>
      <c r="AJ345" s="690">
        <v>1100006</v>
      </c>
      <c r="AK345" s="691">
        <v>1</v>
      </c>
      <c r="AL345" s="691" t="s">
        <v>1051</v>
      </c>
      <c r="AM345" s="691" t="s">
        <v>3315</v>
      </c>
    </row>
    <row r="346" spans="33:39" ht="15" hidden="1" customHeight="1" x14ac:dyDescent="0.15">
      <c r="AG346" s="690" t="s">
        <v>106</v>
      </c>
      <c r="AH346" s="692" t="s">
        <v>2199</v>
      </c>
      <c r="AI346" s="690" t="s">
        <v>3485</v>
      </c>
      <c r="AJ346" s="690">
        <v>1100030</v>
      </c>
      <c r="AK346" s="691" t="s">
        <v>1051</v>
      </c>
      <c r="AL346" s="691">
        <v>1</v>
      </c>
      <c r="AM346" s="691" t="s">
        <v>3316</v>
      </c>
    </row>
    <row r="347" spans="33:39" ht="15" hidden="1" customHeight="1" x14ac:dyDescent="0.15">
      <c r="AG347" s="690" t="s">
        <v>106</v>
      </c>
      <c r="AH347" s="692" t="s">
        <v>2196</v>
      </c>
      <c r="AI347" s="690" t="s">
        <v>3486</v>
      </c>
      <c r="AJ347" s="690">
        <v>1100014</v>
      </c>
      <c r="AK347" s="691">
        <v>1</v>
      </c>
      <c r="AL347" s="691" t="s">
        <v>1051</v>
      </c>
      <c r="AM347" s="691" t="s">
        <v>3316</v>
      </c>
    </row>
    <row r="348" spans="33:39" ht="15" hidden="1" customHeight="1" x14ac:dyDescent="0.15">
      <c r="AG348" s="690" t="s">
        <v>106</v>
      </c>
      <c r="AH348" s="692" t="s">
        <v>132</v>
      </c>
      <c r="AI348" s="690" t="s">
        <v>3487</v>
      </c>
      <c r="AJ348" s="690">
        <v>1100050</v>
      </c>
      <c r="AK348" s="691">
        <v>1</v>
      </c>
      <c r="AL348" s="691" t="s">
        <v>1051</v>
      </c>
      <c r="AM348" s="691" t="s">
        <v>3316</v>
      </c>
    </row>
    <row r="349" spans="33:39" ht="15" hidden="1" customHeight="1" x14ac:dyDescent="0.15">
      <c r="AG349" s="690" t="s">
        <v>106</v>
      </c>
      <c r="AH349" s="692" t="s">
        <v>2195</v>
      </c>
      <c r="AI349" s="690" t="s">
        <v>3488</v>
      </c>
      <c r="AJ349" s="690">
        <v>1100010</v>
      </c>
      <c r="AK349" s="691">
        <v>1</v>
      </c>
      <c r="AL349" s="691" t="s">
        <v>1051</v>
      </c>
      <c r="AM349" s="691" t="s">
        <v>3316</v>
      </c>
    </row>
    <row r="350" spans="33:39" ht="15" hidden="1" customHeight="1" x14ac:dyDescent="0.15">
      <c r="AG350" s="690" t="s">
        <v>106</v>
      </c>
      <c r="AH350" s="692" t="s">
        <v>2200</v>
      </c>
      <c r="AI350" s="690" t="s">
        <v>3489</v>
      </c>
      <c r="AJ350" s="690">
        <v>1100035</v>
      </c>
      <c r="AK350" s="691">
        <v>1</v>
      </c>
      <c r="AL350" s="691" t="s">
        <v>1051</v>
      </c>
      <c r="AM350" s="691" t="s">
        <v>3316</v>
      </c>
    </row>
    <row r="351" spans="33:39" ht="15" hidden="1" customHeight="1" x14ac:dyDescent="0.15">
      <c r="AG351" s="690" t="s">
        <v>106</v>
      </c>
      <c r="AH351" s="692" t="s">
        <v>111</v>
      </c>
      <c r="AI351" s="690" t="s">
        <v>3490</v>
      </c>
      <c r="AJ351" s="690">
        <v>1100002</v>
      </c>
      <c r="AK351" s="691">
        <v>1</v>
      </c>
      <c r="AL351" s="691" t="s">
        <v>1051</v>
      </c>
      <c r="AM351" s="691" t="s">
        <v>3315</v>
      </c>
    </row>
    <row r="352" spans="33:39" ht="15" hidden="1" customHeight="1" x14ac:dyDescent="0.15">
      <c r="AG352" s="690" t="s">
        <v>106</v>
      </c>
      <c r="AH352" s="692" t="s">
        <v>129</v>
      </c>
      <c r="AI352" s="690" t="s">
        <v>3491</v>
      </c>
      <c r="AJ352" s="690">
        <v>1100043</v>
      </c>
      <c r="AK352" s="691" t="s">
        <v>1051</v>
      </c>
      <c r="AL352" s="691">
        <v>1</v>
      </c>
      <c r="AM352" s="691" t="s">
        <v>3316</v>
      </c>
    </row>
    <row r="353" spans="33:39" ht="15" hidden="1" customHeight="1" x14ac:dyDescent="0.15">
      <c r="AG353" s="690" t="s">
        <v>2496</v>
      </c>
      <c r="AH353" s="692" t="s">
        <v>139</v>
      </c>
      <c r="AI353" s="690" t="s">
        <v>3492</v>
      </c>
      <c r="AJ353" s="690">
        <v>1201003</v>
      </c>
      <c r="AK353" s="691">
        <v>1</v>
      </c>
      <c r="AL353" s="691" t="s">
        <v>1051</v>
      </c>
      <c r="AM353" s="691" t="s">
        <v>3315</v>
      </c>
    </row>
    <row r="354" spans="33:39" ht="15" hidden="1" customHeight="1" x14ac:dyDescent="0.15">
      <c r="AG354" s="690" t="s">
        <v>2496</v>
      </c>
      <c r="AH354" s="692" t="s">
        <v>138</v>
      </c>
      <c r="AI354" s="690" t="s">
        <v>3493</v>
      </c>
      <c r="AJ354" s="690">
        <v>1201002</v>
      </c>
      <c r="AK354" s="691">
        <v>1</v>
      </c>
      <c r="AL354" s="691" t="s">
        <v>1051</v>
      </c>
      <c r="AM354" s="691" t="s">
        <v>3316</v>
      </c>
    </row>
    <row r="355" spans="33:39" ht="15" hidden="1" customHeight="1" x14ac:dyDescent="0.15">
      <c r="AG355" s="690" t="s">
        <v>2496</v>
      </c>
      <c r="AH355" s="692" t="s">
        <v>148</v>
      </c>
      <c r="AI355" s="690" t="s">
        <v>3494</v>
      </c>
      <c r="AJ355" s="690">
        <v>1201017</v>
      </c>
      <c r="AK355" s="691" t="s">
        <v>1051</v>
      </c>
      <c r="AL355" s="691">
        <v>1</v>
      </c>
      <c r="AM355" s="691" t="s">
        <v>3315</v>
      </c>
    </row>
    <row r="356" spans="33:39" ht="15" hidden="1" customHeight="1" x14ac:dyDescent="0.15">
      <c r="AG356" s="690" t="s">
        <v>2496</v>
      </c>
      <c r="AH356" s="692" t="s">
        <v>146</v>
      </c>
      <c r="AI356" s="690" t="s">
        <v>3495</v>
      </c>
      <c r="AJ356" s="690">
        <v>1201012</v>
      </c>
      <c r="AK356" s="691" t="s">
        <v>1051</v>
      </c>
      <c r="AL356" s="691">
        <v>1</v>
      </c>
      <c r="AM356" s="691" t="s">
        <v>3316</v>
      </c>
    </row>
    <row r="357" spans="33:39" ht="15" hidden="1" customHeight="1" x14ac:dyDescent="0.15">
      <c r="AG357" s="690" t="s">
        <v>2496</v>
      </c>
      <c r="AH357" s="692" t="s">
        <v>2205</v>
      </c>
      <c r="AI357" s="690" t="s">
        <v>3496</v>
      </c>
      <c r="AJ357" s="690">
        <v>1201006</v>
      </c>
      <c r="AK357" s="691">
        <v>1</v>
      </c>
      <c r="AL357" s="691" t="s">
        <v>1051</v>
      </c>
      <c r="AM357" s="691" t="s">
        <v>3316</v>
      </c>
    </row>
    <row r="358" spans="33:39" ht="15" hidden="1" customHeight="1" x14ac:dyDescent="0.15">
      <c r="AG358" s="690" t="s">
        <v>2496</v>
      </c>
      <c r="AH358" s="693" t="s">
        <v>3409</v>
      </c>
      <c r="AI358" s="690" t="s">
        <v>3497</v>
      </c>
      <c r="AJ358" s="690">
        <v>1201013</v>
      </c>
      <c r="AK358" s="691" t="s">
        <v>1051</v>
      </c>
      <c r="AL358" s="691">
        <v>1</v>
      </c>
      <c r="AM358" s="691" t="s">
        <v>3316</v>
      </c>
    </row>
    <row r="359" spans="33:39" ht="15" hidden="1" customHeight="1" x14ac:dyDescent="0.15">
      <c r="AG359" s="690" t="s">
        <v>2496</v>
      </c>
      <c r="AH359" s="692" t="s">
        <v>147</v>
      </c>
      <c r="AI359" s="690" t="s">
        <v>3498</v>
      </c>
      <c r="AJ359" s="690">
        <v>1201016</v>
      </c>
      <c r="AK359" s="691" t="s">
        <v>1051</v>
      </c>
      <c r="AL359" s="691">
        <v>1</v>
      </c>
      <c r="AM359" s="691" t="s">
        <v>3316</v>
      </c>
    </row>
    <row r="360" spans="33:39" ht="15" hidden="1" customHeight="1" x14ac:dyDescent="0.15">
      <c r="AG360" s="690" t="s">
        <v>2496</v>
      </c>
      <c r="AH360" s="692" t="s">
        <v>142</v>
      </c>
      <c r="AI360" s="690" t="s">
        <v>3499</v>
      </c>
      <c r="AJ360" s="690">
        <v>1201007</v>
      </c>
      <c r="AK360" s="691" t="s">
        <v>1051</v>
      </c>
      <c r="AL360" s="691">
        <v>1</v>
      </c>
      <c r="AM360" s="691" t="s">
        <v>3316</v>
      </c>
    </row>
    <row r="361" spans="33:39" ht="15" hidden="1" customHeight="1" x14ac:dyDescent="0.15">
      <c r="AG361" s="690" t="s">
        <v>2496</v>
      </c>
      <c r="AH361" s="692" t="s">
        <v>137</v>
      </c>
      <c r="AI361" s="690" t="s">
        <v>3500</v>
      </c>
      <c r="AJ361" s="690">
        <v>1201001</v>
      </c>
      <c r="AK361" s="691" t="s">
        <v>1051</v>
      </c>
      <c r="AL361" s="691">
        <v>1</v>
      </c>
      <c r="AM361" s="691" t="s">
        <v>3316</v>
      </c>
    </row>
    <row r="362" spans="33:39" ht="15" hidden="1" customHeight="1" x14ac:dyDescent="0.15">
      <c r="AG362" s="690" t="s">
        <v>2496</v>
      </c>
      <c r="AH362" s="692" t="s">
        <v>140</v>
      </c>
      <c r="AI362" s="690" t="s">
        <v>3501</v>
      </c>
      <c r="AJ362" s="690">
        <v>1201004</v>
      </c>
      <c r="AK362" s="691" t="s">
        <v>1051</v>
      </c>
      <c r="AL362" s="691">
        <v>1</v>
      </c>
      <c r="AM362" s="691" t="s">
        <v>3316</v>
      </c>
    </row>
    <row r="363" spans="33:39" ht="15" hidden="1" customHeight="1" x14ac:dyDescent="0.15">
      <c r="AG363" s="690" t="s">
        <v>2496</v>
      </c>
      <c r="AH363" s="692" t="s">
        <v>2206</v>
      </c>
      <c r="AI363" s="690" t="s">
        <v>3502</v>
      </c>
      <c r="AJ363" s="690">
        <v>1201009</v>
      </c>
      <c r="AK363" s="691">
        <v>1</v>
      </c>
      <c r="AL363" s="691" t="s">
        <v>1051</v>
      </c>
      <c r="AM363" s="691" t="s">
        <v>3316</v>
      </c>
    </row>
    <row r="364" spans="33:39" ht="15" hidden="1" customHeight="1" x14ac:dyDescent="0.15">
      <c r="AG364" s="690" t="s">
        <v>2496</v>
      </c>
      <c r="AH364" s="692" t="s">
        <v>2208</v>
      </c>
      <c r="AI364" s="690" t="s">
        <v>3503</v>
      </c>
      <c r="AJ364" s="690">
        <v>1201015</v>
      </c>
      <c r="AK364" s="691">
        <v>1</v>
      </c>
      <c r="AL364" s="691" t="s">
        <v>1051</v>
      </c>
      <c r="AM364" s="691" t="s">
        <v>3315</v>
      </c>
    </row>
    <row r="365" spans="33:39" ht="15" hidden="1" customHeight="1" x14ac:dyDescent="0.15">
      <c r="AG365" s="690" t="s">
        <v>2496</v>
      </c>
      <c r="AH365" s="692" t="s">
        <v>144</v>
      </c>
      <c r="AI365" s="690" t="s">
        <v>3504</v>
      </c>
      <c r="AJ365" s="690">
        <v>1201010</v>
      </c>
      <c r="AK365" s="691">
        <v>1</v>
      </c>
      <c r="AL365" s="691" t="s">
        <v>1051</v>
      </c>
      <c r="AM365" s="691" t="s">
        <v>3316</v>
      </c>
    </row>
    <row r="366" spans="33:39" ht="15" hidden="1" customHeight="1" x14ac:dyDescent="0.15">
      <c r="AG366" s="690" t="s">
        <v>2496</v>
      </c>
      <c r="AH366" s="692" t="s">
        <v>145</v>
      </c>
      <c r="AI366" s="690" t="s">
        <v>3505</v>
      </c>
      <c r="AJ366" s="690">
        <v>1201011</v>
      </c>
      <c r="AK366" s="691">
        <v>1</v>
      </c>
      <c r="AL366" s="691" t="s">
        <v>1051</v>
      </c>
      <c r="AM366" s="691" t="s">
        <v>3315</v>
      </c>
    </row>
    <row r="367" spans="33:39" ht="15" hidden="1" customHeight="1" x14ac:dyDescent="0.15">
      <c r="AG367" s="690" t="s">
        <v>2496</v>
      </c>
      <c r="AH367" s="692" t="s">
        <v>143</v>
      </c>
      <c r="AI367" s="690" t="s">
        <v>3506</v>
      </c>
      <c r="AJ367" s="690">
        <v>1201008</v>
      </c>
      <c r="AK367" s="691" t="s">
        <v>1051</v>
      </c>
      <c r="AL367" s="691">
        <v>1</v>
      </c>
      <c r="AM367" s="691" t="s">
        <v>3316</v>
      </c>
    </row>
    <row r="368" spans="33:39" ht="15" hidden="1" customHeight="1" x14ac:dyDescent="0.15">
      <c r="AG368" s="690" t="s">
        <v>2496</v>
      </c>
      <c r="AH368" s="692" t="s">
        <v>141</v>
      </c>
      <c r="AI368" s="690" t="s">
        <v>3507</v>
      </c>
      <c r="AJ368" s="690">
        <v>1201005</v>
      </c>
      <c r="AK368" s="691">
        <v>1</v>
      </c>
      <c r="AL368" s="691" t="s">
        <v>1051</v>
      </c>
      <c r="AM368" s="691" t="s">
        <v>3316</v>
      </c>
    </row>
    <row r="369" spans="33:39" ht="15" hidden="1" customHeight="1" x14ac:dyDescent="0.15">
      <c r="AG369" s="690" t="s">
        <v>2496</v>
      </c>
      <c r="AH369" s="692" t="s">
        <v>1060</v>
      </c>
      <c r="AI369" s="690" t="s">
        <v>3508</v>
      </c>
      <c r="AJ369" s="690">
        <v>1201014</v>
      </c>
      <c r="AK369" s="691" t="s">
        <v>1051</v>
      </c>
      <c r="AL369" s="691">
        <v>1</v>
      </c>
      <c r="AM369" s="691" t="s">
        <v>3316</v>
      </c>
    </row>
    <row r="370" spans="33:39" ht="15" hidden="1" customHeight="1" x14ac:dyDescent="0.15">
      <c r="AG370" s="690" t="s">
        <v>2497</v>
      </c>
      <c r="AH370" s="692" t="s">
        <v>1062</v>
      </c>
      <c r="AI370" s="690" t="s">
        <v>3509</v>
      </c>
      <c r="AJ370" s="690">
        <v>1202011</v>
      </c>
      <c r="AK370" s="691" t="s">
        <v>1051</v>
      </c>
      <c r="AL370" s="691">
        <v>1</v>
      </c>
      <c r="AM370" s="691" t="s">
        <v>3316</v>
      </c>
    </row>
    <row r="371" spans="33:39" ht="15" hidden="1" customHeight="1" x14ac:dyDescent="0.15">
      <c r="AG371" s="690" t="s">
        <v>2497</v>
      </c>
      <c r="AH371" s="692" t="s">
        <v>1131</v>
      </c>
      <c r="AI371" s="690" t="s">
        <v>3510</v>
      </c>
      <c r="AJ371" s="690">
        <v>1202010</v>
      </c>
      <c r="AK371" s="691">
        <v>1</v>
      </c>
      <c r="AL371" s="691" t="s">
        <v>1051</v>
      </c>
      <c r="AM371" s="691" t="s">
        <v>3316</v>
      </c>
    </row>
    <row r="372" spans="33:39" ht="15" hidden="1" customHeight="1" x14ac:dyDescent="0.15">
      <c r="AG372" s="690" t="s">
        <v>2497</v>
      </c>
      <c r="AH372" s="692" t="s">
        <v>1061</v>
      </c>
      <c r="AI372" s="690" t="s">
        <v>3511</v>
      </c>
      <c r="AJ372" s="690">
        <v>1202001</v>
      </c>
      <c r="AK372" s="691" t="s">
        <v>1051</v>
      </c>
      <c r="AL372" s="691">
        <v>1</v>
      </c>
      <c r="AM372" s="691" t="s">
        <v>3316</v>
      </c>
    </row>
    <row r="373" spans="33:39" ht="15" hidden="1" customHeight="1" x14ac:dyDescent="0.15">
      <c r="AG373" s="690" t="s">
        <v>2497</v>
      </c>
      <c r="AH373" s="692" t="s">
        <v>149</v>
      </c>
      <c r="AI373" s="690" t="s">
        <v>3512</v>
      </c>
      <c r="AJ373" s="690">
        <v>1202002</v>
      </c>
      <c r="AK373" s="691" t="s">
        <v>1051</v>
      </c>
      <c r="AL373" s="691">
        <v>1</v>
      </c>
      <c r="AM373" s="691" t="s">
        <v>3316</v>
      </c>
    </row>
    <row r="374" spans="33:39" ht="15" hidden="1" customHeight="1" x14ac:dyDescent="0.15">
      <c r="AG374" s="690" t="s">
        <v>2497</v>
      </c>
      <c r="AH374" s="692" t="s">
        <v>151</v>
      </c>
      <c r="AI374" s="690" t="s">
        <v>3513</v>
      </c>
      <c r="AJ374" s="690">
        <v>1202003</v>
      </c>
      <c r="AK374" s="691" t="s">
        <v>1051</v>
      </c>
      <c r="AL374" s="691">
        <v>1</v>
      </c>
      <c r="AM374" s="691" t="s">
        <v>3316</v>
      </c>
    </row>
    <row r="375" spans="33:39" ht="15" hidden="1" customHeight="1" x14ac:dyDescent="0.15">
      <c r="AG375" s="690" t="s">
        <v>2497</v>
      </c>
      <c r="AH375" s="692" t="s">
        <v>3410</v>
      </c>
      <c r="AI375" s="690" t="s">
        <v>3514</v>
      </c>
      <c r="AJ375" s="690">
        <v>1202016</v>
      </c>
      <c r="AK375" s="691" t="s">
        <v>1051</v>
      </c>
      <c r="AL375" s="691">
        <v>1</v>
      </c>
      <c r="AM375" s="691" t="s">
        <v>3316</v>
      </c>
    </row>
    <row r="376" spans="33:39" ht="15" hidden="1" customHeight="1" x14ac:dyDescent="0.15">
      <c r="AG376" s="690" t="s">
        <v>2497</v>
      </c>
      <c r="AH376" s="692" t="s">
        <v>156</v>
      </c>
      <c r="AI376" s="690" t="s">
        <v>3515</v>
      </c>
      <c r="AJ376" s="690">
        <v>1202013</v>
      </c>
      <c r="AK376" s="691">
        <v>1</v>
      </c>
      <c r="AL376" s="691" t="s">
        <v>1051</v>
      </c>
      <c r="AM376" s="691" t="s">
        <v>3316</v>
      </c>
    </row>
    <row r="377" spans="33:39" ht="15" hidden="1" customHeight="1" x14ac:dyDescent="0.15">
      <c r="AG377" s="690" t="s">
        <v>2497</v>
      </c>
      <c r="AH377" s="692" t="s">
        <v>155</v>
      </c>
      <c r="AI377" s="690" t="s">
        <v>3516</v>
      </c>
      <c r="AJ377" s="690">
        <v>1202015</v>
      </c>
      <c r="AK377" s="691" t="s">
        <v>1051</v>
      </c>
      <c r="AL377" s="691">
        <v>1</v>
      </c>
      <c r="AM377" s="691" t="s">
        <v>3316</v>
      </c>
    </row>
    <row r="378" spans="33:39" ht="15" hidden="1" customHeight="1" x14ac:dyDescent="0.15">
      <c r="AG378" s="690" t="s">
        <v>2497</v>
      </c>
      <c r="AH378" s="692" t="s">
        <v>157</v>
      </c>
      <c r="AI378" s="690" t="s">
        <v>3517</v>
      </c>
      <c r="AJ378" s="690">
        <v>1202012</v>
      </c>
      <c r="AK378" s="691" t="s">
        <v>1051</v>
      </c>
      <c r="AL378" s="691">
        <v>1</v>
      </c>
      <c r="AM378" s="691" t="s">
        <v>3316</v>
      </c>
    </row>
    <row r="379" spans="33:39" ht="15" hidden="1" customHeight="1" x14ac:dyDescent="0.15">
      <c r="AG379" s="690" t="s">
        <v>2497</v>
      </c>
      <c r="AH379" s="692" t="s">
        <v>150</v>
      </c>
      <c r="AI379" s="690" t="s">
        <v>3518</v>
      </c>
      <c r="AJ379" s="690">
        <v>1202007</v>
      </c>
      <c r="AK379" s="691">
        <v>1</v>
      </c>
      <c r="AL379" s="691" t="s">
        <v>1051</v>
      </c>
      <c r="AM379" s="691" t="s">
        <v>3315</v>
      </c>
    </row>
    <row r="380" spans="33:39" ht="15" hidden="1" customHeight="1" x14ac:dyDescent="0.15">
      <c r="AG380" s="690" t="s">
        <v>2497</v>
      </c>
      <c r="AH380" s="692" t="s">
        <v>153</v>
      </c>
      <c r="AI380" s="690" t="s">
        <v>3519</v>
      </c>
      <c r="AJ380" s="690">
        <v>1202006</v>
      </c>
      <c r="AK380" s="691" t="s">
        <v>1051</v>
      </c>
      <c r="AL380" s="691">
        <v>1</v>
      </c>
      <c r="AM380" s="691" t="s">
        <v>3316</v>
      </c>
    </row>
    <row r="381" spans="33:39" ht="15" hidden="1" customHeight="1" x14ac:dyDescent="0.15">
      <c r="AG381" s="690" t="s">
        <v>2497</v>
      </c>
      <c r="AH381" s="692" t="s">
        <v>2210</v>
      </c>
      <c r="AI381" s="690" t="s">
        <v>3520</v>
      </c>
      <c r="AJ381" s="690">
        <v>1202990</v>
      </c>
      <c r="AK381" s="691" t="s">
        <v>1051</v>
      </c>
      <c r="AL381" s="691">
        <v>1</v>
      </c>
      <c r="AM381" s="691" t="s">
        <v>3316</v>
      </c>
    </row>
    <row r="382" spans="33:39" ht="15" hidden="1" customHeight="1" x14ac:dyDescent="0.15">
      <c r="AG382" s="690" t="s">
        <v>2497</v>
      </c>
      <c r="AH382" s="692" t="s">
        <v>152</v>
      </c>
      <c r="AI382" s="690" t="s">
        <v>3521</v>
      </c>
      <c r="AJ382" s="690">
        <v>1202005</v>
      </c>
      <c r="AK382" s="691">
        <v>1</v>
      </c>
      <c r="AL382" s="691" t="s">
        <v>1051</v>
      </c>
      <c r="AM382" s="691" t="s">
        <v>3316</v>
      </c>
    </row>
    <row r="383" spans="33:39" ht="15" hidden="1" customHeight="1" x14ac:dyDescent="0.15">
      <c r="AG383" s="690" t="s">
        <v>2497</v>
      </c>
      <c r="AH383" s="692" t="s">
        <v>154</v>
      </c>
      <c r="AI383" s="690" t="s">
        <v>3522</v>
      </c>
      <c r="AJ383" s="690">
        <v>1202014</v>
      </c>
      <c r="AK383" s="691" t="s">
        <v>1051</v>
      </c>
      <c r="AL383" s="691">
        <v>1</v>
      </c>
      <c r="AM383" s="691" t="s">
        <v>3316</v>
      </c>
    </row>
    <row r="384" spans="33:39" ht="15" hidden="1" customHeight="1" x14ac:dyDescent="0.15">
      <c r="AG384" s="690" t="s">
        <v>2498</v>
      </c>
      <c r="AH384" s="692" t="s">
        <v>3411</v>
      </c>
      <c r="AI384" s="690" t="s">
        <v>3523</v>
      </c>
      <c r="AJ384" s="690">
        <v>1203990</v>
      </c>
      <c r="AK384" s="691" t="s">
        <v>1051</v>
      </c>
      <c r="AL384" s="691">
        <v>1</v>
      </c>
      <c r="AM384" s="691" t="s">
        <v>3316</v>
      </c>
    </row>
    <row r="385" spans="33:39" ht="15" hidden="1" customHeight="1" x14ac:dyDescent="0.15">
      <c r="AG385" s="690" t="s">
        <v>2498</v>
      </c>
      <c r="AH385" s="692" t="s">
        <v>164</v>
      </c>
      <c r="AI385" s="690" t="s">
        <v>3524</v>
      </c>
      <c r="AJ385" s="690">
        <v>1203014</v>
      </c>
      <c r="AK385" s="691" t="s">
        <v>1051</v>
      </c>
      <c r="AL385" s="691">
        <v>1</v>
      </c>
      <c r="AM385" s="691" t="s">
        <v>3316</v>
      </c>
    </row>
    <row r="386" spans="33:39" ht="15" hidden="1" customHeight="1" x14ac:dyDescent="0.15">
      <c r="AG386" s="690" t="s">
        <v>2498</v>
      </c>
      <c r="AH386" s="692" t="s">
        <v>3412</v>
      </c>
      <c r="AI386" s="690" t="s">
        <v>3525</v>
      </c>
      <c r="AJ386" s="690">
        <v>1203992</v>
      </c>
      <c r="AK386" s="691">
        <v>1</v>
      </c>
      <c r="AL386" s="691" t="s">
        <v>1051</v>
      </c>
      <c r="AM386" s="691" t="s">
        <v>3315</v>
      </c>
    </row>
    <row r="387" spans="33:39" ht="15" hidden="1" customHeight="1" x14ac:dyDescent="0.15">
      <c r="AG387" s="690" t="s">
        <v>2498</v>
      </c>
      <c r="AH387" s="692" t="s">
        <v>1063</v>
      </c>
      <c r="AI387" s="690" t="s">
        <v>3526</v>
      </c>
      <c r="AJ387" s="690">
        <v>1203001</v>
      </c>
      <c r="AK387" s="691">
        <v>1</v>
      </c>
      <c r="AL387" s="691" t="s">
        <v>1051</v>
      </c>
      <c r="AM387" s="691" t="s">
        <v>3316</v>
      </c>
    </row>
    <row r="388" spans="33:39" ht="15" hidden="1" customHeight="1" x14ac:dyDescent="0.15">
      <c r="AG388" s="690" t="s">
        <v>2498</v>
      </c>
      <c r="AH388" s="692" t="s">
        <v>1065</v>
      </c>
      <c r="AI388" s="690" t="s">
        <v>3527</v>
      </c>
      <c r="AJ388" s="690">
        <v>1203003</v>
      </c>
      <c r="AK388" s="691" t="s">
        <v>1051</v>
      </c>
      <c r="AL388" s="691">
        <v>1</v>
      </c>
      <c r="AM388" s="691" t="s">
        <v>3316</v>
      </c>
    </row>
    <row r="389" spans="33:39" ht="15" hidden="1" customHeight="1" x14ac:dyDescent="0.15">
      <c r="AG389" s="690" t="s">
        <v>2498</v>
      </c>
      <c r="AH389" s="692" t="s">
        <v>163</v>
      </c>
      <c r="AI389" s="690" t="s">
        <v>3528</v>
      </c>
      <c r="AJ389" s="690">
        <v>1203013</v>
      </c>
      <c r="AK389" s="691" t="s">
        <v>1051</v>
      </c>
      <c r="AL389" s="691">
        <v>1</v>
      </c>
      <c r="AM389" s="691" t="s">
        <v>3316</v>
      </c>
    </row>
    <row r="390" spans="33:39" ht="15" hidden="1" customHeight="1" x14ac:dyDescent="0.15">
      <c r="AG390" s="690" t="s">
        <v>2498</v>
      </c>
      <c r="AH390" s="692" t="s">
        <v>158</v>
      </c>
      <c r="AI390" s="690" t="s">
        <v>3529</v>
      </c>
      <c r="AJ390" s="690">
        <v>1203002</v>
      </c>
      <c r="AK390" s="691">
        <v>1</v>
      </c>
      <c r="AL390" s="691" t="s">
        <v>1051</v>
      </c>
      <c r="AM390" s="691" t="s">
        <v>3316</v>
      </c>
    </row>
    <row r="391" spans="33:39" ht="15" hidden="1" customHeight="1" x14ac:dyDescent="0.15">
      <c r="AG391" s="690" t="s">
        <v>2498</v>
      </c>
      <c r="AH391" s="692" t="s">
        <v>162</v>
      </c>
      <c r="AI391" s="690" t="s">
        <v>3530</v>
      </c>
      <c r="AJ391" s="690">
        <v>1203011</v>
      </c>
      <c r="AK391" s="691" t="s">
        <v>1051</v>
      </c>
      <c r="AL391" s="691">
        <v>1</v>
      </c>
      <c r="AM391" s="691" t="s">
        <v>3316</v>
      </c>
    </row>
    <row r="392" spans="33:39" ht="15" hidden="1" customHeight="1" x14ac:dyDescent="0.15">
      <c r="AG392" s="690" t="s">
        <v>2498</v>
      </c>
      <c r="AH392" s="692" t="s">
        <v>2214</v>
      </c>
      <c r="AI392" s="690" t="s">
        <v>3531</v>
      </c>
      <c r="AJ392" s="690">
        <v>1203012</v>
      </c>
      <c r="AK392" s="691">
        <v>1</v>
      </c>
      <c r="AL392" s="691" t="s">
        <v>1051</v>
      </c>
      <c r="AM392" s="691" t="s">
        <v>3316</v>
      </c>
    </row>
    <row r="393" spans="33:39" ht="15" hidden="1" customHeight="1" x14ac:dyDescent="0.15">
      <c r="AG393" s="690" t="s">
        <v>2498</v>
      </c>
      <c r="AH393" s="692" t="s">
        <v>959</v>
      </c>
      <c r="AI393" s="690" t="s">
        <v>3532</v>
      </c>
      <c r="AJ393" s="690">
        <v>1203004</v>
      </c>
      <c r="AK393" s="691">
        <v>1</v>
      </c>
      <c r="AL393" s="691" t="s">
        <v>1051</v>
      </c>
      <c r="AM393" s="691" t="s">
        <v>3315</v>
      </c>
    </row>
    <row r="394" spans="33:39" ht="15" hidden="1" customHeight="1" x14ac:dyDescent="0.15">
      <c r="AG394" s="690" t="s">
        <v>2498</v>
      </c>
      <c r="AH394" s="692" t="s">
        <v>2212</v>
      </c>
      <c r="AI394" s="690" t="s">
        <v>3533</v>
      </c>
      <c r="AJ394" s="690">
        <v>1203008</v>
      </c>
      <c r="AK394" s="691">
        <v>1</v>
      </c>
      <c r="AL394" s="691" t="s">
        <v>1051</v>
      </c>
      <c r="AM394" s="691" t="s">
        <v>3316</v>
      </c>
    </row>
    <row r="395" spans="33:39" ht="15" hidden="1" customHeight="1" x14ac:dyDescent="0.15">
      <c r="AG395" s="690" t="s">
        <v>2498</v>
      </c>
      <c r="AH395" s="692" t="s">
        <v>159</v>
      </c>
      <c r="AI395" s="690" t="s">
        <v>3534</v>
      </c>
      <c r="AJ395" s="690">
        <v>1203006</v>
      </c>
      <c r="AK395" s="691" t="s">
        <v>1051</v>
      </c>
      <c r="AL395" s="691">
        <v>1</v>
      </c>
      <c r="AM395" s="691" t="s">
        <v>3316</v>
      </c>
    </row>
    <row r="396" spans="33:39" ht="15" hidden="1" customHeight="1" x14ac:dyDescent="0.15">
      <c r="AG396" s="690" t="s">
        <v>2498</v>
      </c>
      <c r="AH396" s="692" t="s">
        <v>960</v>
      </c>
      <c r="AI396" s="690" t="s">
        <v>3535</v>
      </c>
      <c r="AJ396" s="690">
        <v>1203005</v>
      </c>
      <c r="AK396" s="691">
        <v>1</v>
      </c>
      <c r="AL396" s="691" t="s">
        <v>1051</v>
      </c>
      <c r="AM396" s="691" t="s">
        <v>3316</v>
      </c>
    </row>
    <row r="397" spans="33:39" ht="15" hidden="1" customHeight="1" x14ac:dyDescent="0.15">
      <c r="AG397" s="690" t="s">
        <v>2498</v>
      </c>
      <c r="AH397" s="692" t="s">
        <v>1239</v>
      </c>
      <c r="AI397" s="690" t="s">
        <v>3536</v>
      </c>
      <c r="AJ397" s="690">
        <v>1203017</v>
      </c>
      <c r="AK397" s="691">
        <v>1</v>
      </c>
      <c r="AL397" s="691" t="s">
        <v>1051</v>
      </c>
      <c r="AM397" s="691" t="s">
        <v>3315</v>
      </c>
    </row>
    <row r="398" spans="33:39" ht="15" hidden="1" customHeight="1" x14ac:dyDescent="0.15">
      <c r="AG398" s="690" t="s">
        <v>2498</v>
      </c>
      <c r="AH398" s="692" t="s">
        <v>1064</v>
      </c>
      <c r="AI398" s="690" t="s">
        <v>3537</v>
      </c>
      <c r="AJ398" s="690">
        <v>1203009</v>
      </c>
      <c r="AK398" s="691">
        <v>1</v>
      </c>
      <c r="AL398" s="691" t="s">
        <v>1051</v>
      </c>
      <c r="AM398" s="691" t="s">
        <v>3316</v>
      </c>
    </row>
    <row r="399" spans="33:39" ht="15" hidden="1" customHeight="1" x14ac:dyDescent="0.15">
      <c r="AG399" s="690" t="s">
        <v>2498</v>
      </c>
      <c r="AH399" s="692" t="s">
        <v>165</v>
      </c>
      <c r="AI399" s="690" t="s">
        <v>3538</v>
      </c>
      <c r="AJ399" s="690">
        <v>1203018</v>
      </c>
      <c r="AK399" s="691" t="s">
        <v>1051</v>
      </c>
      <c r="AL399" s="691">
        <v>1</v>
      </c>
      <c r="AM399" s="691" t="s">
        <v>3316</v>
      </c>
    </row>
    <row r="400" spans="33:39" ht="15" hidden="1" customHeight="1" x14ac:dyDescent="0.15">
      <c r="AG400" s="690" t="s">
        <v>2498</v>
      </c>
      <c r="AH400" s="692" t="s">
        <v>160</v>
      </c>
      <c r="AI400" s="690" t="s">
        <v>3539</v>
      </c>
      <c r="AJ400" s="690">
        <v>1203007</v>
      </c>
      <c r="AK400" s="691" t="s">
        <v>1051</v>
      </c>
      <c r="AL400" s="691">
        <v>1</v>
      </c>
      <c r="AM400" s="691" t="s">
        <v>3316</v>
      </c>
    </row>
    <row r="401" spans="33:39" ht="15" hidden="1" customHeight="1" x14ac:dyDescent="0.15">
      <c r="AG401" s="690" t="s">
        <v>2498</v>
      </c>
      <c r="AH401" s="692" t="s">
        <v>166</v>
      </c>
      <c r="AI401" s="690" t="s">
        <v>3540</v>
      </c>
      <c r="AJ401" s="690">
        <v>1203019</v>
      </c>
      <c r="AK401" s="691" t="s">
        <v>1051</v>
      </c>
      <c r="AL401" s="691">
        <v>1</v>
      </c>
      <c r="AM401" s="691" t="s">
        <v>3316</v>
      </c>
    </row>
    <row r="402" spans="33:39" ht="15" hidden="1" customHeight="1" x14ac:dyDescent="0.15">
      <c r="AG402" s="690" t="s">
        <v>2498</v>
      </c>
      <c r="AH402" s="692" t="s">
        <v>2215</v>
      </c>
      <c r="AI402" s="690" t="s">
        <v>3541</v>
      </c>
      <c r="AJ402" s="690">
        <v>1203021</v>
      </c>
      <c r="AK402" s="691">
        <v>1</v>
      </c>
      <c r="AL402" s="691" t="s">
        <v>1051</v>
      </c>
      <c r="AM402" s="691" t="s">
        <v>3316</v>
      </c>
    </row>
    <row r="403" spans="33:39" ht="15" hidden="1" customHeight="1" x14ac:dyDescent="0.15">
      <c r="AG403" s="690" t="s">
        <v>2498</v>
      </c>
      <c r="AH403" s="692" t="s">
        <v>1066</v>
      </c>
      <c r="AI403" s="690" t="s">
        <v>3542</v>
      </c>
      <c r="AJ403" s="690">
        <v>1203015</v>
      </c>
      <c r="AK403" s="691" t="s">
        <v>1051</v>
      </c>
      <c r="AL403" s="691">
        <v>1</v>
      </c>
      <c r="AM403" s="691" t="s">
        <v>3316</v>
      </c>
    </row>
    <row r="404" spans="33:39" ht="15" hidden="1" customHeight="1" x14ac:dyDescent="0.15">
      <c r="AG404" s="690" t="s">
        <v>2498</v>
      </c>
      <c r="AH404" s="692" t="s">
        <v>161</v>
      </c>
      <c r="AI404" s="690" t="s">
        <v>3543</v>
      </c>
      <c r="AJ404" s="690">
        <v>1203010</v>
      </c>
      <c r="AK404" s="691">
        <v>1</v>
      </c>
      <c r="AL404" s="691" t="s">
        <v>1051</v>
      </c>
      <c r="AM404" s="691" t="s">
        <v>3316</v>
      </c>
    </row>
    <row r="405" spans="33:39" ht="15" hidden="1" customHeight="1" x14ac:dyDescent="0.15">
      <c r="AG405" s="690" t="s">
        <v>2499</v>
      </c>
      <c r="AH405" s="692" t="s">
        <v>168</v>
      </c>
      <c r="AI405" s="690" t="s">
        <v>3544</v>
      </c>
      <c r="AJ405" s="690">
        <v>1204005</v>
      </c>
      <c r="AK405" s="691" t="s">
        <v>1051</v>
      </c>
      <c r="AL405" s="691">
        <v>1</v>
      </c>
      <c r="AM405" s="691" t="s">
        <v>3316</v>
      </c>
    </row>
    <row r="406" spans="33:39" ht="15" hidden="1" customHeight="1" x14ac:dyDescent="0.15">
      <c r="AG406" s="690" t="s">
        <v>2499</v>
      </c>
      <c r="AH406" s="692" t="s">
        <v>2217</v>
      </c>
      <c r="AI406" s="690" t="s">
        <v>3545</v>
      </c>
      <c r="AJ406" s="690">
        <v>1204002</v>
      </c>
      <c r="AK406" s="691" t="s">
        <v>1051</v>
      </c>
      <c r="AL406" s="691">
        <v>1</v>
      </c>
      <c r="AM406" s="691" t="s">
        <v>3316</v>
      </c>
    </row>
    <row r="407" spans="33:39" ht="15" hidden="1" customHeight="1" x14ac:dyDescent="0.15">
      <c r="AG407" s="690" t="s">
        <v>2499</v>
      </c>
      <c r="AH407" s="692" t="s">
        <v>167</v>
      </c>
      <c r="AI407" s="690" t="s">
        <v>3546</v>
      </c>
      <c r="AJ407" s="690">
        <v>1204003</v>
      </c>
      <c r="AK407" s="691" t="s">
        <v>1051</v>
      </c>
      <c r="AL407" s="691">
        <v>1</v>
      </c>
      <c r="AM407" s="691" t="s">
        <v>3316</v>
      </c>
    </row>
    <row r="408" spans="33:39" ht="15" hidden="1" customHeight="1" x14ac:dyDescent="0.15">
      <c r="AG408" s="690" t="s">
        <v>2499</v>
      </c>
      <c r="AH408" s="693" t="s">
        <v>3413</v>
      </c>
      <c r="AI408" s="690" t="s">
        <v>3547</v>
      </c>
      <c r="AJ408" s="690">
        <v>1204004</v>
      </c>
      <c r="AK408" s="691">
        <v>1</v>
      </c>
      <c r="AL408" s="691" t="s">
        <v>1051</v>
      </c>
      <c r="AM408" s="691" t="s">
        <v>3316</v>
      </c>
    </row>
    <row r="409" spans="33:39" ht="15" hidden="1" customHeight="1" x14ac:dyDescent="0.15">
      <c r="AG409" s="690" t="s">
        <v>2499</v>
      </c>
      <c r="AH409" s="692" t="s">
        <v>2216</v>
      </c>
      <c r="AI409" s="690" t="s">
        <v>3548</v>
      </c>
      <c r="AJ409" s="690">
        <v>1204001</v>
      </c>
      <c r="AK409" s="691">
        <v>1</v>
      </c>
      <c r="AL409" s="691" t="s">
        <v>1051</v>
      </c>
      <c r="AM409" s="691" t="s">
        <v>3316</v>
      </c>
    </row>
    <row r="410" spans="33:39" ht="15" hidden="1" customHeight="1" x14ac:dyDescent="0.15">
      <c r="AG410" s="690" t="s">
        <v>2500</v>
      </c>
      <c r="AH410" s="692" t="s">
        <v>172</v>
      </c>
      <c r="AI410" s="690" t="s">
        <v>3549</v>
      </c>
      <c r="AJ410" s="690">
        <v>1205011</v>
      </c>
      <c r="AK410" s="691" t="s">
        <v>1051</v>
      </c>
      <c r="AL410" s="691">
        <v>1</v>
      </c>
      <c r="AM410" s="691" t="s">
        <v>3316</v>
      </c>
    </row>
    <row r="411" spans="33:39" ht="15" hidden="1" customHeight="1" x14ac:dyDescent="0.15">
      <c r="AG411" s="690" t="s">
        <v>2500</v>
      </c>
      <c r="AH411" s="692" t="s">
        <v>171</v>
      </c>
      <c r="AI411" s="690" t="s">
        <v>3550</v>
      </c>
      <c r="AJ411" s="690">
        <v>1205008</v>
      </c>
      <c r="AK411" s="691" t="s">
        <v>1051</v>
      </c>
      <c r="AL411" s="691">
        <v>1</v>
      </c>
      <c r="AM411" s="691" t="s">
        <v>3316</v>
      </c>
    </row>
    <row r="412" spans="33:39" ht="15" hidden="1" customHeight="1" x14ac:dyDescent="0.15">
      <c r="AG412" s="690" t="s">
        <v>2500</v>
      </c>
      <c r="AH412" s="692" t="s">
        <v>2221</v>
      </c>
      <c r="AI412" s="690" t="s">
        <v>3551</v>
      </c>
      <c r="AJ412" s="690">
        <v>1205017</v>
      </c>
      <c r="AK412" s="691" t="s">
        <v>1051</v>
      </c>
      <c r="AL412" s="691">
        <v>1</v>
      </c>
      <c r="AM412" s="691" t="s">
        <v>3316</v>
      </c>
    </row>
    <row r="413" spans="33:39" ht="15" hidden="1" customHeight="1" x14ac:dyDescent="0.15">
      <c r="AG413" s="690" t="s">
        <v>2500</v>
      </c>
      <c r="AH413" s="692" t="s">
        <v>175</v>
      </c>
      <c r="AI413" s="690" t="s">
        <v>3552</v>
      </c>
      <c r="AJ413" s="690">
        <v>1205014</v>
      </c>
      <c r="AK413" s="691" t="s">
        <v>1051</v>
      </c>
      <c r="AL413" s="691">
        <v>1</v>
      </c>
      <c r="AM413" s="691" t="s">
        <v>3316</v>
      </c>
    </row>
    <row r="414" spans="33:39" ht="15" hidden="1" customHeight="1" x14ac:dyDescent="0.15">
      <c r="AG414" s="690" t="s">
        <v>2500</v>
      </c>
      <c r="AH414" s="692" t="s">
        <v>2220</v>
      </c>
      <c r="AI414" s="690" t="s">
        <v>3553</v>
      </c>
      <c r="AJ414" s="690">
        <v>1205006</v>
      </c>
      <c r="AK414" s="691" t="s">
        <v>1051</v>
      </c>
      <c r="AL414" s="691">
        <v>1</v>
      </c>
      <c r="AM414" s="691" t="s">
        <v>3316</v>
      </c>
    </row>
    <row r="415" spans="33:39" ht="15" hidden="1" customHeight="1" x14ac:dyDescent="0.15">
      <c r="AG415" s="690" t="s">
        <v>2500</v>
      </c>
      <c r="AH415" s="692" t="s">
        <v>2219</v>
      </c>
      <c r="AI415" s="690" t="s">
        <v>3554</v>
      </c>
      <c r="AJ415" s="690">
        <v>1205005</v>
      </c>
      <c r="AK415" s="691" t="s">
        <v>1051</v>
      </c>
      <c r="AL415" s="691">
        <v>1</v>
      </c>
      <c r="AM415" s="691" t="s">
        <v>3316</v>
      </c>
    </row>
    <row r="416" spans="33:39" ht="15" hidden="1" customHeight="1" x14ac:dyDescent="0.15">
      <c r="AG416" s="690" t="s">
        <v>2500</v>
      </c>
      <c r="AH416" s="692" t="s">
        <v>176</v>
      </c>
      <c r="AI416" s="690" t="s">
        <v>3555</v>
      </c>
      <c r="AJ416" s="690">
        <v>1205015</v>
      </c>
      <c r="AK416" s="691" t="s">
        <v>1051</v>
      </c>
      <c r="AL416" s="691">
        <v>1</v>
      </c>
      <c r="AM416" s="691" t="s">
        <v>3316</v>
      </c>
    </row>
    <row r="417" spans="33:39" ht="15" hidden="1" customHeight="1" x14ac:dyDescent="0.15">
      <c r="AG417" s="690" t="s">
        <v>2500</v>
      </c>
      <c r="AH417" s="692" t="s">
        <v>174</v>
      </c>
      <c r="AI417" s="690" t="s">
        <v>3556</v>
      </c>
      <c r="AJ417" s="690">
        <v>1205013</v>
      </c>
      <c r="AK417" s="691" t="s">
        <v>1051</v>
      </c>
      <c r="AL417" s="691">
        <v>1</v>
      </c>
      <c r="AM417" s="691" t="s">
        <v>3316</v>
      </c>
    </row>
    <row r="418" spans="33:39" ht="15" hidden="1" customHeight="1" x14ac:dyDescent="0.15">
      <c r="AG418" s="690" t="s">
        <v>2500</v>
      </c>
      <c r="AH418" s="692" t="s">
        <v>2218</v>
      </c>
      <c r="AI418" s="690" t="s">
        <v>3557</v>
      </c>
      <c r="AJ418" s="690">
        <v>1205001</v>
      </c>
      <c r="AK418" s="691">
        <v>1</v>
      </c>
      <c r="AL418" s="691" t="s">
        <v>1051</v>
      </c>
      <c r="AM418" s="691" t="s">
        <v>3316</v>
      </c>
    </row>
    <row r="419" spans="33:39" ht="15" hidden="1" customHeight="1" x14ac:dyDescent="0.15">
      <c r="AG419" s="690" t="s">
        <v>2500</v>
      </c>
      <c r="AH419" s="692" t="s">
        <v>170</v>
      </c>
      <c r="AI419" s="690" t="s">
        <v>3558</v>
      </c>
      <c r="AJ419" s="690">
        <v>1205003</v>
      </c>
      <c r="AK419" s="691">
        <v>1</v>
      </c>
      <c r="AL419" s="691" t="s">
        <v>1051</v>
      </c>
      <c r="AM419" s="691" t="s">
        <v>3315</v>
      </c>
    </row>
    <row r="420" spans="33:39" ht="15" hidden="1" customHeight="1" x14ac:dyDescent="0.15">
      <c r="AG420" s="690" t="s">
        <v>2500</v>
      </c>
      <c r="AH420" s="692" t="s">
        <v>173</v>
      </c>
      <c r="AI420" s="690" t="s">
        <v>3559</v>
      </c>
      <c r="AJ420" s="690">
        <v>1205012</v>
      </c>
      <c r="AK420" s="691" t="s">
        <v>1051</v>
      </c>
      <c r="AL420" s="691">
        <v>1</v>
      </c>
      <c r="AM420" s="691" t="s">
        <v>3316</v>
      </c>
    </row>
    <row r="421" spans="33:39" ht="15" hidden="1" customHeight="1" x14ac:dyDescent="0.15">
      <c r="AG421" s="690" t="s">
        <v>2500</v>
      </c>
      <c r="AH421" s="692" t="s">
        <v>169</v>
      </c>
      <c r="AI421" s="690" t="s">
        <v>3560</v>
      </c>
      <c r="AJ421" s="690">
        <v>1205002</v>
      </c>
      <c r="AK421" s="691" t="s">
        <v>1051</v>
      </c>
      <c r="AL421" s="691">
        <v>1</v>
      </c>
      <c r="AM421" s="691" t="s">
        <v>3316</v>
      </c>
    </row>
    <row r="422" spans="33:39" ht="15" hidden="1" customHeight="1" x14ac:dyDescent="0.15">
      <c r="AG422" s="690" t="s">
        <v>2500</v>
      </c>
      <c r="AH422" s="692" t="s">
        <v>1067</v>
      </c>
      <c r="AI422" s="690" t="s">
        <v>3561</v>
      </c>
      <c r="AJ422" s="690">
        <v>1205004</v>
      </c>
      <c r="AK422" s="691" t="s">
        <v>1051</v>
      </c>
      <c r="AL422" s="691">
        <v>1</v>
      </c>
      <c r="AM422" s="691" t="s">
        <v>3316</v>
      </c>
    </row>
    <row r="423" spans="33:39" ht="15" hidden="1" customHeight="1" x14ac:dyDescent="0.15">
      <c r="AG423" s="690" t="s">
        <v>2500</v>
      </c>
      <c r="AH423" s="692" t="s">
        <v>941</v>
      </c>
      <c r="AI423" s="690" t="s">
        <v>3562</v>
      </c>
      <c r="AJ423" s="690">
        <v>1205007</v>
      </c>
      <c r="AK423" s="691" t="s">
        <v>1051</v>
      </c>
      <c r="AL423" s="691">
        <v>1</v>
      </c>
      <c r="AM423" s="691" t="s">
        <v>3316</v>
      </c>
    </row>
    <row r="424" spans="33:39" ht="15" hidden="1" customHeight="1" x14ac:dyDescent="0.15">
      <c r="AG424" s="690" t="s">
        <v>2501</v>
      </c>
      <c r="AH424" s="692" t="s">
        <v>2222</v>
      </c>
      <c r="AI424" s="690" t="s">
        <v>3563</v>
      </c>
      <c r="AJ424" s="690">
        <v>1206007</v>
      </c>
      <c r="AK424" s="691" t="s">
        <v>1051</v>
      </c>
      <c r="AL424" s="691">
        <v>1</v>
      </c>
      <c r="AM424" s="691" t="s">
        <v>3316</v>
      </c>
    </row>
    <row r="425" spans="33:39" ht="15" hidden="1" customHeight="1" x14ac:dyDescent="0.15">
      <c r="AG425" s="690" t="s">
        <v>2501</v>
      </c>
      <c r="AH425" s="692" t="s">
        <v>186</v>
      </c>
      <c r="AI425" s="690" t="s">
        <v>3564</v>
      </c>
      <c r="AJ425" s="690">
        <v>1206006</v>
      </c>
      <c r="AK425" s="691" t="s">
        <v>1051</v>
      </c>
      <c r="AL425" s="691">
        <v>1</v>
      </c>
      <c r="AM425" s="691" t="s">
        <v>3316</v>
      </c>
    </row>
    <row r="426" spans="33:39" ht="15" hidden="1" customHeight="1" x14ac:dyDescent="0.15">
      <c r="AG426" s="690" t="s">
        <v>2501</v>
      </c>
      <c r="AH426" s="692" t="s">
        <v>1070</v>
      </c>
      <c r="AI426" s="690" t="s">
        <v>3565</v>
      </c>
      <c r="AJ426" s="690">
        <v>1206020</v>
      </c>
      <c r="AK426" s="691" t="s">
        <v>1051</v>
      </c>
      <c r="AL426" s="691">
        <v>1</v>
      </c>
      <c r="AM426" s="691" t="s">
        <v>3316</v>
      </c>
    </row>
    <row r="427" spans="33:39" ht="15" hidden="1" customHeight="1" x14ac:dyDescent="0.15">
      <c r="AG427" s="690" t="s">
        <v>2501</v>
      </c>
      <c r="AH427" s="692" t="s">
        <v>1240</v>
      </c>
      <c r="AI427" s="690" t="s">
        <v>3566</v>
      </c>
      <c r="AJ427" s="690">
        <v>1206010</v>
      </c>
      <c r="AK427" s="691" t="s">
        <v>1051</v>
      </c>
      <c r="AL427" s="691">
        <v>1</v>
      </c>
      <c r="AM427" s="691" t="s">
        <v>3315</v>
      </c>
    </row>
    <row r="428" spans="33:39" ht="15" hidden="1" customHeight="1" x14ac:dyDescent="0.15">
      <c r="AG428" s="690" t="s">
        <v>2501</v>
      </c>
      <c r="AH428" s="692" t="s">
        <v>185</v>
      </c>
      <c r="AI428" s="690" t="s">
        <v>3567</v>
      </c>
      <c r="AJ428" s="690">
        <v>1206012</v>
      </c>
      <c r="AK428" s="691" t="s">
        <v>1051</v>
      </c>
      <c r="AL428" s="691">
        <v>1</v>
      </c>
      <c r="AM428" s="691" t="s">
        <v>3316</v>
      </c>
    </row>
    <row r="429" spans="33:39" ht="15" hidden="1" customHeight="1" x14ac:dyDescent="0.15">
      <c r="AG429" s="690" t="s">
        <v>2501</v>
      </c>
      <c r="AH429" s="692" t="s">
        <v>181</v>
      </c>
      <c r="AI429" s="690" t="s">
        <v>3568</v>
      </c>
      <c r="AJ429" s="690">
        <v>1206008</v>
      </c>
      <c r="AK429" s="691">
        <v>1</v>
      </c>
      <c r="AL429" s="691" t="s">
        <v>1051</v>
      </c>
      <c r="AM429" s="691" t="s">
        <v>3316</v>
      </c>
    </row>
    <row r="430" spans="33:39" ht="15" hidden="1" customHeight="1" x14ac:dyDescent="0.15">
      <c r="AG430" s="690" t="s">
        <v>2501</v>
      </c>
      <c r="AH430" s="692" t="s">
        <v>178</v>
      </c>
      <c r="AI430" s="690" t="s">
        <v>3569</v>
      </c>
      <c r="AJ430" s="690">
        <v>1206001</v>
      </c>
      <c r="AK430" s="691">
        <v>1</v>
      </c>
      <c r="AL430" s="691" t="s">
        <v>1051</v>
      </c>
      <c r="AM430" s="691" t="s">
        <v>3316</v>
      </c>
    </row>
    <row r="431" spans="33:39" ht="15" hidden="1" customHeight="1" x14ac:dyDescent="0.15">
      <c r="AG431" s="690" t="s">
        <v>2501</v>
      </c>
      <c r="AH431" s="692" t="s">
        <v>183</v>
      </c>
      <c r="AI431" s="690" t="s">
        <v>3570</v>
      </c>
      <c r="AJ431" s="690">
        <v>1206015</v>
      </c>
      <c r="AK431" s="691" t="s">
        <v>1051</v>
      </c>
      <c r="AL431" s="691">
        <v>1</v>
      </c>
      <c r="AM431" s="691" t="s">
        <v>3316</v>
      </c>
    </row>
    <row r="432" spans="33:39" ht="15" hidden="1" customHeight="1" x14ac:dyDescent="0.15">
      <c r="AG432" s="690" t="s">
        <v>2501</v>
      </c>
      <c r="AH432" s="692" t="s">
        <v>1069</v>
      </c>
      <c r="AI432" s="690" t="s">
        <v>3571</v>
      </c>
      <c r="AJ432" s="690">
        <v>1206017</v>
      </c>
      <c r="AK432" s="691" t="s">
        <v>1051</v>
      </c>
      <c r="AL432" s="691">
        <v>1</v>
      </c>
      <c r="AM432" s="691" t="s">
        <v>3316</v>
      </c>
    </row>
    <row r="433" spans="33:39" ht="15" hidden="1" customHeight="1" x14ac:dyDescent="0.15">
      <c r="AG433" s="690" t="s">
        <v>2501</v>
      </c>
      <c r="AH433" s="692" t="s">
        <v>180</v>
      </c>
      <c r="AI433" s="690" t="s">
        <v>3572</v>
      </c>
      <c r="AJ433" s="690">
        <v>1206013</v>
      </c>
      <c r="AK433" s="691" t="s">
        <v>1051</v>
      </c>
      <c r="AL433" s="691">
        <v>1</v>
      </c>
      <c r="AM433" s="691" t="s">
        <v>3316</v>
      </c>
    </row>
    <row r="434" spans="33:39" ht="15" hidden="1" customHeight="1" x14ac:dyDescent="0.15">
      <c r="AG434" s="690" t="s">
        <v>2501</v>
      </c>
      <c r="AH434" s="692" t="s">
        <v>182</v>
      </c>
      <c r="AI434" s="690" t="s">
        <v>3573</v>
      </c>
      <c r="AJ434" s="690">
        <v>1206014</v>
      </c>
      <c r="AK434" s="691" t="s">
        <v>1051</v>
      </c>
      <c r="AL434" s="691">
        <v>1</v>
      </c>
      <c r="AM434" s="691" t="s">
        <v>3316</v>
      </c>
    </row>
    <row r="435" spans="33:39" ht="15" hidden="1" customHeight="1" x14ac:dyDescent="0.15">
      <c r="AG435" s="690" t="s">
        <v>2501</v>
      </c>
      <c r="AH435" s="692" t="s">
        <v>184</v>
      </c>
      <c r="AI435" s="690" t="s">
        <v>3574</v>
      </c>
      <c r="AJ435" s="690">
        <v>1206016</v>
      </c>
      <c r="AK435" s="691">
        <v>1</v>
      </c>
      <c r="AL435" s="691" t="s">
        <v>1051</v>
      </c>
      <c r="AM435" s="691" t="s">
        <v>3315</v>
      </c>
    </row>
    <row r="436" spans="33:39" ht="15" hidden="1" customHeight="1" x14ac:dyDescent="0.15">
      <c r="AG436" s="690" t="s">
        <v>2501</v>
      </c>
      <c r="AH436" s="692" t="s">
        <v>188</v>
      </c>
      <c r="AI436" s="690" t="s">
        <v>3575</v>
      </c>
      <c r="AJ436" s="690">
        <v>1206019</v>
      </c>
      <c r="AK436" s="691">
        <v>1</v>
      </c>
      <c r="AL436" s="691" t="s">
        <v>1051</v>
      </c>
      <c r="AM436" s="691" t="s">
        <v>3316</v>
      </c>
    </row>
    <row r="437" spans="33:39" ht="15" hidden="1" customHeight="1" x14ac:dyDescent="0.15">
      <c r="AG437" s="690" t="s">
        <v>2501</v>
      </c>
      <c r="AH437" s="692" t="s">
        <v>177</v>
      </c>
      <c r="AI437" s="690" t="s">
        <v>3576</v>
      </c>
      <c r="AJ437" s="690">
        <v>1206002</v>
      </c>
      <c r="AK437" s="691" t="s">
        <v>1051</v>
      </c>
      <c r="AL437" s="691">
        <v>1</v>
      </c>
      <c r="AM437" s="691" t="s">
        <v>3316</v>
      </c>
    </row>
    <row r="438" spans="33:39" ht="15" hidden="1" customHeight="1" x14ac:dyDescent="0.15">
      <c r="AG438" s="690" t="s">
        <v>2501</v>
      </c>
      <c r="AH438" s="692" t="s">
        <v>187</v>
      </c>
      <c r="AI438" s="690" t="s">
        <v>3577</v>
      </c>
      <c r="AJ438" s="690">
        <v>1206011</v>
      </c>
      <c r="AK438" s="691" t="s">
        <v>1051</v>
      </c>
      <c r="AL438" s="691">
        <v>1</v>
      </c>
      <c r="AM438" s="691" t="s">
        <v>3316</v>
      </c>
    </row>
    <row r="439" spans="33:39" ht="15" hidden="1" customHeight="1" x14ac:dyDescent="0.15">
      <c r="AG439" s="690" t="s">
        <v>2501</v>
      </c>
      <c r="AH439" s="692" t="s">
        <v>1068</v>
      </c>
      <c r="AI439" s="690" t="s">
        <v>3578</v>
      </c>
      <c r="AJ439" s="690">
        <v>1206004</v>
      </c>
      <c r="AK439" s="691" t="s">
        <v>1051</v>
      </c>
      <c r="AL439" s="691">
        <v>1</v>
      </c>
      <c r="AM439" s="691" t="s">
        <v>3316</v>
      </c>
    </row>
    <row r="440" spans="33:39" ht="15" hidden="1" customHeight="1" x14ac:dyDescent="0.15">
      <c r="AG440" s="690" t="s">
        <v>2501</v>
      </c>
      <c r="AH440" s="692" t="s">
        <v>179</v>
      </c>
      <c r="AI440" s="690" t="s">
        <v>3579</v>
      </c>
      <c r="AJ440" s="690">
        <v>1206005</v>
      </c>
      <c r="AK440" s="691" t="s">
        <v>1051</v>
      </c>
      <c r="AL440" s="691">
        <v>1</v>
      </c>
      <c r="AM440" s="691" t="s">
        <v>3316</v>
      </c>
    </row>
    <row r="441" spans="33:39" ht="15" hidden="1" customHeight="1" x14ac:dyDescent="0.15">
      <c r="AG441" s="690" t="s">
        <v>2501</v>
      </c>
      <c r="AH441" s="692" t="s">
        <v>3414</v>
      </c>
      <c r="AI441" s="690" t="s">
        <v>3580</v>
      </c>
      <c r="AJ441" s="690">
        <v>1206990</v>
      </c>
      <c r="AK441" s="691" t="s">
        <v>1051</v>
      </c>
      <c r="AL441" s="691">
        <v>1</v>
      </c>
      <c r="AM441" s="691" t="s">
        <v>3316</v>
      </c>
    </row>
    <row r="442" spans="33:39" ht="15" hidden="1" customHeight="1" x14ac:dyDescent="0.15">
      <c r="AG442" s="690" t="s">
        <v>2502</v>
      </c>
      <c r="AH442" s="692" t="s">
        <v>2225</v>
      </c>
      <c r="AI442" s="690" t="s">
        <v>3581</v>
      </c>
      <c r="AJ442" s="690">
        <v>1207019</v>
      </c>
      <c r="AK442" s="691" t="s">
        <v>1051</v>
      </c>
      <c r="AL442" s="691">
        <v>1</v>
      </c>
      <c r="AM442" s="691" t="s">
        <v>3316</v>
      </c>
    </row>
    <row r="443" spans="33:39" ht="15" hidden="1" customHeight="1" x14ac:dyDescent="0.15">
      <c r="AG443" s="690" t="s">
        <v>2502</v>
      </c>
      <c r="AH443" s="692" t="s">
        <v>199</v>
      </c>
      <c r="AI443" s="690" t="s">
        <v>3582</v>
      </c>
      <c r="AJ443" s="690">
        <v>1207010</v>
      </c>
      <c r="AK443" s="691">
        <v>1</v>
      </c>
      <c r="AL443" s="691" t="s">
        <v>1051</v>
      </c>
      <c r="AM443" s="691" t="s">
        <v>3316</v>
      </c>
    </row>
    <row r="444" spans="33:39" ht="15" hidden="1" customHeight="1" x14ac:dyDescent="0.15">
      <c r="AG444" s="690" t="s">
        <v>2502</v>
      </c>
      <c r="AH444" s="692" t="s">
        <v>193</v>
      </c>
      <c r="AI444" s="690" t="s">
        <v>3583</v>
      </c>
      <c r="AJ444" s="690">
        <v>1207012</v>
      </c>
      <c r="AK444" s="691">
        <v>1</v>
      </c>
      <c r="AL444" s="691" t="s">
        <v>1051</v>
      </c>
      <c r="AM444" s="691" t="s">
        <v>3316</v>
      </c>
    </row>
    <row r="445" spans="33:39" ht="15" hidden="1" customHeight="1" x14ac:dyDescent="0.15">
      <c r="AG445" s="690" t="s">
        <v>2502</v>
      </c>
      <c r="AH445" s="692" t="s">
        <v>200</v>
      </c>
      <c r="AI445" s="690" t="s">
        <v>3584</v>
      </c>
      <c r="AJ445" s="690">
        <v>1207004</v>
      </c>
      <c r="AK445" s="691" t="s">
        <v>1051</v>
      </c>
      <c r="AL445" s="691">
        <v>1</v>
      </c>
      <c r="AM445" s="691" t="s">
        <v>3316</v>
      </c>
    </row>
    <row r="446" spans="33:39" ht="15" hidden="1" customHeight="1" x14ac:dyDescent="0.15">
      <c r="AG446" s="690" t="s">
        <v>2502</v>
      </c>
      <c r="AH446" s="692" t="s">
        <v>202</v>
      </c>
      <c r="AI446" s="690" t="s">
        <v>3585</v>
      </c>
      <c r="AJ446" s="690">
        <v>1207005</v>
      </c>
      <c r="AK446" s="691" t="s">
        <v>1051</v>
      </c>
      <c r="AL446" s="691">
        <v>1</v>
      </c>
      <c r="AM446" s="691" t="s">
        <v>3316</v>
      </c>
    </row>
    <row r="447" spans="33:39" ht="15" hidden="1" customHeight="1" x14ac:dyDescent="0.15">
      <c r="AG447" s="690" t="s">
        <v>2502</v>
      </c>
      <c r="AH447" s="692" t="s">
        <v>2224</v>
      </c>
      <c r="AI447" s="690" t="s">
        <v>3586</v>
      </c>
      <c r="AJ447" s="690">
        <v>1207006</v>
      </c>
      <c r="AK447" s="691" t="s">
        <v>1051</v>
      </c>
      <c r="AL447" s="691">
        <v>1</v>
      </c>
      <c r="AM447" s="691" t="s">
        <v>3316</v>
      </c>
    </row>
    <row r="448" spans="33:39" ht="15" hidden="1" customHeight="1" x14ac:dyDescent="0.15">
      <c r="AG448" s="690" t="s">
        <v>2502</v>
      </c>
      <c r="AH448" s="692" t="s">
        <v>198</v>
      </c>
      <c r="AI448" s="690" t="s">
        <v>3587</v>
      </c>
      <c r="AJ448" s="690">
        <v>1207007</v>
      </c>
      <c r="AK448" s="691">
        <v>1</v>
      </c>
      <c r="AL448" s="691" t="s">
        <v>1051</v>
      </c>
      <c r="AM448" s="691" t="s">
        <v>3316</v>
      </c>
    </row>
    <row r="449" spans="33:39" ht="15" hidden="1" customHeight="1" x14ac:dyDescent="0.15">
      <c r="AG449" s="690" t="s">
        <v>2502</v>
      </c>
      <c r="AH449" s="692" t="s">
        <v>197</v>
      </c>
      <c r="AI449" s="690" t="s">
        <v>3588</v>
      </c>
      <c r="AJ449" s="690">
        <v>1207008</v>
      </c>
      <c r="AK449" s="691" t="s">
        <v>1051</v>
      </c>
      <c r="AL449" s="691">
        <v>1</v>
      </c>
      <c r="AM449" s="691" t="s">
        <v>3316</v>
      </c>
    </row>
    <row r="450" spans="33:39" ht="15" hidden="1" customHeight="1" x14ac:dyDescent="0.15">
      <c r="AG450" s="690" t="s">
        <v>2502</v>
      </c>
      <c r="AH450" s="692" t="s">
        <v>195</v>
      </c>
      <c r="AI450" s="690" t="s">
        <v>3589</v>
      </c>
      <c r="AJ450" s="690">
        <v>1207014</v>
      </c>
      <c r="AK450" s="691" t="s">
        <v>1051</v>
      </c>
      <c r="AL450" s="691">
        <v>1</v>
      </c>
      <c r="AM450" s="691" t="s">
        <v>3315</v>
      </c>
    </row>
    <row r="451" spans="33:39" ht="15" hidden="1" customHeight="1" x14ac:dyDescent="0.15">
      <c r="AG451" s="690" t="s">
        <v>2502</v>
      </c>
      <c r="AH451" s="692" t="s">
        <v>201</v>
      </c>
      <c r="AI451" s="690" t="s">
        <v>3590</v>
      </c>
      <c r="AJ451" s="690">
        <v>1207009</v>
      </c>
      <c r="AK451" s="691">
        <v>1</v>
      </c>
      <c r="AL451" s="691" t="s">
        <v>1051</v>
      </c>
      <c r="AM451" s="691" t="s">
        <v>3316</v>
      </c>
    </row>
    <row r="452" spans="33:39" ht="15" hidden="1" customHeight="1" x14ac:dyDescent="0.15">
      <c r="AG452" s="690" t="s">
        <v>2502</v>
      </c>
      <c r="AH452" s="692" t="s">
        <v>192</v>
      </c>
      <c r="AI452" s="690" t="s">
        <v>3591</v>
      </c>
      <c r="AJ452" s="690">
        <v>1207011</v>
      </c>
      <c r="AK452" s="691" t="s">
        <v>1051</v>
      </c>
      <c r="AL452" s="691">
        <v>1</v>
      </c>
      <c r="AM452" s="691" t="s">
        <v>3316</v>
      </c>
    </row>
    <row r="453" spans="33:39" ht="15" hidden="1" customHeight="1" x14ac:dyDescent="0.15">
      <c r="AG453" s="690" t="s">
        <v>2502</v>
      </c>
      <c r="AH453" s="692" t="s">
        <v>191</v>
      </c>
      <c r="AI453" s="690" t="s">
        <v>3592</v>
      </c>
      <c r="AJ453" s="690">
        <v>1207001</v>
      </c>
      <c r="AK453" s="691">
        <v>1</v>
      </c>
      <c r="AL453" s="691" t="s">
        <v>1051</v>
      </c>
      <c r="AM453" s="691" t="s">
        <v>3316</v>
      </c>
    </row>
    <row r="454" spans="33:39" ht="15" hidden="1" customHeight="1" x14ac:dyDescent="0.15">
      <c r="AG454" s="690" t="s">
        <v>2502</v>
      </c>
      <c r="AH454" s="692" t="s">
        <v>194</v>
      </c>
      <c r="AI454" s="690" t="s">
        <v>3593</v>
      </c>
      <c r="AJ454" s="690">
        <v>1207013</v>
      </c>
      <c r="AK454" s="691" t="s">
        <v>1051</v>
      </c>
      <c r="AL454" s="691">
        <v>1</v>
      </c>
      <c r="AM454" s="691" t="s">
        <v>3316</v>
      </c>
    </row>
    <row r="455" spans="33:39" ht="15" hidden="1" customHeight="1" x14ac:dyDescent="0.15">
      <c r="AG455" s="690" t="s">
        <v>2502</v>
      </c>
      <c r="AH455" s="692" t="s">
        <v>189</v>
      </c>
      <c r="AI455" s="690" t="s">
        <v>3594</v>
      </c>
      <c r="AJ455" s="690">
        <v>1207002</v>
      </c>
      <c r="AK455" s="691" t="s">
        <v>1051</v>
      </c>
      <c r="AL455" s="691">
        <v>1</v>
      </c>
      <c r="AM455" s="691" t="s">
        <v>3316</v>
      </c>
    </row>
    <row r="456" spans="33:39" ht="15" hidden="1" customHeight="1" x14ac:dyDescent="0.15">
      <c r="AG456" s="690" t="s">
        <v>2502</v>
      </c>
      <c r="AH456" s="692" t="s">
        <v>196</v>
      </c>
      <c r="AI456" s="690" t="s">
        <v>3595</v>
      </c>
      <c r="AJ456" s="690">
        <v>1207015</v>
      </c>
      <c r="AK456" s="691" t="s">
        <v>1051</v>
      </c>
      <c r="AL456" s="691">
        <v>1</v>
      </c>
      <c r="AM456" s="691" t="s">
        <v>3316</v>
      </c>
    </row>
    <row r="457" spans="33:39" ht="15" hidden="1" customHeight="1" x14ac:dyDescent="0.15">
      <c r="AG457" s="690" t="s">
        <v>2502</v>
      </c>
      <c r="AH457" s="692" t="s">
        <v>190</v>
      </c>
      <c r="AI457" s="690" t="s">
        <v>3596</v>
      </c>
      <c r="AJ457" s="690">
        <v>1207003</v>
      </c>
      <c r="AK457" s="691" t="s">
        <v>1051</v>
      </c>
      <c r="AL457" s="691">
        <v>1</v>
      </c>
      <c r="AM457" s="691" t="s">
        <v>3316</v>
      </c>
    </row>
    <row r="458" spans="33:39" ht="15" hidden="1" customHeight="1" x14ac:dyDescent="0.15">
      <c r="AG458" s="690" t="s">
        <v>2503</v>
      </c>
      <c r="AH458" s="692" t="s">
        <v>1241</v>
      </c>
      <c r="AI458" s="690" t="s">
        <v>3597</v>
      </c>
      <c r="AJ458" s="690">
        <v>1301013</v>
      </c>
      <c r="AK458" s="691">
        <v>1</v>
      </c>
      <c r="AL458" s="691" t="s">
        <v>1051</v>
      </c>
      <c r="AM458" s="691" t="s">
        <v>3315</v>
      </c>
    </row>
    <row r="459" spans="33:39" ht="15" hidden="1" customHeight="1" x14ac:dyDescent="0.15">
      <c r="AG459" s="690" t="s">
        <v>2503</v>
      </c>
      <c r="AH459" s="692" t="s">
        <v>206</v>
      </c>
      <c r="AI459" s="690" t="s">
        <v>3598</v>
      </c>
      <c r="AJ459" s="690">
        <v>1301001</v>
      </c>
      <c r="AK459" s="691" t="s">
        <v>1051</v>
      </c>
      <c r="AL459" s="691">
        <v>1</v>
      </c>
      <c r="AM459" s="691" t="s">
        <v>3316</v>
      </c>
    </row>
    <row r="460" spans="33:39" ht="15" hidden="1" customHeight="1" x14ac:dyDescent="0.15">
      <c r="AG460" s="690" t="s">
        <v>2503</v>
      </c>
      <c r="AH460" s="692" t="s">
        <v>1072</v>
      </c>
      <c r="AI460" s="690" t="s">
        <v>3599</v>
      </c>
      <c r="AJ460" s="690">
        <v>1301009</v>
      </c>
      <c r="AK460" s="691">
        <v>1</v>
      </c>
      <c r="AL460" s="691" t="s">
        <v>1051</v>
      </c>
      <c r="AM460" s="691" t="s">
        <v>3316</v>
      </c>
    </row>
    <row r="461" spans="33:39" ht="15" hidden="1" customHeight="1" x14ac:dyDescent="0.15">
      <c r="AG461" s="690" t="s">
        <v>2503</v>
      </c>
      <c r="AH461" s="692" t="s">
        <v>1243</v>
      </c>
      <c r="AI461" s="690" t="s">
        <v>3600</v>
      </c>
      <c r="AJ461" s="690">
        <v>1301024</v>
      </c>
      <c r="AK461" s="691">
        <v>1</v>
      </c>
      <c r="AL461" s="691" t="s">
        <v>1051</v>
      </c>
      <c r="AM461" s="691" t="s">
        <v>3315</v>
      </c>
    </row>
    <row r="462" spans="33:39" ht="15" hidden="1" customHeight="1" x14ac:dyDescent="0.15">
      <c r="AG462" s="690" t="s">
        <v>2503</v>
      </c>
      <c r="AH462" s="692" t="s">
        <v>214</v>
      </c>
      <c r="AI462" s="690" t="s">
        <v>3601</v>
      </c>
      <c r="AJ462" s="690">
        <v>1301015</v>
      </c>
      <c r="AK462" s="691">
        <v>1</v>
      </c>
      <c r="AL462" s="691" t="s">
        <v>1051</v>
      </c>
      <c r="AM462" s="691" t="s">
        <v>3315</v>
      </c>
    </row>
    <row r="463" spans="33:39" ht="15" hidden="1" customHeight="1" x14ac:dyDescent="0.15">
      <c r="AG463" s="690" t="s">
        <v>2503</v>
      </c>
      <c r="AH463" s="692" t="s">
        <v>210</v>
      </c>
      <c r="AI463" s="690" t="s">
        <v>3602</v>
      </c>
      <c r="AJ463" s="690">
        <v>1301020</v>
      </c>
      <c r="AK463" s="691" t="s">
        <v>1051</v>
      </c>
      <c r="AL463" s="691">
        <v>1</v>
      </c>
      <c r="AM463" s="691" t="s">
        <v>3316</v>
      </c>
    </row>
    <row r="464" spans="33:39" ht="15" hidden="1" customHeight="1" x14ac:dyDescent="0.15">
      <c r="AG464" s="690" t="s">
        <v>2503</v>
      </c>
      <c r="AH464" s="692" t="s">
        <v>1071</v>
      </c>
      <c r="AI464" s="690" t="s">
        <v>3603</v>
      </c>
      <c r="AJ464" s="690">
        <v>1301007</v>
      </c>
      <c r="AK464" s="691" t="s">
        <v>1051</v>
      </c>
      <c r="AL464" s="691">
        <v>1</v>
      </c>
      <c r="AM464" s="691" t="s">
        <v>3316</v>
      </c>
    </row>
    <row r="465" spans="33:39" ht="15" hidden="1" customHeight="1" x14ac:dyDescent="0.15">
      <c r="AG465" s="690" t="s">
        <v>2503</v>
      </c>
      <c r="AH465" s="692" t="s">
        <v>215</v>
      </c>
      <c r="AI465" s="690" t="s">
        <v>3604</v>
      </c>
      <c r="AJ465" s="690">
        <v>1301017</v>
      </c>
      <c r="AK465" s="691" t="s">
        <v>1051</v>
      </c>
      <c r="AL465" s="691">
        <v>1</v>
      </c>
      <c r="AM465" s="691" t="s">
        <v>3316</v>
      </c>
    </row>
    <row r="466" spans="33:39" ht="15" hidden="1" customHeight="1" x14ac:dyDescent="0.15">
      <c r="AG466" s="690" t="s">
        <v>2503</v>
      </c>
      <c r="AH466" s="692" t="s">
        <v>208</v>
      </c>
      <c r="AI466" s="690" t="s">
        <v>3605</v>
      </c>
      <c r="AJ466" s="690">
        <v>1301011</v>
      </c>
      <c r="AK466" s="691" t="s">
        <v>1051</v>
      </c>
      <c r="AL466" s="691">
        <v>1</v>
      </c>
      <c r="AM466" s="691" t="s">
        <v>3316</v>
      </c>
    </row>
    <row r="467" spans="33:39" ht="15" hidden="1" customHeight="1" x14ac:dyDescent="0.15">
      <c r="AG467" s="690" t="s">
        <v>2503</v>
      </c>
      <c r="AH467" s="692" t="s">
        <v>2230</v>
      </c>
      <c r="AI467" s="690" t="s">
        <v>3606</v>
      </c>
      <c r="AJ467" s="690">
        <v>1301033</v>
      </c>
      <c r="AK467" s="691" t="s">
        <v>1051</v>
      </c>
      <c r="AL467" s="691">
        <v>1</v>
      </c>
      <c r="AM467" s="691" t="s">
        <v>3316</v>
      </c>
    </row>
    <row r="468" spans="33:39" ht="15" hidden="1" customHeight="1" x14ac:dyDescent="0.15">
      <c r="AG468" s="690" t="s">
        <v>2503</v>
      </c>
      <c r="AH468" s="692" t="s">
        <v>209</v>
      </c>
      <c r="AI468" s="690" t="s">
        <v>3607</v>
      </c>
      <c r="AJ468" s="690">
        <v>1301014</v>
      </c>
      <c r="AK468" s="691" t="s">
        <v>1051</v>
      </c>
      <c r="AL468" s="691">
        <v>1</v>
      </c>
      <c r="AM468" s="691" t="s">
        <v>3316</v>
      </c>
    </row>
    <row r="469" spans="33:39" ht="15" hidden="1" customHeight="1" x14ac:dyDescent="0.15">
      <c r="AG469" s="690" t="s">
        <v>2503</v>
      </c>
      <c r="AH469" s="692" t="s">
        <v>2228</v>
      </c>
      <c r="AI469" s="690" t="s">
        <v>3608</v>
      </c>
      <c r="AJ469" s="690">
        <v>1301018</v>
      </c>
      <c r="AK469" s="691">
        <v>1</v>
      </c>
      <c r="AL469" s="691" t="s">
        <v>1051</v>
      </c>
      <c r="AM469" s="691" t="s">
        <v>3315</v>
      </c>
    </row>
    <row r="470" spans="33:39" ht="15" hidden="1" customHeight="1" x14ac:dyDescent="0.15">
      <c r="AG470" s="690" t="s">
        <v>2503</v>
      </c>
      <c r="AH470" s="692" t="s">
        <v>204</v>
      </c>
      <c r="AI470" s="690" t="s">
        <v>3609</v>
      </c>
      <c r="AJ470" s="690">
        <v>1301002</v>
      </c>
      <c r="AK470" s="691">
        <v>1</v>
      </c>
      <c r="AL470" s="691" t="s">
        <v>1051</v>
      </c>
      <c r="AM470" s="691" t="s">
        <v>3316</v>
      </c>
    </row>
    <row r="471" spans="33:39" ht="15" hidden="1" customHeight="1" x14ac:dyDescent="0.15">
      <c r="AG471" s="690" t="s">
        <v>2503</v>
      </c>
      <c r="AH471" s="692" t="s">
        <v>211</v>
      </c>
      <c r="AI471" s="690" t="s">
        <v>3610</v>
      </c>
      <c r="AJ471" s="690">
        <v>1301006</v>
      </c>
      <c r="AK471" s="691">
        <v>1</v>
      </c>
      <c r="AL471" s="691" t="s">
        <v>1051</v>
      </c>
      <c r="AM471" s="691" t="s">
        <v>3316</v>
      </c>
    </row>
    <row r="472" spans="33:39" ht="15" hidden="1" customHeight="1" x14ac:dyDescent="0.15">
      <c r="AG472" s="690" t="s">
        <v>2503</v>
      </c>
      <c r="AH472" s="692" t="s">
        <v>1244</v>
      </c>
      <c r="AI472" s="690" t="s">
        <v>3611</v>
      </c>
      <c r="AJ472" s="690">
        <v>1301031</v>
      </c>
      <c r="AK472" s="691">
        <v>1</v>
      </c>
      <c r="AL472" s="691" t="s">
        <v>1051</v>
      </c>
      <c r="AM472" s="691" t="s">
        <v>3315</v>
      </c>
    </row>
    <row r="473" spans="33:39" ht="15" hidden="1" customHeight="1" x14ac:dyDescent="0.15">
      <c r="AG473" s="690" t="s">
        <v>2503</v>
      </c>
      <c r="AH473" s="692" t="s">
        <v>217</v>
      </c>
      <c r="AI473" s="690" t="s">
        <v>3612</v>
      </c>
      <c r="AJ473" s="690">
        <v>1301022</v>
      </c>
      <c r="AK473" s="691" t="s">
        <v>1051</v>
      </c>
      <c r="AL473" s="691">
        <v>1</v>
      </c>
      <c r="AM473" s="691" t="s">
        <v>3316</v>
      </c>
    </row>
    <row r="474" spans="33:39" ht="15" hidden="1" customHeight="1" x14ac:dyDescent="0.15">
      <c r="AG474" s="690" t="s">
        <v>2503</v>
      </c>
      <c r="AH474" s="692" t="s">
        <v>212</v>
      </c>
      <c r="AI474" s="690" t="s">
        <v>3613</v>
      </c>
      <c r="AJ474" s="690">
        <v>1301008</v>
      </c>
      <c r="AK474" s="691">
        <v>1</v>
      </c>
      <c r="AL474" s="691" t="s">
        <v>1051</v>
      </c>
      <c r="AM474" s="691" t="s">
        <v>3316</v>
      </c>
    </row>
    <row r="475" spans="33:39" ht="15" hidden="1" customHeight="1" x14ac:dyDescent="0.15">
      <c r="AG475" s="690" t="s">
        <v>2503</v>
      </c>
      <c r="AH475" s="692" t="s">
        <v>213</v>
      </c>
      <c r="AI475" s="690" t="s">
        <v>3614</v>
      </c>
      <c r="AJ475" s="690">
        <v>1301012</v>
      </c>
      <c r="AK475" s="691">
        <v>1</v>
      </c>
      <c r="AL475" s="691" t="s">
        <v>1051</v>
      </c>
      <c r="AM475" s="691" t="s">
        <v>3315</v>
      </c>
    </row>
    <row r="476" spans="33:39" ht="15" hidden="1" customHeight="1" x14ac:dyDescent="0.15">
      <c r="AG476" s="690" t="s">
        <v>2503</v>
      </c>
      <c r="AH476" s="692" t="s">
        <v>205</v>
      </c>
      <c r="AI476" s="690" t="s">
        <v>3615</v>
      </c>
      <c r="AJ476" s="690">
        <v>1301003</v>
      </c>
      <c r="AK476" s="691">
        <v>1</v>
      </c>
      <c r="AL476" s="691" t="s">
        <v>1051</v>
      </c>
      <c r="AM476" s="691" t="s">
        <v>3316</v>
      </c>
    </row>
    <row r="477" spans="33:39" ht="15" hidden="1" customHeight="1" x14ac:dyDescent="0.15">
      <c r="AG477" s="690" t="s">
        <v>2503</v>
      </c>
      <c r="AH477" s="692" t="s">
        <v>1242</v>
      </c>
      <c r="AI477" s="690" t="s">
        <v>3616</v>
      </c>
      <c r="AJ477" s="690">
        <v>1301019</v>
      </c>
      <c r="AK477" s="691" t="s">
        <v>1051</v>
      </c>
      <c r="AL477" s="691">
        <v>1</v>
      </c>
      <c r="AM477" s="691" t="s">
        <v>3315</v>
      </c>
    </row>
    <row r="478" spans="33:39" ht="15" hidden="1" customHeight="1" x14ac:dyDescent="0.15">
      <c r="AG478" s="690" t="s">
        <v>2503</v>
      </c>
      <c r="AH478" s="692" t="s">
        <v>2226</v>
      </c>
      <c r="AI478" s="690" t="s">
        <v>3617</v>
      </c>
      <c r="AJ478" s="690">
        <v>1301005</v>
      </c>
      <c r="AK478" s="691" t="s">
        <v>1051</v>
      </c>
      <c r="AL478" s="691">
        <v>1</v>
      </c>
      <c r="AM478" s="691" t="s">
        <v>3316</v>
      </c>
    </row>
    <row r="479" spans="33:39" ht="15" hidden="1" customHeight="1" x14ac:dyDescent="0.15">
      <c r="AG479" s="690" t="s">
        <v>2503</v>
      </c>
      <c r="AH479" s="692" t="s">
        <v>207</v>
      </c>
      <c r="AI479" s="690" t="s">
        <v>3618</v>
      </c>
      <c r="AJ479" s="690">
        <v>1301004</v>
      </c>
      <c r="AK479" s="691" t="s">
        <v>1051</v>
      </c>
      <c r="AL479" s="691">
        <v>1</v>
      </c>
      <c r="AM479" s="691" t="s">
        <v>3316</v>
      </c>
    </row>
    <row r="480" spans="33:39" ht="15" hidden="1" customHeight="1" x14ac:dyDescent="0.15">
      <c r="AG480" s="690" t="s">
        <v>2503</v>
      </c>
      <c r="AH480" s="692" t="s">
        <v>216</v>
      </c>
      <c r="AI480" s="690" t="s">
        <v>3619</v>
      </c>
      <c r="AJ480" s="690">
        <v>1301016</v>
      </c>
      <c r="AK480" s="691" t="s">
        <v>1051</v>
      </c>
      <c r="AL480" s="691">
        <v>1</v>
      </c>
      <c r="AM480" s="691" t="s">
        <v>3316</v>
      </c>
    </row>
    <row r="481" spans="33:39" ht="15" hidden="1" customHeight="1" x14ac:dyDescent="0.15">
      <c r="AG481" s="690" t="s">
        <v>2503</v>
      </c>
      <c r="AH481" s="692" t="s">
        <v>203</v>
      </c>
      <c r="AI481" s="690" t="s">
        <v>3620</v>
      </c>
      <c r="AJ481" s="690">
        <v>1301010</v>
      </c>
      <c r="AK481" s="691" t="s">
        <v>1051</v>
      </c>
      <c r="AL481" s="691">
        <v>1</v>
      </c>
      <c r="AM481" s="691" t="s">
        <v>3316</v>
      </c>
    </row>
    <row r="482" spans="33:39" ht="15" hidden="1" customHeight="1" x14ac:dyDescent="0.15">
      <c r="AG482" s="690" t="s">
        <v>2504</v>
      </c>
      <c r="AH482" s="692" t="s">
        <v>2234</v>
      </c>
      <c r="AI482" s="690" t="s">
        <v>3621</v>
      </c>
      <c r="AJ482" s="690">
        <v>1302014</v>
      </c>
      <c r="AK482" s="691">
        <v>1</v>
      </c>
      <c r="AL482" s="691" t="s">
        <v>1051</v>
      </c>
      <c r="AM482" s="691" t="s">
        <v>3316</v>
      </c>
    </row>
    <row r="483" spans="33:39" ht="15" hidden="1" customHeight="1" x14ac:dyDescent="0.15">
      <c r="AG483" s="690" t="s">
        <v>2504</v>
      </c>
      <c r="AH483" s="692" t="s">
        <v>223</v>
      </c>
      <c r="AI483" s="690" t="s">
        <v>3622</v>
      </c>
      <c r="AJ483" s="690">
        <v>1302011</v>
      </c>
      <c r="AK483" s="691">
        <v>1</v>
      </c>
      <c r="AL483" s="691" t="s">
        <v>1051</v>
      </c>
      <c r="AM483" s="691" t="s">
        <v>3315</v>
      </c>
    </row>
    <row r="484" spans="33:39" ht="15" hidden="1" customHeight="1" x14ac:dyDescent="0.15">
      <c r="AG484" s="690" t="s">
        <v>2504</v>
      </c>
      <c r="AH484" s="692" t="s">
        <v>219</v>
      </c>
      <c r="AI484" s="690" t="s">
        <v>3623</v>
      </c>
      <c r="AJ484" s="690">
        <v>1302005</v>
      </c>
      <c r="AK484" s="691">
        <v>1</v>
      </c>
      <c r="AL484" s="691" t="s">
        <v>1051</v>
      </c>
      <c r="AM484" s="691" t="s">
        <v>3316</v>
      </c>
    </row>
    <row r="485" spans="33:39" ht="15" hidden="1" customHeight="1" x14ac:dyDescent="0.15">
      <c r="AG485" s="690" t="s">
        <v>2504</v>
      </c>
      <c r="AH485" s="692" t="s">
        <v>218</v>
      </c>
      <c r="AI485" s="690" t="s">
        <v>3624</v>
      </c>
      <c r="AJ485" s="690">
        <v>1302004</v>
      </c>
      <c r="AK485" s="691">
        <v>1</v>
      </c>
      <c r="AL485" s="691" t="s">
        <v>1051</v>
      </c>
      <c r="AM485" s="691" t="s">
        <v>3315</v>
      </c>
    </row>
    <row r="486" spans="33:39" ht="15" hidden="1" customHeight="1" x14ac:dyDescent="0.15">
      <c r="AG486" s="690" t="s">
        <v>2504</v>
      </c>
      <c r="AH486" s="692" t="s">
        <v>1077</v>
      </c>
      <c r="AI486" s="690" t="s">
        <v>3625</v>
      </c>
      <c r="AJ486" s="690">
        <v>1302017</v>
      </c>
      <c r="AK486" s="691" t="s">
        <v>1051</v>
      </c>
      <c r="AL486" s="691">
        <v>1</v>
      </c>
      <c r="AM486" s="691" t="s">
        <v>3316</v>
      </c>
    </row>
    <row r="487" spans="33:39" ht="15" hidden="1" customHeight="1" x14ac:dyDescent="0.15">
      <c r="AG487" s="690" t="s">
        <v>2504</v>
      </c>
      <c r="AH487" s="692" t="s">
        <v>220</v>
      </c>
      <c r="AI487" s="690" t="s">
        <v>3626</v>
      </c>
      <c r="AJ487" s="690">
        <v>1302008</v>
      </c>
      <c r="AK487" s="691">
        <v>1</v>
      </c>
      <c r="AL487" s="691" t="s">
        <v>1051</v>
      </c>
      <c r="AM487" s="691" t="s">
        <v>3316</v>
      </c>
    </row>
    <row r="488" spans="33:39" ht="15" hidden="1" customHeight="1" x14ac:dyDescent="0.15">
      <c r="AG488" s="690" t="s">
        <v>2504</v>
      </c>
      <c r="AH488" s="692" t="s">
        <v>1074</v>
      </c>
      <c r="AI488" s="690" t="s">
        <v>3627</v>
      </c>
      <c r="AJ488" s="690">
        <v>1302009</v>
      </c>
      <c r="AK488" s="691" t="s">
        <v>1051</v>
      </c>
      <c r="AL488" s="691">
        <v>1</v>
      </c>
      <c r="AM488" s="691" t="s">
        <v>3316</v>
      </c>
    </row>
    <row r="489" spans="33:39" ht="15" hidden="1" customHeight="1" x14ac:dyDescent="0.15">
      <c r="AG489" s="690" t="s">
        <v>2504</v>
      </c>
      <c r="AH489" s="692" t="s">
        <v>221</v>
      </c>
      <c r="AI489" s="690" t="s">
        <v>3628</v>
      </c>
      <c r="AJ489" s="690">
        <v>1302010</v>
      </c>
      <c r="AK489" s="691" t="s">
        <v>1051</v>
      </c>
      <c r="AL489" s="691">
        <v>1</v>
      </c>
      <c r="AM489" s="691" t="s">
        <v>3316</v>
      </c>
    </row>
    <row r="490" spans="33:39" ht="15" hidden="1" customHeight="1" x14ac:dyDescent="0.15">
      <c r="AG490" s="690" t="s">
        <v>2504</v>
      </c>
      <c r="AH490" s="692" t="s">
        <v>222</v>
      </c>
      <c r="AI490" s="690" t="s">
        <v>3629</v>
      </c>
      <c r="AJ490" s="690">
        <v>1302013</v>
      </c>
      <c r="AK490" s="691">
        <v>1</v>
      </c>
      <c r="AL490" s="691" t="s">
        <v>1051</v>
      </c>
      <c r="AM490" s="691" t="s">
        <v>3316</v>
      </c>
    </row>
    <row r="491" spans="33:39" ht="15" hidden="1" customHeight="1" x14ac:dyDescent="0.15">
      <c r="AG491" s="690" t="s">
        <v>2504</v>
      </c>
      <c r="AH491" s="692" t="s">
        <v>1076</v>
      </c>
      <c r="AI491" s="690" t="s">
        <v>3630</v>
      </c>
      <c r="AJ491" s="690">
        <v>1302007</v>
      </c>
      <c r="AK491" s="691" t="s">
        <v>1051</v>
      </c>
      <c r="AL491" s="691">
        <v>1</v>
      </c>
      <c r="AM491" s="691" t="s">
        <v>3316</v>
      </c>
    </row>
    <row r="492" spans="33:39" ht="15" hidden="1" customHeight="1" x14ac:dyDescent="0.15">
      <c r="AG492" s="690" t="s">
        <v>2504</v>
      </c>
      <c r="AH492" s="692" t="s">
        <v>1075</v>
      </c>
      <c r="AI492" s="690" t="s">
        <v>3631</v>
      </c>
      <c r="AJ492" s="690">
        <v>1302001</v>
      </c>
      <c r="AK492" s="691">
        <v>1</v>
      </c>
      <c r="AL492" s="691" t="s">
        <v>1051</v>
      </c>
      <c r="AM492" s="691" t="s">
        <v>3316</v>
      </c>
    </row>
    <row r="493" spans="33:39" ht="15" hidden="1" customHeight="1" x14ac:dyDescent="0.15">
      <c r="AG493" s="690" t="s">
        <v>2504</v>
      </c>
      <c r="AH493" s="692" t="s">
        <v>1073</v>
      </c>
      <c r="AI493" s="690" t="s">
        <v>3632</v>
      </c>
      <c r="AJ493" s="690">
        <v>1302003</v>
      </c>
      <c r="AK493" s="691">
        <v>1</v>
      </c>
      <c r="AL493" s="691" t="s">
        <v>1051</v>
      </c>
      <c r="AM493" s="691" t="s">
        <v>3316</v>
      </c>
    </row>
    <row r="494" spans="33:39" ht="15" hidden="1" customHeight="1" x14ac:dyDescent="0.15">
      <c r="AG494" s="690" t="s">
        <v>2504</v>
      </c>
      <c r="AH494" s="692" t="s">
        <v>2233</v>
      </c>
      <c r="AI494" s="690" t="s">
        <v>3633</v>
      </c>
      <c r="AJ494" s="690">
        <v>1302006</v>
      </c>
      <c r="AK494" s="691" t="s">
        <v>1051</v>
      </c>
      <c r="AL494" s="691">
        <v>1</v>
      </c>
      <c r="AM494" s="691" t="s">
        <v>3316</v>
      </c>
    </row>
    <row r="495" spans="33:39" ht="15" hidden="1" customHeight="1" x14ac:dyDescent="0.15">
      <c r="AG495" s="690" t="s">
        <v>2504</v>
      </c>
      <c r="AH495" s="692" t="s">
        <v>224</v>
      </c>
      <c r="AI495" s="690" t="s">
        <v>3634</v>
      </c>
      <c r="AJ495" s="690">
        <v>1302012</v>
      </c>
      <c r="AK495" s="691" t="s">
        <v>1051</v>
      </c>
      <c r="AL495" s="691">
        <v>1</v>
      </c>
      <c r="AM495" s="691" t="s">
        <v>3316</v>
      </c>
    </row>
    <row r="496" spans="33:39" ht="15" hidden="1" customHeight="1" x14ac:dyDescent="0.15">
      <c r="AG496" s="690" t="s">
        <v>2505</v>
      </c>
      <c r="AH496" s="692" t="s">
        <v>1002</v>
      </c>
      <c r="AI496" s="690" t="s">
        <v>3635</v>
      </c>
      <c r="AJ496" s="690">
        <v>1303009</v>
      </c>
      <c r="AK496" s="691">
        <v>1</v>
      </c>
      <c r="AL496" s="691" t="s">
        <v>1051</v>
      </c>
      <c r="AM496" s="691" t="s">
        <v>3316</v>
      </c>
    </row>
    <row r="497" spans="33:39" ht="15" hidden="1" customHeight="1" x14ac:dyDescent="0.15">
      <c r="AG497" s="690" t="s">
        <v>2505</v>
      </c>
      <c r="AH497" s="692" t="s">
        <v>225</v>
      </c>
      <c r="AI497" s="690" t="s">
        <v>3636</v>
      </c>
      <c r="AJ497" s="690">
        <v>1303001</v>
      </c>
      <c r="AK497" s="691">
        <v>1</v>
      </c>
      <c r="AL497" s="691" t="s">
        <v>1051</v>
      </c>
      <c r="AM497" s="691" t="s">
        <v>3316</v>
      </c>
    </row>
    <row r="498" spans="33:39" ht="15" hidden="1" customHeight="1" x14ac:dyDescent="0.15">
      <c r="AG498" s="690" t="s">
        <v>2505</v>
      </c>
      <c r="AH498" s="692" t="s">
        <v>227</v>
      </c>
      <c r="AI498" s="690" t="s">
        <v>3637</v>
      </c>
      <c r="AJ498" s="690">
        <v>1303004</v>
      </c>
      <c r="AK498" s="691">
        <v>1</v>
      </c>
      <c r="AL498" s="691" t="s">
        <v>1051</v>
      </c>
      <c r="AM498" s="691" t="s">
        <v>3316</v>
      </c>
    </row>
    <row r="499" spans="33:39" ht="15" hidden="1" customHeight="1" x14ac:dyDescent="0.15">
      <c r="AG499" s="690" t="s">
        <v>2505</v>
      </c>
      <c r="AH499" s="692" t="s">
        <v>1080</v>
      </c>
      <c r="AI499" s="690" t="s">
        <v>3638</v>
      </c>
      <c r="AJ499" s="690">
        <v>1303992</v>
      </c>
      <c r="AK499" s="691" t="s">
        <v>1051</v>
      </c>
      <c r="AL499" s="691">
        <v>1</v>
      </c>
      <c r="AM499" s="691" t="s">
        <v>3316</v>
      </c>
    </row>
    <row r="500" spans="33:39" ht="15" hidden="1" customHeight="1" x14ac:dyDescent="0.15">
      <c r="AG500" s="690" t="s">
        <v>2505</v>
      </c>
      <c r="AH500" s="692" t="s">
        <v>3415</v>
      </c>
      <c r="AI500" s="690" t="s">
        <v>3639</v>
      </c>
      <c r="AJ500" s="690">
        <v>1303991</v>
      </c>
      <c r="AK500" s="691" t="s">
        <v>1051</v>
      </c>
      <c r="AL500" s="691">
        <v>1</v>
      </c>
      <c r="AM500" s="691" t="s">
        <v>3316</v>
      </c>
    </row>
    <row r="501" spans="33:39" ht="15" hidden="1" customHeight="1" x14ac:dyDescent="0.15">
      <c r="AG501" s="690" t="s">
        <v>2505</v>
      </c>
      <c r="AH501" s="692" t="s">
        <v>228</v>
      </c>
      <c r="AI501" s="690" t="s">
        <v>3640</v>
      </c>
      <c r="AJ501" s="690">
        <v>1303005</v>
      </c>
      <c r="AK501" s="691" t="s">
        <v>1051</v>
      </c>
      <c r="AL501" s="691">
        <v>1</v>
      </c>
      <c r="AM501" s="691" t="s">
        <v>3316</v>
      </c>
    </row>
    <row r="502" spans="33:39" ht="15" hidden="1" customHeight="1" x14ac:dyDescent="0.15">
      <c r="AG502" s="690" t="s">
        <v>2505</v>
      </c>
      <c r="AH502" s="692" t="s">
        <v>961</v>
      </c>
      <c r="AI502" s="690" t="s">
        <v>3641</v>
      </c>
      <c r="AJ502" s="690">
        <v>1303012</v>
      </c>
      <c r="AK502" s="691" t="s">
        <v>1051</v>
      </c>
      <c r="AL502" s="691">
        <v>1</v>
      </c>
      <c r="AM502" s="691" t="s">
        <v>3316</v>
      </c>
    </row>
    <row r="503" spans="33:39" ht="15" hidden="1" customHeight="1" x14ac:dyDescent="0.15">
      <c r="AG503" s="690" t="s">
        <v>2505</v>
      </c>
      <c r="AH503" s="692" t="s">
        <v>1078</v>
      </c>
      <c r="AI503" s="690" t="s">
        <v>3642</v>
      </c>
      <c r="AJ503" s="690">
        <v>1303011</v>
      </c>
      <c r="AK503" s="691">
        <v>1</v>
      </c>
      <c r="AL503" s="691" t="s">
        <v>1051</v>
      </c>
      <c r="AM503" s="691" t="s">
        <v>3316</v>
      </c>
    </row>
    <row r="504" spans="33:39" ht="15" hidden="1" customHeight="1" x14ac:dyDescent="0.15">
      <c r="AG504" s="690" t="s">
        <v>2505</v>
      </c>
      <c r="AH504" s="692" t="s">
        <v>1079</v>
      </c>
      <c r="AI504" s="690" t="s">
        <v>3643</v>
      </c>
      <c r="AJ504" s="690">
        <v>1303006</v>
      </c>
      <c r="AK504" s="691">
        <v>1</v>
      </c>
      <c r="AL504" s="691" t="s">
        <v>1051</v>
      </c>
      <c r="AM504" s="691" t="s">
        <v>3316</v>
      </c>
    </row>
    <row r="505" spans="33:39" ht="15" hidden="1" customHeight="1" x14ac:dyDescent="0.15">
      <c r="AG505" s="690" t="s">
        <v>2505</v>
      </c>
      <c r="AH505" s="692" t="s">
        <v>1001</v>
      </c>
      <c r="AI505" s="690" t="s">
        <v>3644</v>
      </c>
      <c r="AJ505" s="690">
        <v>1303007</v>
      </c>
      <c r="AK505" s="691">
        <v>1</v>
      </c>
      <c r="AL505" s="691" t="s">
        <v>1051</v>
      </c>
      <c r="AM505" s="691" t="s">
        <v>3315</v>
      </c>
    </row>
    <row r="506" spans="33:39" ht="15" hidden="1" customHeight="1" x14ac:dyDescent="0.15">
      <c r="AG506" s="690" t="s">
        <v>2505</v>
      </c>
      <c r="AH506" s="692" t="s">
        <v>229</v>
      </c>
      <c r="AI506" s="690" t="s">
        <v>3645</v>
      </c>
      <c r="AJ506" s="690">
        <v>1303008</v>
      </c>
      <c r="AK506" s="691" t="s">
        <v>1051</v>
      </c>
      <c r="AL506" s="691">
        <v>1</v>
      </c>
      <c r="AM506" s="691" t="s">
        <v>3316</v>
      </c>
    </row>
    <row r="507" spans="33:39" ht="15" hidden="1" customHeight="1" x14ac:dyDescent="0.15">
      <c r="AG507" s="690" t="s">
        <v>2505</v>
      </c>
      <c r="AH507" s="692" t="s">
        <v>1003</v>
      </c>
      <c r="AI507" s="690" t="s">
        <v>3646</v>
      </c>
      <c r="AJ507" s="690">
        <v>1303010</v>
      </c>
      <c r="AK507" s="691">
        <v>1</v>
      </c>
      <c r="AL507" s="691" t="s">
        <v>1051</v>
      </c>
      <c r="AM507" s="691" t="s">
        <v>3316</v>
      </c>
    </row>
    <row r="508" spans="33:39" ht="15" hidden="1" customHeight="1" x14ac:dyDescent="0.15">
      <c r="AG508" s="690" t="s">
        <v>2505</v>
      </c>
      <c r="AH508" s="692" t="s">
        <v>226</v>
      </c>
      <c r="AI508" s="690" t="s">
        <v>3647</v>
      </c>
      <c r="AJ508" s="690">
        <v>1303003</v>
      </c>
      <c r="AK508" s="691">
        <v>1</v>
      </c>
      <c r="AL508" s="691" t="s">
        <v>1051</v>
      </c>
      <c r="AM508" s="691" t="s">
        <v>3316</v>
      </c>
    </row>
    <row r="509" spans="33:39" ht="15" hidden="1" customHeight="1" x14ac:dyDescent="0.15">
      <c r="AG509" s="690" t="s">
        <v>2505</v>
      </c>
      <c r="AH509" s="692" t="s">
        <v>962</v>
      </c>
      <c r="AI509" s="690" t="s">
        <v>3648</v>
      </c>
      <c r="AJ509" s="690">
        <v>1303013</v>
      </c>
      <c r="AK509" s="691" t="s">
        <v>1051</v>
      </c>
      <c r="AL509" s="691">
        <v>1</v>
      </c>
      <c r="AM509" s="691" t="s">
        <v>3316</v>
      </c>
    </row>
    <row r="510" spans="33:39" ht="15" hidden="1" customHeight="1" x14ac:dyDescent="0.15">
      <c r="AG510" s="690" t="s">
        <v>2506</v>
      </c>
      <c r="AH510" s="692" t="s">
        <v>2238</v>
      </c>
      <c r="AI510" s="690" t="s">
        <v>3649</v>
      </c>
      <c r="AJ510" s="690">
        <v>1304004</v>
      </c>
      <c r="AK510" s="691">
        <v>1</v>
      </c>
      <c r="AL510" s="691" t="s">
        <v>1051</v>
      </c>
      <c r="AM510" s="691" t="s">
        <v>3316</v>
      </c>
    </row>
    <row r="511" spans="33:39" ht="15" hidden="1" customHeight="1" x14ac:dyDescent="0.15">
      <c r="AG511" s="690" t="s">
        <v>2506</v>
      </c>
      <c r="AH511" s="692" t="s">
        <v>1023</v>
      </c>
      <c r="AI511" s="690" t="s">
        <v>3650</v>
      </c>
      <c r="AJ511" s="690">
        <v>1304040</v>
      </c>
      <c r="AK511" s="691">
        <v>1</v>
      </c>
      <c r="AL511" s="691" t="s">
        <v>1051</v>
      </c>
      <c r="AM511" s="691" t="s">
        <v>3316</v>
      </c>
    </row>
    <row r="512" spans="33:39" ht="15" hidden="1" customHeight="1" x14ac:dyDescent="0.15">
      <c r="AG512" s="690" t="s">
        <v>2506</v>
      </c>
      <c r="AH512" s="692" t="s">
        <v>973</v>
      </c>
      <c r="AI512" s="690" t="s">
        <v>3651</v>
      </c>
      <c r="AJ512" s="690">
        <v>1304023</v>
      </c>
      <c r="AK512" s="691">
        <v>1</v>
      </c>
      <c r="AL512" s="691" t="s">
        <v>1051</v>
      </c>
      <c r="AM512" s="691" t="s">
        <v>3316</v>
      </c>
    </row>
    <row r="513" spans="33:39" ht="15" hidden="1" customHeight="1" x14ac:dyDescent="0.15">
      <c r="AG513" s="690" t="s">
        <v>2506</v>
      </c>
      <c r="AH513" s="692" t="s">
        <v>231</v>
      </c>
      <c r="AI513" s="690" t="s">
        <v>3652</v>
      </c>
      <c r="AJ513" s="690">
        <v>1304028</v>
      </c>
      <c r="AK513" s="691" t="s">
        <v>1051</v>
      </c>
      <c r="AL513" s="691">
        <v>1</v>
      </c>
      <c r="AM513" s="691" t="s">
        <v>3316</v>
      </c>
    </row>
    <row r="514" spans="33:39" ht="15" hidden="1" customHeight="1" x14ac:dyDescent="0.15">
      <c r="AG514" s="690" t="s">
        <v>2506</v>
      </c>
      <c r="AH514" s="692" t="s">
        <v>963</v>
      </c>
      <c r="AI514" s="690" t="s">
        <v>3653</v>
      </c>
      <c r="AJ514" s="690">
        <v>1304003</v>
      </c>
      <c r="AK514" s="691">
        <v>1</v>
      </c>
      <c r="AL514" s="691" t="s">
        <v>1051</v>
      </c>
      <c r="AM514" s="691" t="s">
        <v>3316</v>
      </c>
    </row>
    <row r="515" spans="33:39" ht="15" hidden="1" customHeight="1" x14ac:dyDescent="0.15">
      <c r="AG515" s="690" t="s">
        <v>2506</v>
      </c>
      <c r="AH515" s="692" t="s">
        <v>2236</v>
      </c>
      <c r="AI515" s="690" t="s">
        <v>3654</v>
      </c>
      <c r="AJ515" s="690">
        <v>1304001</v>
      </c>
      <c r="AK515" s="691" t="s">
        <v>1051</v>
      </c>
      <c r="AL515" s="691">
        <v>1</v>
      </c>
      <c r="AM515" s="691" t="s">
        <v>3316</v>
      </c>
    </row>
    <row r="516" spans="33:39" ht="15" hidden="1" customHeight="1" x14ac:dyDescent="0.15">
      <c r="AG516" s="690" t="s">
        <v>2506</v>
      </c>
      <c r="AH516" s="692" t="s">
        <v>2237</v>
      </c>
      <c r="AI516" s="690" t="s">
        <v>3655</v>
      </c>
      <c r="AJ516" s="690">
        <v>1304002</v>
      </c>
      <c r="AK516" s="691" t="s">
        <v>1051</v>
      </c>
      <c r="AL516" s="691">
        <v>1</v>
      </c>
      <c r="AM516" s="691" t="s">
        <v>3315</v>
      </c>
    </row>
    <row r="517" spans="33:39" ht="15" hidden="1" customHeight="1" x14ac:dyDescent="0.15">
      <c r="AG517" s="690" t="s">
        <v>2506</v>
      </c>
      <c r="AH517" s="692" t="s">
        <v>974</v>
      </c>
      <c r="AI517" s="690" t="s">
        <v>3656</v>
      </c>
      <c r="AJ517" s="690">
        <v>1304024</v>
      </c>
      <c r="AK517" s="691">
        <v>1</v>
      </c>
      <c r="AL517" s="691" t="s">
        <v>1051</v>
      </c>
      <c r="AM517" s="691" t="s">
        <v>3315</v>
      </c>
    </row>
    <row r="518" spans="33:39" ht="15" hidden="1" customHeight="1" x14ac:dyDescent="0.15">
      <c r="AG518" s="690" t="s">
        <v>2506</v>
      </c>
      <c r="AH518" s="692" t="s">
        <v>964</v>
      </c>
      <c r="AI518" s="690" t="s">
        <v>3657</v>
      </c>
      <c r="AJ518" s="690">
        <v>1304005</v>
      </c>
      <c r="AK518" s="691" t="s">
        <v>1051</v>
      </c>
      <c r="AL518" s="691">
        <v>1</v>
      </c>
      <c r="AM518" s="691" t="s">
        <v>3316</v>
      </c>
    </row>
    <row r="519" spans="33:39" ht="15" hidden="1" customHeight="1" x14ac:dyDescent="0.15">
      <c r="AG519" s="690" t="s">
        <v>2506</v>
      </c>
      <c r="AH519" s="692" t="s">
        <v>239</v>
      </c>
      <c r="AI519" s="690" t="s">
        <v>3658</v>
      </c>
      <c r="AJ519" s="690">
        <v>1304041</v>
      </c>
      <c r="AK519" s="691">
        <v>1</v>
      </c>
      <c r="AL519" s="691" t="s">
        <v>1051</v>
      </c>
      <c r="AM519" s="691" t="s">
        <v>3316</v>
      </c>
    </row>
    <row r="520" spans="33:39" ht="15" hidden="1" customHeight="1" x14ac:dyDescent="0.15">
      <c r="AG520" s="690" t="s">
        <v>2506</v>
      </c>
      <c r="AH520" s="692" t="s">
        <v>1247</v>
      </c>
      <c r="AI520" s="690" t="s">
        <v>3659</v>
      </c>
      <c r="AJ520" s="690">
        <v>1304052</v>
      </c>
      <c r="AK520" s="691">
        <v>1</v>
      </c>
      <c r="AL520" s="691" t="s">
        <v>1051</v>
      </c>
      <c r="AM520" s="691" t="s">
        <v>3315</v>
      </c>
    </row>
    <row r="521" spans="33:39" ht="15" hidden="1" customHeight="1" x14ac:dyDescent="0.15">
      <c r="AG521" s="690" t="s">
        <v>2506</v>
      </c>
      <c r="AH521" s="692" t="s">
        <v>1021</v>
      </c>
      <c r="AI521" s="690" t="s">
        <v>3660</v>
      </c>
      <c r="AJ521" s="690">
        <v>1304033</v>
      </c>
      <c r="AK521" s="691">
        <v>1</v>
      </c>
      <c r="AL521" s="691" t="s">
        <v>1051</v>
      </c>
      <c r="AM521" s="691" t="s">
        <v>3315</v>
      </c>
    </row>
    <row r="522" spans="33:39" ht="15" hidden="1" customHeight="1" x14ac:dyDescent="0.15">
      <c r="AG522" s="690" t="s">
        <v>2506</v>
      </c>
      <c r="AH522" s="692" t="s">
        <v>1024</v>
      </c>
      <c r="AI522" s="690" t="s">
        <v>3661</v>
      </c>
      <c r="AJ522" s="690">
        <v>1304042</v>
      </c>
      <c r="AK522" s="691" t="s">
        <v>1051</v>
      </c>
      <c r="AL522" s="691">
        <v>1</v>
      </c>
      <c r="AM522" s="691" t="s">
        <v>3315</v>
      </c>
    </row>
    <row r="523" spans="33:39" ht="15" hidden="1" customHeight="1" x14ac:dyDescent="0.15">
      <c r="AG523" s="690" t="s">
        <v>2506</v>
      </c>
      <c r="AH523" s="692" t="s">
        <v>971</v>
      </c>
      <c r="AI523" s="690" t="s">
        <v>3662</v>
      </c>
      <c r="AJ523" s="690">
        <v>1304019</v>
      </c>
      <c r="AK523" s="691">
        <v>1</v>
      </c>
      <c r="AL523" s="691" t="s">
        <v>1051</v>
      </c>
      <c r="AM523" s="691" t="s">
        <v>3315</v>
      </c>
    </row>
    <row r="524" spans="33:39" ht="15" hidden="1" customHeight="1" x14ac:dyDescent="0.15">
      <c r="AG524" s="690" t="s">
        <v>2506</v>
      </c>
      <c r="AH524" s="692" t="s">
        <v>1081</v>
      </c>
      <c r="AI524" s="690" t="s">
        <v>3663</v>
      </c>
      <c r="AJ524" s="690">
        <v>1304047</v>
      </c>
      <c r="AK524" s="691">
        <v>1</v>
      </c>
      <c r="AL524" s="691" t="s">
        <v>1051</v>
      </c>
      <c r="AM524" s="691" t="s">
        <v>3316</v>
      </c>
    </row>
    <row r="525" spans="33:39" ht="15" hidden="1" customHeight="1" x14ac:dyDescent="0.15">
      <c r="AG525" s="690" t="s">
        <v>2506</v>
      </c>
      <c r="AH525" s="692" t="s">
        <v>976</v>
      </c>
      <c r="AI525" s="690" t="s">
        <v>3664</v>
      </c>
      <c r="AJ525" s="690">
        <v>1304026</v>
      </c>
      <c r="AK525" s="691">
        <v>1</v>
      </c>
      <c r="AL525" s="691" t="s">
        <v>1051</v>
      </c>
      <c r="AM525" s="691" t="s">
        <v>3316</v>
      </c>
    </row>
    <row r="526" spans="33:39" ht="15" hidden="1" customHeight="1" x14ac:dyDescent="0.15">
      <c r="AG526" s="690" t="s">
        <v>2506</v>
      </c>
      <c r="AH526" s="692" t="s">
        <v>1025</v>
      </c>
      <c r="AI526" s="690" t="s">
        <v>3665</v>
      </c>
      <c r="AJ526" s="690">
        <v>1304043</v>
      </c>
      <c r="AK526" s="691" t="s">
        <v>1051</v>
      </c>
      <c r="AL526" s="691">
        <v>1</v>
      </c>
      <c r="AM526" s="691" t="s">
        <v>3316</v>
      </c>
    </row>
    <row r="527" spans="33:39" ht="15" hidden="1" customHeight="1" x14ac:dyDescent="0.15">
      <c r="AG527" s="690" t="s">
        <v>2506</v>
      </c>
      <c r="AH527" s="692" t="s">
        <v>1006</v>
      </c>
      <c r="AI527" s="690" t="s">
        <v>3666</v>
      </c>
      <c r="AJ527" s="690">
        <v>1304048</v>
      </c>
      <c r="AK527" s="691">
        <v>1</v>
      </c>
      <c r="AL527" s="691" t="s">
        <v>1051</v>
      </c>
      <c r="AM527" s="691" t="s">
        <v>3315</v>
      </c>
    </row>
    <row r="528" spans="33:39" ht="15" hidden="1" customHeight="1" x14ac:dyDescent="0.15">
      <c r="AG528" s="690" t="s">
        <v>2506</v>
      </c>
      <c r="AH528" s="692" t="s">
        <v>230</v>
      </c>
      <c r="AI528" s="690" t="s">
        <v>3667</v>
      </c>
      <c r="AJ528" s="690">
        <v>1304029</v>
      </c>
      <c r="AK528" s="691">
        <v>1</v>
      </c>
      <c r="AL528" s="691" t="s">
        <v>1051</v>
      </c>
      <c r="AM528" s="691" t="s">
        <v>3315</v>
      </c>
    </row>
    <row r="529" spans="33:39" ht="15" hidden="1" customHeight="1" x14ac:dyDescent="0.15">
      <c r="AG529" s="690" t="s">
        <v>2506</v>
      </c>
      <c r="AH529" s="692" t="s">
        <v>2243</v>
      </c>
      <c r="AI529" s="690" t="s">
        <v>3668</v>
      </c>
      <c r="AJ529" s="690">
        <v>1304017</v>
      </c>
      <c r="AK529" s="691" t="s">
        <v>1051</v>
      </c>
      <c r="AL529" s="691">
        <v>1</v>
      </c>
      <c r="AM529" s="691" t="s">
        <v>3316</v>
      </c>
    </row>
    <row r="530" spans="33:39" ht="15" hidden="1" customHeight="1" x14ac:dyDescent="0.15">
      <c r="AG530" s="690" t="s">
        <v>2506</v>
      </c>
      <c r="AH530" s="692" t="s">
        <v>1005</v>
      </c>
      <c r="AI530" s="690" t="s">
        <v>3669</v>
      </c>
      <c r="AJ530" s="690">
        <v>1304046</v>
      </c>
      <c r="AK530" s="691" t="s">
        <v>1051</v>
      </c>
      <c r="AL530" s="691">
        <v>1</v>
      </c>
      <c r="AM530" s="691" t="s">
        <v>3316</v>
      </c>
    </row>
    <row r="531" spans="33:39" ht="15" hidden="1" customHeight="1" x14ac:dyDescent="0.15">
      <c r="AG531" s="690" t="s">
        <v>2506</v>
      </c>
      <c r="AH531" s="692" t="s">
        <v>232</v>
      </c>
      <c r="AI531" s="690" t="s">
        <v>3670</v>
      </c>
      <c r="AJ531" s="690">
        <v>1304030</v>
      </c>
      <c r="AK531" s="691">
        <v>1</v>
      </c>
      <c r="AL531" s="691" t="s">
        <v>1051</v>
      </c>
      <c r="AM531" s="691" t="s">
        <v>3316</v>
      </c>
    </row>
    <row r="532" spans="33:39" ht="15" hidden="1" customHeight="1" x14ac:dyDescent="0.15">
      <c r="AG532" s="690" t="s">
        <v>2506</v>
      </c>
      <c r="AH532" s="692" t="s">
        <v>237</v>
      </c>
      <c r="AI532" s="690" t="s">
        <v>3671</v>
      </c>
      <c r="AJ532" s="690">
        <v>1304036</v>
      </c>
      <c r="AK532" s="691">
        <v>1</v>
      </c>
      <c r="AL532" s="691" t="s">
        <v>1051</v>
      </c>
      <c r="AM532" s="691" t="s">
        <v>3315</v>
      </c>
    </row>
    <row r="533" spans="33:39" ht="15" hidden="1" customHeight="1" x14ac:dyDescent="0.15">
      <c r="AG533" s="690" t="s">
        <v>2506</v>
      </c>
      <c r="AH533" s="692" t="s">
        <v>968</v>
      </c>
      <c r="AI533" s="690" t="s">
        <v>3672</v>
      </c>
      <c r="AJ533" s="690">
        <v>1304014</v>
      </c>
      <c r="AK533" s="691">
        <v>1</v>
      </c>
      <c r="AL533" s="691" t="s">
        <v>1051</v>
      </c>
      <c r="AM533" s="691" t="s">
        <v>3315</v>
      </c>
    </row>
    <row r="534" spans="33:39" ht="15" hidden="1" customHeight="1" x14ac:dyDescent="0.15">
      <c r="AG534" s="690" t="s">
        <v>2506</v>
      </c>
      <c r="AH534" s="692" t="s">
        <v>975</v>
      </c>
      <c r="AI534" s="690" t="s">
        <v>3673</v>
      </c>
      <c r="AJ534" s="690">
        <v>1304025</v>
      </c>
      <c r="AK534" s="691" t="s">
        <v>1051</v>
      </c>
      <c r="AL534" s="691">
        <v>1</v>
      </c>
      <c r="AM534" s="691" t="s">
        <v>3316</v>
      </c>
    </row>
    <row r="535" spans="33:39" ht="15" hidden="1" customHeight="1" x14ac:dyDescent="0.15">
      <c r="AG535" s="690" t="s">
        <v>2506</v>
      </c>
      <c r="AH535" s="692" t="s">
        <v>1086</v>
      </c>
      <c r="AI535" s="690" t="s">
        <v>3674</v>
      </c>
      <c r="AJ535" s="690">
        <v>1304008</v>
      </c>
      <c r="AK535" s="691">
        <v>1</v>
      </c>
      <c r="AL535" s="691" t="s">
        <v>1051</v>
      </c>
      <c r="AM535" s="691" t="s">
        <v>3316</v>
      </c>
    </row>
    <row r="536" spans="33:39" ht="15" hidden="1" customHeight="1" x14ac:dyDescent="0.15">
      <c r="AG536" s="690" t="s">
        <v>2506</v>
      </c>
      <c r="AH536" s="692" t="s">
        <v>1083</v>
      </c>
      <c r="AI536" s="690" t="s">
        <v>3675</v>
      </c>
      <c r="AJ536" s="690">
        <v>1304031</v>
      </c>
      <c r="AK536" s="691" t="s">
        <v>1051</v>
      </c>
      <c r="AL536" s="691">
        <v>1</v>
      </c>
      <c r="AM536" s="691" t="s">
        <v>3316</v>
      </c>
    </row>
    <row r="537" spans="33:39" ht="15" hidden="1" customHeight="1" x14ac:dyDescent="0.15">
      <c r="AG537" s="690" t="s">
        <v>2506</v>
      </c>
      <c r="AH537" s="692" t="s">
        <v>234</v>
      </c>
      <c r="AI537" s="690" t="s">
        <v>3676</v>
      </c>
      <c r="AJ537" s="690">
        <v>1304034</v>
      </c>
      <c r="AK537" s="691" t="s">
        <v>1051</v>
      </c>
      <c r="AL537" s="691">
        <v>1</v>
      </c>
      <c r="AM537" s="691" t="s">
        <v>3316</v>
      </c>
    </row>
    <row r="538" spans="33:39" ht="15" hidden="1" customHeight="1" x14ac:dyDescent="0.15">
      <c r="AG538" s="690" t="s">
        <v>2506</v>
      </c>
      <c r="AH538" s="692" t="s">
        <v>235</v>
      </c>
      <c r="AI538" s="690" t="s">
        <v>3677</v>
      </c>
      <c r="AJ538" s="690">
        <v>1304037</v>
      </c>
      <c r="AK538" s="691">
        <v>1</v>
      </c>
      <c r="AL538" s="691" t="s">
        <v>1051</v>
      </c>
      <c r="AM538" s="691" t="s">
        <v>3316</v>
      </c>
    </row>
    <row r="539" spans="33:39" ht="15" hidden="1" customHeight="1" x14ac:dyDescent="0.15">
      <c r="AG539" s="690" t="s">
        <v>2506</v>
      </c>
      <c r="AH539" s="692" t="s">
        <v>236</v>
      </c>
      <c r="AI539" s="690" t="s">
        <v>3678</v>
      </c>
      <c r="AJ539" s="690">
        <v>1304035</v>
      </c>
      <c r="AK539" s="691" t="s">
        <v>1051</v>
      </c>
      <c r="AL539" s="691">
        <v>1</v>
      </c>
      <c r="AM539" s="691" t="s">
        <v>3316</v>
      </c>
    </row>
    <row r="540" spans="33:39" ht="15" hidden="1" customHeight="1" x14ac:dyDescent="0.15">
      <c r="AG540" s="690" t="s">
        <v>2506</v>
      </c>
      <c r="AH540" s="692" t="s">
        <v>965</v>
      </c>
      <c r="AI540" s="690" t="s">
        <v>3679</v>
      </c>
      <c r="AJ540" s="690">
        <v>1304011</v>
      </c>
      <c r="AK540" s="691" t="s">
        <v>1051</v>
      </c>
      <c r="AL540" s="691">
        <v>1</v>
      </c>
      <c r="AM540" s="691" t="s">
        <v>3316</v>
      </c>
    </row>
    <row r="541" spans="33:39" ht="15" hidden="1" customHeight="1" x14ac:dyDescent="0.15">
      <c r="AG541" s="690" t="s">
        <v>2506</v>
      </c>
      <c r="AH541" s="692" t="s">
        <v>1246</v>
      </c>
      <c r="AI541" s="690" t="s">
        <v>3680</v>
      </c>
      <c r="AJ541" s="690">
        <v>1304009</v>
      </c>
      <c r="AK541" s="691">
        <v>1</v>
      </c>
      <c r="AL541" s="691" t="s">
        <v>1051</v>
      </c>
      <c r="AM541" s="691" t="s">
        <v>3315</v>
      </c>
    </row>
    <row r="542" spans="33:39" ht="15" hidden="1" customHeight="1" x14ac:dyDescent="0.15">
      <c r="AG542" s="690" t="s">
        <v>2506</v>
      </c>
      <c r="AH542" s="692" t="s">
        <v>2176</v>
      </c>
      <c r="AI542" s="690" t="s">
        <v>3681</v>
      </c>
      <c r="AJ542" s="690">
        <v>1304045</v>
      </c>
      <c r="AK542" s="691">
        <v>1</v>
      </c>
      <c r="AL542" s="691" t="s">
        <v>1051</v>
      </c>
      <c r="AM542" s="691" t="s">
        <v>3315</v>
      </c>
    </row>
    <row r="543" spans="33:39" ht="15" hidden="1" customHeight="1" x14ac:dyDescent="0.15">
      <c r="AG543" s="690" t="s">
        <v>2506</v>
      </c>
      <c r="AH543" s="692" t="s">
        <v>1245</v>
      </c>
      <c r="AI543" s="690" t="s">
        <v>3682</v>
      </c>
      <c r="AJ543" s="690">
        <v>1304007</v>
      </c>
      <c r="AK543" s="691">
        <v>1</v>
      </c>
      <c r="AL543" s="691" t="s">
        <v>1051</v>
      </c>
      <c r="AM543" s="691" t="s">
        <v>3315</v>
      </c>
    </row>
    <row r="544" spans="33:39" ht="15" hidden="1" customHeight="1" x14ac:dyDescent="0.15">
      <c r="AG544" s="690" t="s">
        <v>2506</v>
      </c>
      <c r="AH544" s="692" t="s">
        <v>233</v>
      </c>
      <c r="AI544" s="690" t="s">
        <v>3683</v>
      </c>
      <c r="AJ544" s="690">
        <v>1304032</v>
      </c>
      <c r="AK544" s="691">
        <v>1</v>
      </c>
      <c r="AL544" s="691" t="s">
        <v>1051</v>
      </c>
      <c r="AM544" s="691" t="s">
        <v>3315</v>
      </c>
    </row>
    <row r="545" spans="33:39" ht="15" hidden="1" customHeight="1" x14ac:dyDescent="0.15">
      <c r="AG545" s="690" t="s">
        <v>2506</v>
      </c>
      <c r="AH545" s="692" t="s">
        <v>238</v>
      </c>
      <c r="AI545" s="690" t="s">
        <v>3684</v>
      </c>
      <c r="AJ545" s="690">
        <v>1304038</v>
      </c>
      <c r="AK545" s="691">
        <v>1</v>
      </c>
      <c r="AL545" s="691" t="s">
        <v>1051</v>
      </c>
      <c r="AM545" s="691" t="s">
        <v>3315</v>
      </c>
    </row>
    <row r="546" spans="33:39" ht="15" hidden="1" customHeight="1" x14ac:dyDescent="0.15">
      <c r="AG546" s="690" t="s">
        <v>2506</v>
      </c>
      <c r="AH546" s="692" t="s">
        <v>1004</v>
      </c>
      <c r="AI546" s="690" t="s">
        <v>3685</v>
      </c>
      <c r="AJ546" s="690">
        <v>1304044</v>
      </c>
      <c r="AK546" s="691" t="s">
        <v>1051</v>
      </c>
      <c r="AL546" s="691">
        <v>1</v>
      </c>
      <c r="AM546" s="691" t="s">
        <v>3316</v>
      </c>
    </row>
    <row r="547" spans="33:39" ht="15" hidden="1" customHeight="1" x14ac:dyDescent="0.15">
      <c r="AG547" s="690" t="s">
        <v>2506</v>
      </c>
      <c r="AH547" s="692" t="s">
        <v>3416</v>
      </c>
      <c r="AI547" s="690" t="s">
        <v>3686</v>
      </c>
      <c r="AJ547" s="690">
        <v>1304995</v>
      </c>
      <c r="AK547" s="691" t="s">
        <v>1051</v>
      </c>
      <c r="AL547" s="691">
        <v>1</v>
      </c>
      <c r="AM547" s="691" t="s">
        <v>3315</v>
      </c>
    </row>
    <row r="548" spans="33:39" ht="15" hidden="1" customHeight="1" x14ac:dyDescent="0.15">
      <c r="AG548" s="690" t="s">
        <v>2506</v>
      </c>
      <c r="AH548" s="692" t="s">
        <v>1082</v>
      </c>
      <c r="AI548" s="690" t="s">
        <v>3687</v>
      </c>
      <c r="AJ548" s="690">
        <v>1304010</v>
      </c>
      <c r="AK548" s="691" t="s">
        <v>1051</v>
      </c>
      <c r="AL548" s="691">
        <v>1</v>
      </c>
      <c r="AM548" s="691" t="s">
        <v>3316</v>
      </c>
    </row>
    <row r="549" spans="33:39" ht="15" hidden="1" customHeight="1" x14ac:dyDescent="0.15">
      <c r="AG549" s="690" t="s">
        <v>2506</v>
      </c>
      <c r="AH549" s="692" t="s">
        <v>1084</v>
      </c>
      <c r="AI549" s="690" t="s">
        <v>3688</v>
      </c>
      <c r="AJ549" s="690">
        <v>1304022</v>
      </c>
      <c r="AK549" s="691" t="s">
        <v>1051</v>
      </c>
      <c r="AL549" s="691">
        <v>1</v>
      </c>
      <c r="AM549" s="691" t="s">
        <v>3316</v>
      </c>
    </row>
    <row r="550" spans="33:39" ht="15" hidden="1" customHeight="1" x14ac:dyDescent="0.15">
      <c r="AG550" s="690" t="s">
        <v>2506</v>
      </c>
      <c r="AH550" s="692" t="s">
        <v>2245</v>
      </c>
      <c r="AI550" s="690" t="s">
        <v>3689</v>
      </c>
      <c r="AJ550" s="690">
        <v>1304020</v>
      </c>
      <c r="AK550" s="691" t="s">
        <v>1051</v>
      </c>
      <c r="AL550" s="691">
        <v>1</v>
      </c>
      <c r="AM550" s="691" t="s">
        <v>3316</v>
      </c>
    </row>
    <row r="551" spans="33:39" ht="15" hidden="1" customHeight="1" x14ac:dyDescent="0.15">
      <c r="AG551" s="690" t="s">
        <v>2506</v>
      </c>
      <c r="AH551" s="692" t="s">
        <v>966</v>
      </c>
      <c r="AI551" s="690" t="s">
        <v>3690</v>
      </c>
      <c r="AJ551" s="690">
        <v>1304012</v>
      </c>
      <c r="AK551" s="691" t="s">
        <v>1051</v>
      </c>
      <c r="AL551" s="691">
        <v>1</v>
      </c>
      <c r="AM551" s="691" t="s">
        <v>3316</v>
      </c>
    </row>
    <row r="552" spans="33:39" ht="15" hidden="1" customHeight="1" x14ac:dyDescent="0.15">
      <c r="AG552" s="690" t="s">
        <v>2506</v>
      </c>
      <c r="AH552" s="692" t="s">
        <v>967</v>
      </c>
      <c r="AI552" s="690" t="s">
        <v>3691</v>
      </c>
      <c r="AJ552" s="690">
        <v>1304013</v>
      </c>
      <c r="AK552" s="691" t="s">
        <v>1051</v>
      </c>
      <c r="AL552" s="691">
        <v>1</v>
      </c>
      <c r="AM552" s="691" t="s">
        <v>3316</v>
      </c>
    </row>
    <row r="553" spans="33:39" ht="15" hidden="1" customHeight="1" x14ac:dyDescent="0.15">
      <c r="AG553" s="690" t="s">
        <v>2506</v>
      </c>
      <c r="AH553" s="692" t="s">
        <v>969</v>
      </c>
      <c r="AI553" s="690" t="s">
        <v>3692</v>
      </c>
      <c r="AJ553" s="690">
        <v>1304016</v>
      </c>
      <c r="AK553" s="691" t="s">
        <v>1051</v>
      </c>
      <c r="AL553" s="691">
        <v>1</v>
      </c>
      <c r="AM553" s="691" t="s">
        <v>3316</v>
      </c>
    </row>
    <row r="554" spans="33:39" ht="15" hidden="1" customHeight="1" x14ac:dyDescent="0.15">
      <c r="AG554" s="690" t="s">
        <v>2506</v>
      </c>
      <c r="AH554" s="692" t="s">
        <v>1126</v>
      </c>
      <c r="AI554" s="690" t="s">
        <v>3693</v>
      </c>
      <c r="AJ554" s="690">
        <v>1304027</v>
      </c>
      <c r="AK554" s="691">
        <v>1</v>
      </c>
      <c r="AL554" s="691" t="s">
        <v>1051</v>
      </c>
      <c r="AM554" s="691" t="s">
        <v>3316</v>
      </c>
    </row>
    <row r="555" spans="33:39" ht="15" hidden="1" customHeight="1" x14ac:dyDescent="0.15">
      <c r="AG555" s="690" t="s">
        <v>2506</v>
      </c>
      <c r="AH555" s="692" t="s">
        <v>1085</v>
      </c>
      <c r="AI555" s="690" t="s">
        <v>3694</v>
      </c>
      <c r="AJ555" s="690">
        <v>1304006</v>
      </c>
      <c r="AK555" s="691">
        <v>1</v>
      </c>
      <c r="AL555" s="691" t="s">
        <v>1051</v>
      </c>
      <c r="AM555" s="691" t="s">
        <v>3316</v>
      </c>
    </row>
    <row r="556" spans="33:39" ht="15" hidden="1" customHeight="1" x14ac:dyDescent="0.15">
      <c r="AG556" s="690" t="s">
        <v>2506</v>
      </c>
      <c r="AH556" s="692" t="s">
        <v>970</v>
      </c>
      <c r="AI556" s="690" t="s">
        <v>3695</v>
      </c>
      <c r="AJ556" s="690">
        <v>1304018</v>
      </c>
      <c r="AK556" s="691">
        <v>1</v>
      </c>
      <c r="AL556" s="691" t="s">
        <v>1051</v>
      </c>
      <c r="AM556" s="691" t="s">
        <v>3315</v>
      </c>
    </row>
    <row r="557" spans="33:39" ht="15" hidden="1" customHeight="1" x14ac:dyDescent="0.15">
      <c r="AG557" s="690" t="s">
        <v>2506</v>
      </c>
      <c r="AH557" s="692" t="s">
        <v>972</v>
      </c>
      <c r="AI557" s="690" t="s">
        <v>3696</v>
      </c>
      <c r="AJ557" s="690">
        <v>1304021</v>
      </c>
      <c r="AK557" s="691">
        <v>1</v>
      </c>
      <c r="AL557" s="691" t="s">
        <v>1051</v>
      </c>
      <c r="AM557" s="691" t="s">
        <v>3315</v>
      </c>
    </row>
    <row r="558" spans="33:39" ht="15" hidden="1" customHeight="1" x14ac:dyDescent="0.15">
      <c r="AG558" s="690" t="s">
        <v>2506</v>
      </c>
      <c r="AH558" s="692" t="s">
        <v>1022</v>
      </c>
      <c r="AI558" s="690" t="s">
        <v>3697</v>
      </c>
      <c r="AJ558" s="690">
        <v>1304039</v>
      </c>
      <c r="AK558" s="691">
        <v>1</v>
      </c>
      <c r="AL558" s="691" t="s">
        <v>1051</v>
      </c>
      <c r="AM558" s="691" t="s">
        <v>3315</v>
      </c>
    </row>
    <row r="559" spans="33:39" ht="15" hidden="1" customHeight="1" x14ac:dyDescent="0.15">
      <c r="AG559" s="690" t="s">
        <v>2507</v>
      </c>
      <c r="AH559" s="692" t="s">
        <v>261</v>
      </c>
      <c r="AI559" s="690" t="s">
        <v>3698</v>
      </c>
      <c r="AJ559" s="690">
        <v>1305044</v>
      </c>
      <c r="AK559" s="691">
        <v>1</v>
      </c>
      <c r="AL559" s="691" t="s">
        <v>1051</v>
      </c>
      <c r="AM559" s="691" t="s">
        <v>3315</v>
      </c>
    </row>
    <row r="560" spans="33:39" ht="15" hidden="1" customHeight="1" x14ac:dyDescent="0.15">
      <c r="AG560" s="690" t="s">
        <v>2507</v>
      </c>
      <c r="AH560" s="692" t="s">
        <v>251</v>
      </c>
      <c r="AI560" s="690" t="s">
        <v>3699</v>
      </c>
      <c r="AJ560" s="690">
        <v>1305029</v>
      </c>
      <c r="AK560" s="691">
        <v>1</v>
      </c>
      <c r="AL560" s="691" t="s">
        <v>1051</v>
      </c>
      <c r="AM560" s="691" t="s">
        <v>3315</v>
      </c>
    </row>
    <row r="561" spans="33:39" ht="15" hidden="1" customHeight="1" x14ac:dyDescent="0.15">
      <c r="AG561" s="690" t="s">
        <v>2507</v>
      </c>
      <c r="AH561" s="692" t="s">
        <v>242</v>
      </c>
      <c r="AI561" s="690" t="s">
        <v>3700</v>
      </c>
      <c r="AJ561" s="690">
        <v>1305006</v>
      </c>
      <c r="AK561" s="691" t="s">
        <v>1051</v>
      </c>
      <c r="AL561" s="691">
        <v>1</v>
      </c>
      <c r="AM561" s="691" t="s">
        <v>3316</v>
      </c>
    </row>
    <row r="562" spans="33:39" ht="15" hidden="1" customHeight="1" x14ac:dyDescent="0.15">
      <c r="AG562" s="690" t="s">
        <v>2507</v>
      </c>
      <c r="AH562" s="692" t="s">
        <v>266</v>
      </c>
      <c r="AI562" s="690" t="s">
        <v>3701</v>
      </c>
      <c r="AJ562" s="690">
        <v>1305051</v>
      </c>
      <c r="AK562" s="691">
        <v>1</v>
      </c>
      <c r="AL562" s="691" t="s">
        <v>1051</v>
      </c>
      <c r="AM562" s="691" t="s">
        <v>3315</v>
      </c>
    </row>
    <row r="563" spans="33:39" ht="15" hidden="1" customHeight="1" x14ac:dyDescent="0.15">
      <c r="AG563" s="690" t="s">
        <v>2507</v>
      </c>
      <c r="AH563" s="692" t="s">
        <v>1087</v>
      </c>
      <c r="AI563" s="690" t="s">
        <v>3702</v>
      </c>
      <c r="AJ563" s="690">
        <v>1305042</v>
      </c>
      <c r="AK563" s="691">
        <v>1</v>
      </c>
      <c r="AL563" s="691" t="s">
        <v>1051</v>
      </c>
      <c r="AM563" s="691" t="s">
        <v>3316</v>
      </c>
    </row>
    <row r="564" spans="33:39" ht="15" hidden="1" customHeight="1" x14ac:dyDescent="0.15">
      <c r="AG564" s="690" t="s">
        <v>2507</v>
      </c>
      <c r="AH564" s="692" t="s">
        <v>1088</v>
      </c>
      <c r="AI564" s="690" t="s">
        <v>3703</v>
      </c>
      <c r="AJ564" s="690">
        <v>1305058</v>
      </c>
      <c r="AK564" s="691" t="s">
        <v>1051</v>
      </c>
      <c r="AL564" s="691">
        <v>1</v>
      </c>
      <c r="AM564" s="691" t="s">
        <v>3316</v>
      </c>
    </row>
    <row r="565" spans="33:39" ht="15" hidden="1" customHeight="1" x14ac:dyDescent="0.15">
      <c r="AG565" s="690" t="s">
        <v>2507</v>
      </c>
      <c r="AH565" s="692" t="s">
        <v>2250</v>
      </c>
      <c r="AI565" s="690" t="s">
        <v>3704</v>
      </c>
      <c r="AJ565" s="690">
        <v>1305023</v>
      </c>
      <c r="AK565" s="691" t="s">
        <v>1051</v>
      </c>
      <c r="AL565" s="691">
        <v>1</v>
      </c>
      <c r="AM565" s="691" t="s">
        <v>3316</v>
      </c>
    </row>
    <row r="566" spans="33:39" ht="15" hidden="1" customHeight="1" x14ac:dyDescent="0.15">
      <c r="AG566" s="690" t="s">
        <v>2507</v>
      </c>
      <c r="AH566" s="692" t="s">
        <v>1090</v>
      </c>
      <c r="AI566" s="690" t="s">
        <v>3705</v>
      </c>
      <c r="AJ566" s="690">
        <v>1305060</v>
      </c>
      <c r="AK566" s="691">
        <v>1</v>
      </c>
      <c r="AL566" s="691" t="s">
        <v>1051</v>
      </c>
      <c r="AM566" s="691" t="s">
        <v>3316</v>
      </c>
    </row>
    <row r="567" spans="33:39" ht="15" hidden="1" customHeight="1" x14ac:dyDescent="0.15">
      <c r="AG567" s="690" t="s">
        <v>2507</v>
      </c>
      <c r="AH567" s="692" t="s">
        <v>258</v>
      </c>
      <c r="AI567" s="690" t="s">
        <v>3706</v>
      </c>
      <c r="AJ567" s="690">
        <v>1305040</v>
      </c>
      <c r="AK567" s="691" t="s">
        <v>1051</v>
      </c>
      <c r="AL567" s="691">
        <v>1</v>
      </c>
      <c r="AM567" s="691" t="s">
        <v>3316</v>
      </c>
    </row>
    <row r="568" spans="33:39" ht="15" hidden="1" customHeight="1" x14ac:dyDescent="0.15">
      <c r="AG568" s="690" t="s">
        <v>2507</v>
      </c>
      <c r="AH568" s="692" t="s">
        <v>1009</v>
      </c>
      <c r="AI568" s="690" t="s">
        <v>3707</v>
      </c>
      <c r="AJ568" s="690">
        <v>1305003</v>
      </c>
      <c r="AK568" s="691">
        <v>1</v>
      </c>
      <c r="AL568" s="691" t="s">
        <v>1051</v>
      </c>
      <c r="AM568" s="691" t="s">
        <v>3316</v>
      </c>
    </row>
    <row r="569" spans="33:39" ht="15" hidden="1" customHeight="1" x14ac:dyDescent="0.15">
      <c r="AG569" s="690" t="s">
        <v>2507</v>
      </c>
      <c r="AH569" s="692" t="s">
        <v>240</v>
      </c>
      <c r="AI569" s="690" t="s">
        <v>3708</v>
      </c>
      <c r="AJ569" s="690">
        <v>1305020</v>
      </c>
      <c r="AK569" s="691" t="s">
        <v>1051</v>
      </c>
      <c r="AL569" s="691">
        <v>1</v>
      </c>
      <c r="AM569" s="691" t="s">
        <v>3316</v>
      </c>
    </row>
    <row r="570" spans="33:39" ht="15" hidden="1" customHeight="1" x14ac:dyDescent="0.15">
      <c r="AG570" s="690" t="s">
        <v>2507</v>
      </c>
      <c r="AH570" s="692" t="s">
        <v>2256</v>
      </c>
      <c r="AI570" s="690" t="s">
        <v>3709</v>
      </c>
      <c r="AJ570" s="690">
        <v>1305050</v>
      </c>
      <c r="AK570" s="691">
        <v>1</v>
      </c>
      <c r="AL570" s="691" t="s">
        <v>1051</v>
      </c>
      <c r="AM570" s="691" t="s">
        <v>3316</v>
      </c>
    </row>
    <row r="571" spans="33:39" ht="15" hidden="1" customHeight="1" x14ac:dyDescent="0.15">
      <c r="AG571" s="690" t="s">
        <v>2507</v>
      </c>
      <c r="AH571" s="692" t="s">
        <v>1012</v>
      </c>
      <c r="AI571" s="690" t="s">
        <v>3710</v>
      </c>
      <c r="AJ571" s="690">
        <v>1305007</v>
      </c>
      <c r="AK571" s="691" t="s">
        <v>1051</v>
      </c>
      <c r="AL571" s="691">
        <v>1</v>
      </c>
      <c r="AM571" s="691" t="s">
        <v>3316</v>
      </c>
    </row>
    <row r="572" spans="33:39" ht="15" hidden="1" customHeight="1" x14ac:dyDescent="0.15">
      <c r="AG572" s="690" t="s">
        <v>2507</v>
      </c>
      <c r="AH572" s="692" t="s">
        <v>1091</v>
      </c>
      <c r="AI572" s="690" t="s">
        <v>3711</v>
      </c>
      <c r="AJ572" s="690">
        <v>1305052</v>
      </c>
      <c r="AK572" s="691" t="s">
        <v>1051</v>
      </c>
      <c r="AL572" s="691">
        <v>1</v>
      </c>
      <c r="AM572" s="691" t="s">
        <v>3316</v>
      </c>
    </row>
    <row r="573" spans="33:39" ht="15" hidden="1" customHeight="1" x14ac:dyDescent="0.15">
      <c r="AG573" s="690" t="s">
        <v>2507</v>
      </c>
      <c r="AH573" s="692" t="s">
        <v>262</v>
      </c>
      <c r="AI573" s="690" t="s">
        <v>3712</v>
      </c>
      <c r="AJ573" s="690">
        <v>1305045</v>
      </c>
      <c r="AK573" s="691">
        <v>1</v>
      </c>
      <c r="AL573" s="691" t="s">
        <v>1051</v>
      </c>
      <c r="AM573" s="691" t="s">
        <v>3315</v>
      </c>
    </row>
    <row r="574" spans="33:39" ht="15" hidden="1" customHeight="1" x14ac:dyDescent="0.15">
      <c r="AG574" s="690" t="s">
        <v>2507</v>
      </c>
      <c r="AH574" s="692" t="s">
        <v>264</v>
      </c>
      <c r="AI574" s="690" t="s">
        <v>3713</v>
      </c>
      <c r="AJ574" s="690">
        <v>1305049</v>
      </c>
      <c r="AK574" s="691" t="s">
        <v>1051</v>
      </c>
      <c r="AL574" s="691">
        <v>1</v>
      </c>
      <c r="AM574" s="691" t="s">
        <v>3315</v>
      </c>
    </row>
    <row r="575" spans="33:39" ht="15" hidden="1" customHeight="1" x14ac:dyDescent="0.15">
      <c r="AG575" s="690" t="s">
        <v>2507</v>
      </c>
      <c r="AH575" s="692" t="s">
        <v>2254</v>
      </c>
      <c r="AI575" s="690" t="s">
        <v>3714</v>
      </c>
      <c r="AJ575" s="690">
        <v>1305047</v>
      </c>
      <c r="AK575" s="691">
        <v>1</v>
      </c>
      <c r="AL575" s="691" t="s">
        <v>1051</v>
      </c>
      <c r="AM575" s="691" t="s">
        <v>3315</v>
      </c>
    </row>
    <row r="576" spans="33:39" ht="15" hidden="1" customHeight="1" x14ac:dyDescent="0.15">
      <c r="AG576" s="690" t="s">
        <v>2507</v>
      </c>
      <c r="AH576" s="692" t="s">
        <v>2259</v>
      </c>
      <c r="AI576" s="690" t="s">
        <v>3715</v>
      </c>
      <c r="AJ576" s="690">
        <v>1305056</v>
      </c>
      <c r="AK576" s="691" t="s">
        <v>1051</v>
      </c>
      <c r="AL576" s="691">
        <v>1</v>
      </c>
      <c r="AM576" s="691" t="s">
        <v>3316</v>
      </c>
    </row>
    <row r="577" spans="33:39" ht="15" hidden="1" customHeight="1" x14ac:dyDescent="0.15">
      <c r="AG577" s="690" t="s">
        <v>2507</v>
      </c>
      <c r="AH577" s="692" t="s">
        <v>1013</v>
      </c>
      <c r="AI577" s="690" t="s">
        <v>3716</v>
      </c>
      <c r="AJ577" s="690">
        <v>1305008</v>
      </c>
      <c r="AK577" s="691">
        <v>1</v>
      </c>
      <c r="AL577" s="691" t="s">
        <v>1051</v>
      </c>
      <c r="AM577" s="691" t="s">
        <v>3316</v>
      </c>
    </row>
    <row r="578" spans="33:39" ht="15" hidden="1" customHeight="1" x14ac:dyDescent="0.15">
      <c r="AG578" s="690" t="s">
        <v>2507</v>
      </c>
      <c r="AH578" s="692" t="s">
        <v>265</v>
      </c>
      <c r="AI578" s="690" t="s">
        <v>3717</v>
      </c>
      <c r="AJ578" s="690">
        <v>1305048</v>
      </c>
      <c r="AK578" s="691">
        <v>1</v>
      </c>
      <c r="AL578" s="691" t="s">
        <v>1051</v>
      </c>
      <c r="AM578" s="691" t="s">
        <v>3315</v>
      </c>
    </row>
    <row r="579" spans="33:39" ht="15" hidden="1" customHeight="1" x14ac:dyDescent="0.15">
      <c r="AG579" s="690" t="s">
        <v>2507</v>
      </c>
      <c r="AH579" s="692" t="s">
        <v>268</v>
      </c>
      <c r="AI579" s="690" t="s">
        <v>3718</v>
      </c>
      <c r="AJ579" s="690">
        <v>1305055</v>
      </c>
      <c r="AK579" s="691" t="s">
        <v>1051</v>
      </c>
      <c r="AL579" s="691">
        <v>1</v>
      </c>
      <c r="AM579" s="691" t="s">
        <v>3316</v>
      </c>
    </row>
    <row r="580" spans="33:39" ht="15" hidden="1" customHeight="1" x14ac:dyDescent="0.15">
      <c r="AG580" s="690" t="s">
        <v>2507</v>
      </c>
      <c r="AH580" s="692" t="s">
        <v>249</v>
      </c>
      <c r="AI580" s="690" t="s">
        <v>3719</v>
      </c>
      <c r="AJ580" s="690">
        <v>1305016</v>
      </c>
      <c r="AK580" s="691">
        <v>1</v>
      </c>
      <c r="AL580" s="691" t="s">
        <v>1051</v>
      </c>
      <c r="AM580" s="691" t="s">
        <v>3316</v>
      </c>
    </row>
    <row r="581" spans="33:39" ht="15" hidden="1" customHeight="1" x14ac:dyDescent="0.15">
      <c r="AG581" s="690" t="s">
        <v>2507</v>
      </c>
      <c r="AH581" s="692" t="s">
        <v>1248</v>
      </c>
      <c r="AI581" s="690" t="s">
        <v>3720</v>
      </c>
      <c r="AJ581" s="690">
        <v>1305035</v>
      </c>
      <c r="AK581" s="691" t="s">
        <v>1051</v>
      </c>
      <c r="AL581" s="691">
        <v>1</v>
      </c>
      <c r="AM581" s="691" t="s">
        <v>3315</v>
      </c>
    </row>
    <row r="582" spans="33:39" ht="15" hidden="1" customHeight="1" x14ac:dyDescent="0.15">
      <c r="AG582" s="690" t="s">
        <v>2507</v>
      </c>
      <c r="AH582" s="692" t="s">
        <v>1007</v>
      </c>
      <c r="AI582" s="690" t="s">
        <v>3721</v>
      </c>
      <c r="AJ582" s="690">
        <v>1305001</v>
      </c>
      <c r="AK582" s="691" t="s">
        <v>1051</v>
      </c>
      <c r="AL582" s="691">
        <v>1</v>
      </c>
      <c r="AM582" s="691" t="s">
        <v>3316</v>
      </c>
    </row>
    <row r="583" spans="33:39" ht="15" hidden="1" customHeight="1" x14ac:dyDescent="0.15">
      <c r="AG583" s="690" t="s">
        <v>2507</v>
      </c>
      <c r="AH583" s="692" t="s">
        <v>247</v>
      </c>
      <c r="AI583" s="690" t="s">
        <v>3722</v>
      </c>
      <c r="AJ583" s="690">
        <v>1305021</v>
      </c>
      <c r="AK583" s="691" t="s">
        <v>1051</v>
      </c>
      <c r="AL583" s="691">
        <v>1</v>
      </c>
      <c r="AM583" s="691" t="s">
        <v>3316</v>
      </c>
    </row>
    <row r="584" spans="33:39" ht="15" hidden="1" customHeight="1" x14ac:dyDescent="0.15">
      <c r="AG584" s="690" t="s">
        <v>2507</v>
      </c>
      <c r="AH584" s="692" t="s">
        <v>1008</v>
      </c>
      <c r="AI584" s="690" t="s">
        <v>3723</v>
      </c>
      <c r="AJ584" s="690">
        <v>1305002</v>
      </c>
      <c r="AK584" s="691">
        <v>1</v>
      </c>
      <c r="AL584" s="691" t="s">
        <v>1051</v>
      </c>
      <c r="AM584" s="691" t="s">
        <v>3315</v>
      </c>
    </row>
    <row r="585" spans="33:39" ht="15" hidden="1" customHeight="1" x14ac:dyDescent="0.15">
      <c r="AG585" s="690" t="s">
        <v>2507</v>
      </c>
      <c r="AH585" s="692" t="s">
        <v>1010</v>
      </c>
      <c r="AI585" s="690" t="s">
        <v>3724</v>
      </c>
      <c r="AJ585" s="690">
        <v>1305004</v>
      </c>
      <c r="AK585" s="691">
        <v>1</v>
      </c>
      <c r="AL585" s="691" t="s">
        <v>1051</v>
      </c>
      <c r="AM585" s="691" t="s">
        <v>3316</v>
      </c>
    </row>
    <row r="586" spans="33:39" ht="15" hidden="1" customHeight="1" x14ac:dyDescent="0.15">
      <c r="AG586" s="690" t="s">
        <v>2507</v>
      </c>
      <c r="AH586" s="692" t="s">
        <v>977</v>
      </c>
      <c r="AI586" s="690" t="s">
        <v>3725</v>
      </c>
      <c r="AJ586" s="690">
        <v>1305013</v>
      </c>
      <c r="AK586" s="691" t="s">
        <v>1051</v>
      </c>
      <c r="AL586" s="691">
        <v>1</v>
      </c>
      <c r="AM586" s="691" t="s">
        <v>3316</v>
      </c>
    </row>
    <row r="587" spans="33:39" ht="15" hidden="1" customHeight="1" x14ac:dyDescent="0.15">
      <c r="AG587" s="690" t="s">
        <v>2507</v>
      </c>
      <c r="AH587" s="692" t="s">
        <v>1014</v>
      </c>
      <c r="AI587" s="690" t="s">
        <v>3726</v>
      </c>
      <c r="AJ587" s="690">
        <v>1305009</v>
      </c>
      <c r="AK587" s="691">
        <v>1</v>
      </c>
      <c r="AL587" s="691" t="s">
        <v>1051</v>
      </c>
      <c r="AM587" s="691" t="s">
        <v>3316</v>
      </c>
    </row>
    <row r="588" spans="33:39" ht="15" hidden="1" customHeight="1" x14ac:dyDescent="0.15">
      <c r="AG588" s="690" t="s">
        <v>2507</v>
      </c>
      <c r="AH588" s="692" t="s">
        <v>260</v>
      </c>
      <c r="AI588" s="690" t="s">
        <v>3727</v>
      </c>
      <c r="AJ588" s="690">
        <v>1305043</v>
      </c>
      <c r="AK588" s="691" t="s">
        <v>1051</v>
      </c>
      <c r="AL588" s="691">
        <v>1</v>
      </c>
      <c r="AM588" s="691" t="s">
        <v>3316</v>
      </c>
    </row>
    <row r="589" spans="33:39" ht="15" hidden="1" customHeight="1" x14ac:dyDescent="0.15">
      <c r="AG589" s="690" t="s">
        <v>2507</v>
      </c>
      <c r="AH589" s="692" t="s">
        <v>252</v>
      </c>
      <c r="AI589" s="690" t="s">
        <v>3728</v>
      </c>
      <c r="AJ589" s="690">
        <v>1305030</v>
      </c>
      <c r="AK589" s="691">
        <v>1</v>
      </c>
      <c r="AL589" s="691" t="s">
        <v>1051</v>
      </c>
      <c r="AM589" s="691" t="s">
        <v>3315</v>
      </c>
    </row>
    <row r="590" spans="33:39" ht="15" hidden="1" customHeight="1" x14ac:dyDescent="0.15">
      <c r="AG590" s="690" t="s">
        <v>2507</v>
      </c>
      <c r="AH590" s="692" t="s">
        <v>1089</v>
      </c>
      <c r="AI590" s="690" t="s">
        <v>3729</v>
      </c>
      <c r="AJ590" s="690">
        <v>1305012</v>
      </c>
      <c r="AK590" s="691" t="s">
        <v>1051</v>
      </c>
      <c r="AL590" s="691">
        <v>1</v>
      </c>
      <c r="AM590" s="691" t="s">
        <v>3316</v>
      </c>
    </row>
    <row r="591" spans="33:39" ht="15" hidden="1" customHeight="1" x14ac:dyDescent="0.15">
      <c r="AG591" s="690" t="s">
        <v>2507</v>
      </c>
      <c r="AH591" s="692" t="s">
        <v>1011</v>
      </c>
      <c r="AI591" s="690" t="s">
        <v>3730</v>
      </c>
      <c r="AJ591" s="690">
        <v>1305005</v>
      </c>
      <c r="AK591" s="691">
        <v>1</v>
      </c>
      <c r="AL591" s="691" t="s">
        <v>1051</v>
      </c>
      <c r="AM591" s="691" t="s">
        <v>3316</v>
      </c>
    </row>
    <row r="592" spans="33:39" ht="15" hidden="1" customHeight="1" x14ac:dyDescent="0.15">
      <c r="AG592" s="690" t="s">
        <v>2507</v>
      </c>
      <c r="AH592" s="692" t="s">
        <v>245</v>
      </c>
      <c r="AI592" s="690" t="s">
        <v>3731</v>
      </c>
      <c r="AJ592" s="690">
        <v>1305024</v>
      </c>
      <c r="AK592" s="691" t="s">
        <v>1051</v>
      </c>
      <c r="AL592" s="691">
        <v>1</v>
      </c>
      <c r="AM592" s="691" t="s">
        <v>3316</v>
      </c>
    </row>
    <row r="593" spans="33:39" ht="15" hidden="1" customHeight="1" x14ac:dyDescent="0.15">
      <c r="AG593" s="690" t="s">
        <v>2507</v>
      </c>
      <c r="AH593" s="692" t="s">
        <v>253</v>
      </c>
      <c r="AI593" s="690" t="s">
        <v>3732</v>
      </c>
      <c r="AJ593" s="690">
        <v>1305032</v>
      </c>
      <c r="AK593" s="691">
        <v>1</v>
      </c>
      <c r="AL593" s="691" t="s">
        <v>1051</v>
      </c>
      <c r="AM593" s="691" t="s">
        <v>3316</v>
      </c>
    </row>
    <row r="594" spans="33:39" ht="15" hidden="1" customHeight="1" x14ac:dyDescent="0.15">
      <c r="AG594" s="690" t="s">
        <v>2507</v>
      </c>
      <c r="AH594" s="692" t="s">
        <v>2253</v>
      </c>
      <c r="AI594" s="690" t="s">
        <v>3733</v>
      </c>
      <c r="AJ594" s="690">
        <v>1305033</v>
      </c>
      <c r="AK594" s="691">
        <v>1</v>
      </c>
      <c r="AL594" s="691" t="s">
        <v>1051</v>
      </c>
      <c r="AM594" s="691" t="s">
        <v>3315</v>
      </c>
    </row>
    <row r="595" spans="33:39" ht="15" hidden="1" customHeight="1" x14ac:dyDescent="0.15">
      <c r="AG595" s="690" t="s">
        <v>2507</v>
      </c>
      <c r="AH595" s="692" t="s">
        <v>255</v>
      </c>
      <c r="AI595" s="690" t="s">
        <v>3734</v>
      </c>
      <c r="AJ595" s="690">
        <v>1305039</v>
      </c>
      <c r="AK595" s="691">
        <v>1</v>
      </c>
      <c r="AL595" s="691" t="s">
        <v>1051</v>
      </c>
      <c r="AM595" s="691" t="s">
        <v>3315</v>
      </c>
    </row>
    <row r="596" spans="33:39" ht="15" hidden="1" customHeight="1" x14ac:dyDescent="0.15">
      <c r="AG596" s="690" t="s">
        <v>2507</v>
      </c>
      <c r="AH596" s="692" t="s">
        <v>259</v>
      </c>
      <c r="AI596" s="690" t="s">
        <v>3735</v>
      </c>
      <c r="AJ596" s="690">
        <v>1305041</v>
      </c>
      <c r="AK596" s="691" t="s">
        <v>1051</v>
      </c>
      <c r="AL596" s="691">
        <v>1</v>
      </c>
      <c r="AM596" s="691" t="s">
        <v>3315</v>
      </c>
    </row>
    <row r="597" spans="33:39" ht="15" hidden="1" customHeight="1" x14ac:dyDescent="0.15">
      <c r="AG597" s="690" t="s">
        <v>2507</v>
      </c>
      <c r="AH597" s="692" t="s">
        <v>263</v>
      </c>
      <c r="AI597" s="690" t="s">
        <v>3736</v>
      </c>
      <c r="AJ597" s="690">
        <v>1305046</v>
      </c>
      <c r="AK597" s="691" t="s">
        <v>1051</v>
      </c>
      <c r="AL597" s="691">
        <v>1</v>
      </c>
      <c r="AM597" s="691" t="s">
        <v>3316</v>
      </c>
    </row>
    <row r="598" spans="33:39" ht="15" hidden="1" customHeight="1" x14ac:dyDescent="0.15">
      <c r="AG598" s="690" t="s">
        <v>2507</v>
      </c>
      <c r="AH598" s="692" t="s">
        <v>1249</v>
      </c>
      <c r="AI598" s="690" t="s">
        <v>3737</v>
      </c>
      <c r="AJ598" s="690">
        <v>1305054</v>
      </c>
      <c r="AK598" s="691" t="s">
        <v>1051</v>
      </c>
      <c r="AL598" s="691">
        <v>1</v>
      </c>
      <c r="AM598" s="691" t="s">
        <v>3315</v>
      </c>
    </row>
    <row r="599" spans="33:39" ht="15" hidden="1" customHeight="1" x14ac:dyDescent="0.15">
      <c r="AG599" s="690" t="s">
        <v>2507</v>
      </c>
      <c r="AH599" s="692" t="s">
        <v>248</v>
      </c>
      <c r="AI599" s="690" t="s">
        <v>3738</v>
      </c>
      <c r="AJ599" s="690">
        <v>1305017</v>
      </c>
      <c r="AK599" s="691">
        <v>1</v>
      </c>
      <c r="AL599" s="691" t="s">
        <v>1051</v>
      </c>
      <c r="AM599" s="691" t="s">
        <v>3316</v>
      </c>
    </row>
    <row r="600" spans="33:39" ht="15" hidden="1" customHeight="1" x14ac:dyDescent="0.15">
      <c r="AG600" s="690" t="s">
        <v>2507</v>
      </c>
      <c r="AH600" s="692" t="s">
        <v>243</v>
      </c>
      <c r="AI600" s="690" t="s">
        <v>3739</v>
      </c>
      <c r="AJ600" s="690">
        <v>1305019</v>
      </c>
      <c r="AK600" s="691" t="s">
        <v>1051</v>
      </c>
      <c r="AL600" s="691">
        <v>1</v>
      </c>
      <c r="AM600" s="691" t="s">
        <v>3316</v>
      </c>
    </row>
    <row r="601" spans="33:39" ht="15" hidden="1" customHeight="1" x14ac:dyDescent="0.15">
      <c r="AG601" s="690" t="s">
        <v>2507</v>
      </c>
      <c r="AH601" s="692" t="s">
        <v>241</v>
      </c>
      <c r="AI601" s="690" t="s">
        <v>3740</v>
      </c>
      <c r="AJ601" s="690">
        <v>1305018</v>
      </c>
      <c r="AK601" s="691" t="s">
        <v>1051</v>
      </c>
      <c r="AL601" s="691">
        <v>1</v>
      </c>
      <c r="AM601" s="691" t="s">
        <v>3316</v>
      </c>
    </row>
    <row r="602" spans="33:39" ht="15" hidden="1" customHeight="1" x14ac:dyDescent="0.15">
      <c r="AG602" s="690" t="s">
        <v>2507</v>
      </c>
      <c r="AH602" s="692" t="s">
        <v>2251</v>
      </c>
      <c r="AI602" s="690" t="s">
        <v>3741</v>
      </c>
      <c r="AJ602" s="690">
        <v>1305031</v>
      </c>
      <c r="AK602" s="691">
        <v>1</v>
      </c>
      <c r="AL602" s="691" t="s">
        <v>1051</v>
      </c>
      <c r="AM602" s="691" t="s">
        <v>3315</v>
      </c>
    </row>
    <row r="603" spans="33:39" ht="15" hidden="1" customHeight="1" x14ac:dyDescent="0.15">
      <c r="AG603" s="690" t="s">
        <v>2507</v>
      </c>
      <c r="AH603" s="692" t="s">
        <v>2249</v>
      </c>
      <c r="AI603" s="690" t="s">
        <v>3742</v>
      </c>
      <c r="AJ603" s="690">
        <v>1305014</v>
      </c>
      <c r="AK603" s="691">
        <v>1</v>
      </c>
      <c r="AL603" s="691" t="s">
        <v>1051</v>
      </c>
      <c r="AM603" s="691" t="s">
        <v>3315</v>
      </c>
    </row>
    <row r="604" spans="33:39" ht="15" hidden="1" customHeight="1" x14ac:dyDescent="0.15">
      <c r="AG604" s="690" t="s">
        <v>2507</v>
      </c>
      <c r="AH604" s="692" t="s">
        <v>250</v>
      </c>
      <c r="AI604" s="690" t="s">
        <v>3743</v>
      </c>
      <c r="AJ604" s="690">
        <v>1305028</v>
      </c>
      <c r="AK604" s="691">
        <v>1</v>
      </c>
      <c r="AL604" s="691" t="s">
        <v>1051</v>
      </c>
      <c r="AM604" s="691" t="s">
        <v>3315</v>
      </c>
    </row>
    <row r="605" spans="33:39" ht="15" hidden="1" customHeight="1" x14ac:dyDescent="0.15">
      <c r="AG605" s="690" t="s">
        <v>2507</v>
      </c>
      <c r="AH605" s="692" t="s">
        <v>1015</v>
      </c>
      <c r="AI605" s="690" t="s">
        <v>3744</v>
      </c>
      <c r="AJ605" s="690">
        <v>1305010</v>
      </c>
      <c r="AK605" s="691" t="s">
        <v>1051</v>
      </c>
      <c r="AL605" s="691">
        <v>1</v>
      </c>
      <c r="AM605" s="691" t="s">
        <v>3316</v>
      </c>
    </row>
    <row r="606" spans="33:39" ht="15" hidden="1" customHeight="1" x14ac:dyDescent="0.15">
      <c r="AG606" s="690" t="s">
        <v>2507</v>
      </c>
      <c r="AH606" s="692" t="s">
        <v>256</v>
      </c>
      <c r="AI606" s="690" t="s">
        <v>3745</v>
      </c>
      <c r="AJ606" s="690">
        <v>1305036</v>
      </c>
      <c r="AK606" s="691" t="s">
        <v>1051</v>
      </c>
      <c r="AL606" s="691">
        <v>1</v>
      </c>
      <c r="AM606" s="691" t="s">
        <v>3316</v>
      </c>
    </row>
    <row r="607" spans="33:39" ht="15" hidden="1" customHeight="1" x14ac:dyDescent="0.15">
      <c r="AG607" s="690" t="s">
        <v>2507</v>
      </c>
      <c r="AH607" s="692" t="s">
        <v>244</v>
      </c>
      <c r="AI607" s="690" t="s">
        <v>3746</v>
      </c>
      <c r="AJ607" s="690">
        <v>1305025</v>
      </c>
      <c r="AK607" s="691" t="s">
        <v>1051</v>
      </c>
      <c r="AL607" s="691">
        <v>1</v>
      </c>
      <c r="AM607" s="691" t="s">
        <v>3316</v>
      </c>
    </row>
    <row r="608" spans="33:39" ht="15" hidden="1" customHeight="1" x14ac:dyDescent="0.15">
      <c r="AG608" s="690" t="s">
        <v>2507</v>
      </c>
      <c r="AH608" s="692" t="s">
        <v>257</v>
      </c>
      <c r="AI608" s="690" t="s">
        <v>3747</v>
      </c>
      <c r="AJ608" s="690">
        <v>1305037</v>
      </c>
      <c r="AK608" s="691" t="s">
        <v>1051</v>
      </c>
      <c r="AL608" s="691">
        <v>1</v>
      </c>
      <c r="AM608" s="691" t="s">
        <v>3316</v>
      </c>
    </row>
    <row r="609" spans="33:39" ht="15" hidden="1" customHeight="1" x14ac:dyDescent="0.15">
      <c r="AG609" s="690" t="s">
        <v>2507</v>
      </c>
      <c r="AH609" s="692" t="s">
        <v>254</v>
      </c>
      <c r="AI609" s="690" t="s">
        <v>3748</v>
      </c>
      <c r="AJ609" s="690">
        <v>1305038</v>
      </c>
      <c r="AK609" s="691" t="s">
        <v>1051</v>
      </c>
      <c r="AL609" s="691">
        <v>1</v>
      </c>
      <c r="AM609" s="691" t="s">
        <v>3315</v>
      </c>
    </row>
    <row r="610" spans="33:39" ht="15" hidden="1" customHeight="1" x14ac:dyDescent="0.15">
      <c r="AG610" s="690" t="s">
        <v>2507</v>
      </c>
      <c r="AH610" s="692" t="s">
        <v>267</v>
      </c>
      <c r="AI610" s="690" t="s">
        <v>3749</v>
      </c>
      <c r="AJ610" s="690">
        <v>1305053</v>
      </c>
      <c r="AK610" s="691">
        <v>1</v>
      </c>
      <c r="AL610" s="691" t="s">
        <v>1051</v>
      </c>
      <c r="AM610" s="691" t="s">
        <v>3316</v>
      </c>
    </row>
    <row r="611" spans="33:39" ht="15" hidden="1" customHeight="1" x14ac:dyDescent="0.15">
      <c r="AG611" s="690" t="s">
        <v>2507</v>
      </c>
      <c r="AH611" s="692" t="s">
        <v>246</v>
      </c>
      <c r="AI611" s="690" t="s">
        <v>3750</v>
      </c>
      <c r="AJ611" s="690">
        <v>1305015</v>
      </c>
      <c r="AK611" s="691">
        <v>1</v>
      </c>
      <c r="AL611" s="691" t="s">
        <v>1051</v>
      </c>
      <c r="AM611" s="691" t="s">
        <v>3316</v>
      </c>
    </row>
    <row r="612" spans="33:39" ht="15" hidden="1" customHeight="1" x14ac:dyDescent="0.15">
      <c r="AG612" s="690" t="s">
        <v>2507</v>
      </c>
      <c r="AH612" s="692" t="s">
        <v>1016</v>
      </c>
      <c r="AI612" s="690" t="s">
        <v>3751</v>
      </c>
      <c r="AJ612" s="690">
        <v>1305011</v>
      </c>
      <c r="AK612" s="691">
        <v>1</v>
      </c>
      <c r="AL612" s="691" t="s">
        <v>1051</v>
      </c>
      <c r="AM612" s="691" t="s">
        <v>3316</v>
      </c>
    </row>
    <row r="613" spans="33:39" ht="15" hidden="1" customHeight="1" x14ac:dyDescent="0.15">
      <c r="AG613" s="690" t="s">
        <v>2508</v>
      </c>
      <c r="AH613" s="694" t="s">
        <v>2271</v>
      </c>
      <c r="AI613" s="690" t="s">
        <v>3752</v>
      </c>
      <c r="AJ613" s="690">
        <v>1306086</v>
      </c>
      <c r="AK613" s="691" t="s">
        <v>1051</v>
      </c>
      <c r="AL613" s="691">
        <v>1</v>
      </c>
      <c r="AM613" s="691" t="s">
        <v>3316</v>
      </c>
    </row>
    <row r="614" spans="33:39" ht="15" hidden="1" customHeight="1" x14ac:dyDescent="0.15">
      <c r="AG614" s="690" t="s">
        <v>2508</v>
      </c>
      <c r="AH614" s="692" t="s">
        <v>2264</v>
      </c>
      <c r="AI614" s="690" t="s">
        <v>3753</v>
      </c>
      <c r="AJ614" s="690">
        <v>1306008</v>
      </c>
      <c r="AK614" s="691" t="s">
        <v>1051</v>
      </c>
      <c r="AL614" s="691">
        <v>1</v>
      </c>
      <c r="AM614" s="691" t="s">
        <v>3316</v>
      </c>
    </row>
    <row r="615" spans="33:39" ht="15" hidden="1" customHeight="1" x14ac:dyDescent="0.15">
      <c r="AG615" s="690" t="s">
        <v>2508</v>
      </c>
      <c r="AH615" s="692" t="s">
        <v>1094</v>
      </c>
      <c r="AI615" s="690" t="s">
        <v>3754</v>
      </c>
      <c r="AJ615" s="690">
        <v>1306011</v>
      </c>
      <c r="AK615" s="691" t="s">
        <v>1051</v>
      </c>
      <c r="AL615" s="691">
        <v>1</v>
      </c>
      <c r="AM615" s="691" t="s">
        <v>3316</v>
      </c>
    </row>
    <row r="616" spans="33:39" ht="15" hidden="1" customHeight="1" x14ac:dyDescent="0.15">
      <c r="AG616" s="690" t="s">
        <v>2508</v>
      </c>
      <c r="AH616" s="692" t="s">
        <v>303</v>
      </c>
      <c r="AI616" s="690" t="s">
        <v>3755</v>
      </c>
      <c r="AJ616" s="690">
        <v>1306061</v>
      </c>
      <c r="AK616" s="691" t="s">
        <v>1051</v>
      </c>
      <c r="AL616" s="691">
        <v>1</v>
      </c>
      <c r="AM616" s="691" t="s">
        <v>3316</v>
      </c>
    </row>
    <row r="617" spans="33:39" ht="15" hidden="1" customHeight="1" x14ac:dyDescent="0.15">
      <c r="AG617" s="690" t="s">
        <v>2508</v>
      </c>
      <c r="AH617" s="692" t="s">
        <v>2268</v>
      </c>
      <c r="AI617" s="690" t="s">
        <v>3756</v>
      </c>
      <c r="AJ617" s="690">
        <v>1306067</v>
      </c>
      <c r="AK617" s="691">
        <v>1</v>
      </c>
      <c r="AL617" s="691" t="s">
        <v>1051</v>
      </c>
      <c r="AM617" s="691" t="s">
        <v>3316</v>
      </c>
    </row>
    <row r="618" spans="33:39" ht="15" hidden="1" customHeight="1" x14ac:dyDescent="0.15">
      <c r="AG618" s="690" t="s">
        <v>2508</v>
      </c>
      <c r="AH618" s="692" t="s">
        <v>304</v>
      </c>
      <c r="AI618" s="690" t="s">
        <v>3757</v>
      </c>
      <c r="AJ618" s="690">
        <v>1306062</v>
      </c>
      <c r="AK618" s="691" t="s">
        <v>1051</v>
      </c>
      <c r="AL618" s="691">
        <v>1</v>
      </c>
      <c r="AM618" s="691" t="s">
        <v>3316</v>
      </c>
    </row>
    <row r="619" spans="33:39" ht="15" hidden="1" customHeight="1" x14ac:dyDescent="0.15">
      <c r="AG619" s="690" t="s">
        <v>2508</v>
      </c>
      <c r="AH619" s="692" t="s">
        <v>288</v>
      </c>
      <c r="AI619" s="690" t="s">
        <v>3758</v>
      </c>
      <c r="AJ619" s="690">
        <v>1306045</v>
      </c>
      <c r="AK619" s="691">
        <v>1</v>
      </c>
      <c r="AL619" s="691" t="s">
        <v>1051</v>
      </c>
      <c r="AM619" s="691" t="s">
        <v>3316</v>
      </c>
    </row>
    <row r="620" spans="33:39" ht="15" hidden="1" customHeight="1" x14ac:dyDescent="0.15">
      <c r="AG620" s="690" t="s">
        <v>2508</v>
      </c>
      <c r="AH620" s="692" t="s">
        <v>2267</v>
      </c>
      <c r="AI620" s="690" t="s">
        <v>3759</v>
      </c>
      <c r="AJ620" s="690">
        <v>1306022</v>
      </c>
      <c r="AK620" s="691" t="s">
        <v>1051</v>
      </c>
      <c r="AL620" s="691">
        <v>1</v>
      </c>
      <c r="AM620" s="691" t="s">
        <v>3316</v>
      </c>
    </row>
    <row r="621" spans="33:39" ht="15" hidden="1" customHeight="1" x14ac:dyDescent="0.15">
      <c r="AG621" s="690" t="s">
        <v>2508</v>
      </c>
      <c r="AH621" s="692" t="s">
        <v>282</v>
      </c>
      <c r="AI621" s="690" t="s">
        <v>3760</v>
      </c>
      <c r="AJ621" s="690">
        <v>1306038</v>
      </c>
      <c r="AK621" s="691" t="s">
        <v>1051</v>
      </c>
      <c r="AL621" s="691">
        <v>1</v>
      </c>
      <c r="AM621" s="691" t="s">
        <v>3316</v>
      </c>
    </row>
    <row r="622" spans="33:39" ht="15" hidden="1" customHeight="1" x14ac:dyDescent="0.15">
      <c r="AG622" s="690" t="s">
        <v>2508</v>
      </c>
      <c r="AH622" s="692" t="s">
        <v>318</v>
      </c>
      <c r="AI622" s="690" t="s">
        <v>3761</v>
      </c>
      <c r="AJ622" s="690">
        <v>1306081</v>
      </c>
      <c r="AK622" s="691" t="s">
        <v>1051</v>
      </c>
      <c r="AL622" s="691">
        <v>1</v>
      </c>
      <c r="AM622" s="691" t="s">
        <v>3316</v>
      </c>
    </row>
    <row r="623" spans="33:39" ht="15" hidden="1" customHeight="1" x14ac:dyDescent="0.15">
      <c r="AG623" s="690" t="s">
        <v>2508</v>
      </c>
      <c r="AH623" s="692" t="s">
        <v>1095</v>
      </c>
      <c r="AI623" s="690" t="s">
        <v>3762</v>
      </c>
      <c r="AJ623" s="690">
        <v>1306012</v>
      </c>
      <c r="AK623" s="691" t="s">
        <v>1051</v>
      </c>
      <c r="AL623" s="691">
        <v>1</v>
      </c>
      <c r="AM623" s="691" t="s">
        <v>3316</v>
      </c>
    </row>
    <row r="624" spans="33:39" ht="15" hidden="1" customHeight="1" x14ac:dyDescent="0.15">
      <c r="AG624" s="690" t="s">
        <v>2508</v>
      </c>
      <c r="AH624" s="692" t="s">
        <v>315</v>
      </c>
      <c r="AI624" s="690" t="s">
        <v>3763</v>
      </c>
      <c r="AJ624" s="690">
        <v>1306075</v>
      </c>
      <c r="AK624" s="691">
        <v>1</v>
      </c>
      <c r="AL624" s="691" t="s">
        <v>1051</v>
      </c>
      <c r="AM624" s="691" t="s">
        <v>3316</v>
      </c>
    </row>
    <row r="625" spans="33:39" ht="15" hidden="1" customHeight="1" x14ac:dyDescent="0.15">
      <c r="AG625" s="690" t="s">
        <v>2508</v>
      </c>
      <c r="AH625" s="692" t="s">
        <v>289</v>
      </c>
      <c r="AI625" s="690" t="s">
        <v>3764</v>
      </c>
      <c r="AJ625" s="690">
        <v>1306046</v>
      </c>
      <c r="AK625" s="691" t="s">
        <v>1051</v>
      </c>
      <c r="AL625" s="691">
        <v>1</v>
      </c>
      <c r="AM625" s="691" t="s">
        <v>3316</v>
      </c>
    </row>
    <row r="626" spans="33:39" ht="15" hidden="1" customHeight="1" x14ac:dyDescent="0.15">
      <c r="AG626" s="690" t="s">
        <v>2508</v>
      </c>
      <c r="AH626" s="692" t="s">
        <v>290</v>
      </c>
      <c r="AI626" s="690" t="s">
        <v>3765</v>
      </c>
      <c r="AJ626" s="690">
        <v>1306047</v>
      </c>
      <c r="AK626" s="691" t="s">
        <v>1051</v>
      </c>
      <c r="AL626" s="691">
        <v>1</v>
      </c>
      <c r="AM626" s="691" t="s">
        <v>3316</v>
      </c>
    </row>
    <row r="627" spans="33:39" ht="15" hidden="1" customHeight="1" x14ac:dyDescent="0.15">
      <c r="AG627" s="690" t="s">
        <v>2508</v>
      </c>
      <c r="AH627" s="692" t="s">
        <v>292</v>
      </c>
      <c r="AI627" s="690" t="s">
        <v>3766</v>
      </c>
      <c r="AJ627" s="690">
        <v>1306049</v>
      </c>
      <c r="AK627" s="691">
        <v>1</v>
      </c>
      <c r="AL627" s="691" t="s">
        <v>1051</v>
      </c>
      <c r="AM627" s="691" t="s">
        <v>3316</v>
      </c>
    </row>
    <row r="628" spans="33:39" ht="15" hidden="1" customHeight="1" x14ac:dyDescent="0.15">
      <c r="AG628" s="690" t="s">
        <v>2508</v>
      </c>
      <c r="AH628" s="692" t="s">
        <v>283</v>
      </c>
      <c r="AI628" s="690" t="s">
        <v>3767</v>
      </c>
      <c r="AJ628" s="690">
        <v>1306039</v>
      </c>
      <c r="AK628" s="691" t="s">
        <v>1051</v>
      </c>
      <c r="AL628" s="691">
        <v>1</v>
      </c>
      <c r="AM628" s="691" t="s">
        <v>3316</v>
      </c>
    </row>
    <row r="629" spans="33:39" ht="15" hidden="1" customHeight="1" x14ac:dyDescent="0.15">
      <c r="AG629" s="690" t="s">
        <v>2508</v>
      </c>
      <c r="AH629" s="692" t="s">
        <v>979</v>
      </c>
      <c r="AI629" s="690" t="s">
        <v>3768</v>
      </c>
      <c r="AJ629" s="690">
        <v>1306007</v>
      </c>
      <c r="AK629" s="691">
        <v>1</v>
      </c>
      <c r="AL629" s="691" t="s">
        <v>1051</v>
      </c>
      <c r="AM629" s="691" t="s">
        <v>3315</v>
      </c>
    </row>
    <row r="630" spans="33:39" ht="15" hidden="1" customHeight="1" x14ac:dyDescent="0.15">
      <c r="AG630" s="690" t="s">
        <v>2508</v>
      </c>
      <c r="AH630" s="692" t="s">
        <v>277</v>
      </c>
      <c r="AI630" s="690" t="s">
        <v>3769</v>
      </c>
      <c r="AJ630" s="690">
        <v>1306030</v>
      </c>
      <c r="AK630" s="691">
        <v>1</v>
      </c>
      <c r="AL630" s="691" t="s">
        <v>1051</v>
      </c>
      <c r="AM630" s="691" t="s">
        <v>3316</v>
      </c>
    </row>
    <row r="631" spans="33:39" ht="15" hidden="1" customHeight="1" x14ac:dyDescent="0.15">
      <c r="AG631" s="690" t="s">
        <v>2508</v>
      </c>
      <c r="AH631" s="692" t="s">
        <v>311</v>
      </c>
      <c r="AI631" s="690" t="s">
        <v>3770</v>
      </c>
      <c r="AJ631" s="690">
        <v>1306071</v>
      </c>
      <c r="AK631" s="691" t="s">
        <v>1051</v>
      </c>
      <c r="AL631" s="691">
        <v>1</v>
      </c>
      <c r="AM631" s="691" t="s">
        <v>3316</v>
      </c>
    </row>
    <row r="632" spans="33:39" ht="15" hidden="1" customHeight="1" x14ac:dyDescent="0.15">
      <c r="AG632" s="690" t="s">
        <v>2508</v>
      </c>
      <c r="AH632" s="692" t="s">
        <v>291</v>
      </c>
      <c r="AI632" s="690" t="s">
        <v>3771</v>
      </c>
      <c r="AJ632" s="690">
        <v>1306048</v>
      </c>
      <c r="AK632" s="691" t="s">
        <v>1051</v>
      </c>
      <c r="AL632" s="691">
        <v>1</v>
      </c>
      <c r="AM632" s="691" t="s">
        <v>3316</v>
      </c>
    </row>
    <row r="633" spans="33:39" ht="15" hidden="1" customHeight="1" x14ac:dyDescent="0.15">
      <c r="AG633" s="690" t="s">
        <v>2508</v>
      </c>
      <c r="AH633" s="692" t="s">
        <v>1250</v>
      </c>
      <c r="AI633" s="690" t="s">
        <v>3772</v>
      </c>
      <c r="AJ633" s="690">
        <v>1306051</v>
      </c>
      <c r="AK633" s="691" t="s">
        <v>1051</v>
      </c>
      <c r="AL633" s="691">
        <v>1</v>
      </c>
      <c r="AM633" s="691" t="s">
        <v>3315</v>
      </c>
    </row>
    <row r="634" spans="33:39" ht="15" hidden="1" customHeight="1" x14ac:dyDescent="0.15">
      <c r="AG634" s="690" t="s">
        <v>2508</v>
      </c>
      <c r="AH634" s="692" t="s">
        <v>317</v>
      </c>
      <c r="AI634" s="690" t="s">
        <v>3773</v>
      </c>
      <c r="AJ634" s="690">
        <v>1306079</v>
      </c>
      <c r="AK634" s="691" t="s">
        <v>1051</v>
      </c>
      <c r="AL634" s="691">
        <v>1</v>
      </c>
      <c r="AM634" s="691" t="s">
        <v>3316</v>
      </c>
    </row>
    <row r="635" spans="33:39" ht="15" hidden="1" customHeight="1" x14ac:dyDescent="0.15">
      <c r="AG635" s="690" t="s">
        <v>2508</v>
      </c>
      <c r="AH635" s="692" t="s">
        <v>984</v>
      </c>
      <c r="AI635" s="690" t="s">
        <v>3774</v>
      </c>
      <c r="AJ635" s="690">
        <v>1306023</v>
      </c>
      <c r="AK635" s="691">
        <v>1</v>
      </c>
      <c r="AL635" s="691" t="s">
        <v>1051</v>
      </c>
      <c r="AM635" s="691" t="s">
        <v>3315</v>
      </c>
    </row>
    <row r="636" spans="33:39" ht="15" hidden="1" customHeight="1" x14ac:dyDescent="0.15">
      <c r="AG636" s="690" t="s">
        <v>2508</v>
      </c>
      <c r="AH636" s="692" t="s">
        <v>316</v>
      </c>
      <c r="AI636" s="690" t="s">
        <v>3775</v>
      </c>
      <c r="AJ636" s="690">
        <v>1306078</v>
      </c>
      <c r="AK636" s="691">
        <v>1</v>
      </c>
      <c r="AL636" s="691" t="s">
        <v>1051</v>
      </c>
      <c r="AM636" s="691" t="s">
        <v>3315</v>
      </c>
    </row>
    <row r="637" spans="33:39" ht="15" hidden="1" customHeight="1" x14ac:dyDescent="0.15">
      <c r="AG637" s="690" t="s">
        <v>2508</v>
      </c>
      <c r="AH637" s="692" t="s">
        <v>301</v>
      </c>
      <c r="AI637" s="690" t="s">
        <v>3776</v>
      </c>
      <c r="AJ637" s="690">
        <v>1306059</v>
      </c>
      <c r="AK637" s="691" t="s">
        <v>1051</v>
      </c>
      <c r="AL637" s="691">
        <v>1</v>
      </c>
      <c r="AM637" s="691" t="s">
        <v>3316</v>
      </c>
    </row>
    <row r="638" spans="33:39" ht="15" hidden="1" customHeight="1" x14ac:dyDescent="0.15">
      <c r="AG638" s="690" t="s">
        <v>2508</v>
      </c>
      <c r="AH638" s="692" t="s">
        <v>306</v>
      </c>
      <c r="AI638" s="690" t="s">
        <v>3777</v>
      </c>
      <c r="AJ638" s="690">
        <v>1306065</v>
      </c>
      <c r="AK638" s="691" t="s">
        <v>1051</v>
      </c>
      <c r="AL638" s="691">
        <v>1</v>
      </c>
      <c r="AM638" s="691" t="s">
        <v>3316</v>
      </c>
    </row>
    <row r="639" spans="33:39" ht="15" hidden="1" customHeight="1" x14ac:dyDescent="0.15">
      <c r="AG639" s="690" t="s">
        <v>2508</v>
      </c>
      <c r="AH639" s="692" t="s">
        <v>307</v>
      </c>
      <c r="AI639" s="690" t="s">
        <v>3778</v>
      </c>
      <c r="AJ639" s="690">
        <v>1306066</v>
      </c>
      <c r="AK639" s="691">
        <v>1</v>
      </c>
      <c r="AL639" s="691" t="s">
        <v>1051</v>
      </c>
      <c r="AM639" s="691" t="s">
        <v>3316</v>
      </c>
    </row>
    <row r="640" spans="33:39" ht="15" hidden="1" customHeight="1" x14ac:dyDescent="0.15">
      <c r="AG640" s="690" t="s">
        <v>2508</v>
      </c>
      <c r="AH640" s="692" t="s">
        <v>284</v>
      </c>
      <c r="AI640" s="690" t="s">
        <v>3779</v>
      </c>
      <c r="AJ640" s="690">
        <v>1306041</v>
      </c>
      <c r="AK640" s="691" t="s">
        <v>1051</v>
      </c>
      <c r="AL640" s="691">
        <v>1</v>
      </c>
      <c r="AM640" s="691" t="s">
        <v>3316</v>
      </c>
    </row>
    <row r="641" spans="33:39" ht="15" hidden="1" customHeight="1" x14ac:dyDescent="0.15">
      <c r="AG641" s="690" t="s">
        <v>2508</v>
      </c>
      <c r="AH641" s="692" t="s">
        <v>2273</v>
      </c>
      <c r="AI641" s="690" t="s">
        <v>3780</v>
      </c>
      <c r="AJ641" s="690">
        <v>1306992</v>
      </c>
      <c r="AK641" s="691" t="s">
        <v>1051</v>
      </c>
      <c r="AL641" s="691">
        <v>1</v>
      </c>
      <c r="AM641" s="691" t="s">
        <v>3316</v>
      </c>
    </row>
    <row r="642" spans="33:39" ht="15" hidden="1" customHeight="1" x14ac:dyDescent="0.15">
      <c r="AG642" s="690" t="s">
        <v>2508</v>
      </c>
      <c r="AH642" s="692" t="s">
        <v>280</v>
      </c>
      <c r="AI642" s="690" t="s">
        <v>3781</v>
      </c>
      <c r="AJ642" s="690">
        <v>1306034</v>
      </c>
      <c r="AK642" s="691" t="s">
        <v>1051</v>
      </c>
      <c r="AL642" s="691">
        <v>1</v>
      </c>
      <c r="AM642" s="691" t="s">
        <v>3316</v>
      </c>
    </row>
    <row r="643" spans="33:39" ht="15" hidden="1" customHeight="1" x14ac:dyDescent="0.15">
      <c r="AG643" s="690" t="s">
        <v>2508</v>
      </c>
      <c r="AH643" s="692" t="s">
        <v>295</v>
      </c>
      <c r="AI643" s="690" t="s">
        <v>3782</v>
      </c>
      <c r="AJ643" s="690">
        <v>1306053</v>
      </c>
      <c r="AK643" s="691" t="s">
        <v>1051</v>
      </c>
      <c r="AL643" s="691">
        <v>1</v>
      </c>
      <c r="AM643" s="691" t="s">
        <v>3316</v>
      </c>
    </row>
    <row r="644" spans="33:39" ht="15" hidden="1" customHeight="1" x14ac:dyDescent="0.15">
      <c r="AG644" s="690" t="s">
        <v>2508</v>
      </c>
      <c r="AH644" s="692" t="s">
        <v>294</v>
      </c>
      <c r="AI644" s="690" t="s">
        <v>3783</v>
      </c>
      <c r="AJ644" s="690">
        <v>1306052</v>
      </c>
      <c r="AK644" s="691">
        <v>1</v>
      </c>
      <c r="AL644" s="691" t="s">
        <v>1051</v>
      </c>
      <c r="AM644" s="691" t="s">
        <v>3316</v>
      </c>
    </row>
    <row r="645" spans="33:39" ht="15" hidden="1" customHeight="1" x14ac:dyDescent="0.15">
      <c r="AG645" s="690" t="s">
        <v>2508</v>
      </c>
      <c r="AH645" s="692" t="s">
        <v>296</v>
      </c>
      <c r="AI645" s="690" t="s">
        <v>3784</v>
      </c>
      <c r="AJ645" s="690">
        <v>1306054</v>
      </c>
      <c r="AK645" s="691" t="s">
        <v>1051</v>
      </c>
      <c r="AL645" s="691">
        <v>1</v>
      </c>
      <c r="AM645" s="691" t="s">
        <v>3316</v>
      </c>
    </row>
    <row r="646" spans="33:39" ht="15" hidden="1" customHeight="1" x14ac:dyDescent="0.15">
      <c r="AG646" s="690" t="s">
        <v>2508</v>
      </c>
      <c r="AH646" s="692" t="s">
        <v>3419</v>
      </c>
      <c r="AI646" s="690" t="s">
        <v>3785</v>
      </c>
      <c r="AJ646" s="690">
        <v>1306993</v>
      </c>
      <c r="AK646" s="691" t="s">
        <v>1051</v>
      </c>
      <c r="AL646" s="691">
        <v>1</v>
      </c>
      <c r="AM646" s="691" t="s">
        <v>3316</v>
      </c>
    </row>
    <row r="647" spans="33:39" ht="15" hidden="1" customHeight="1" x14ac:dyDescent="0.15">
      <c r="AG647" s="690" t="s">
        <v>2508</v>
      </c>
      <c r="AH647" s="692" t="s">
        <v>305</v>
      </c>
      <c r="AI647" s="690" t="s">
        <v>3786</v>
      </c>
      <c r="AJ647" s="690">
        <v>1306064</v>
      </c>
      <c r="AK647" s="691" t="s">
        <v>1051</v>
      </c>
      <c r="AL647" s="691">
        <v>1</v>
      </c>
      <c r="AM647" s="691" t="s">
        <v>3316</v>
      </c>
    </row>
    <row r="648" spans="33:39" ht="15" hidden="1" customHeight="1" x14ac:dyDescent="0.15">
      <c r="AG648" s="690" t="s">
        <v>2508</v>
      </c>
      <c r="AH648" s="692" t="s">
        <v>180</v>
      </c>
      <c r="AI648" s="690" t="s">
        <v>3787</v>
      </c>
      <c r="AJ648" s="690">
        <v>1306006</v>
      </c>
      <c r="AK648" s="691" t="s">
        <v>1051</v>
      </c>
      <c r="AL648" s="691">
        <v>1</v>
      </c>
      <c r="AM648" s="691" t="s">
        <v>3316</v>
      </c>
    </row>
    <row r="649" spans="33:39" ht="15" hidden="1" customHeight="1" x14ac:dyDescent="0.15">
      <c r="AG649" s="690" t="s">
        <v>2508</v>
      </c>
      <c r="AH649" s="692" t="s">
        <v>1102</v>
      </c>
      <c r="AI649" s="690" t="s">
        <v>3788</v>
      </c>
      <c r="AJ649" s="690">
        <v>1306085</v>
      </c>
      <c r="AK649" s="691" t="s">
        <v>1051</v>
      </c>
      <c r="AL649" s="691">
        <v>1</v>
      </c>
      <c r="AM649" s="691" t="s">
        <v>3316</v>
      </c>
    </row>
    <row r="650" spans="33:39" ht="15" hidden="1" customHeight="1" x14ac:dyDescent="0.15">
      <c r="AG650" s="690" t="s">
        <v>2508</v>
      </c>
      <c r="AH650" s="692" t="s">
        <v>309</v>
      </c>
      <c r="AI650" s="690" t="s">
        <v>3789</v>
      </c>
      <c r="AJ650" s="690">
        <v>1306069</v>
      </c>
      <c r="AK650" s="691">
        <v>1</v>
      </c>
      <c r="AL650" s="691" t="s">
        <v>1051</v>
      </c>
      <c r="AM650" s="691" t="s">
        <v>3316</v>
      </c>
    </row>
    <row r="651" spans="33:39" ht="15" hidden="1" customHeight="1" x14ac:dyDescent="0.15">
      <c r="AG651" s="690" t="s">
        <v>2508</v>
      </c>
      <c r="AH651" s="692" t="s">
        <v>293</v>
      </c>
      <c r="AI651" s="690" t="s">
        <v>3790</v>
      </c>
      <c r="AJ651" s="690">
        <v>1306050</v>
      </c>
      <c r="AK651" s="691">
        <v>1</v>
      </c>
      <c r="AL651" s="691" t="s">
        <v>1051</v>
      </c>
      <c r="AM651" s="691" t="s">
        <v>3316</v>
      </c>
    </row>
    <row r="652" spans="33:39" ht="15" hidden="1" customHeight="1" x14ac:dyDescent="0.15">
      <c r="AG652" s="690" t="s">
        <v>2508</v>
      </c>
      <c r="AH652" s="692" t="s">
        <v>982</v>
      </c>
      <c r="AI652" s="690" t="s">
        <v>3791</v>
      </c>
      <c r="AJ652" s="690">
        <v>1306018</v>
      </c>
      <c r="AK652" s="691" t="s">
        <v>1051</v>
      </c>
      <c r="AL652" s="691">
        <v>1</v>
      </c>
      <c r="AM652" s="691" t="s">
        <v>3316</v>
      </c>
    </row>
    <row r="653" spans="33:39" ht="15" hidden="1" customHeight="1" x14ac:dyDescent="0.15">
      <c r="AG653" s="690" t="s">
        <v>2508</v>
      </c>
      <c r="AH653" s="692" t="s">
        <v>1103</v>
      </c>
      <c r="AI653" s="690" t="s">
        <v>3792</v>
      </c>
      <c r="AJ653" s="690">
        <v>1306063</v>
      </c>
      <c r="AK653" s="691" t="s">
        <v>1051</v>
      </c>
      <c r="AL653" s="691">
        <v>1</v>
      </c>
      <c r="AM653" s="691" t="s">
        <v>3316</v>
      </c>
    </row>
    <row r="654" spans="33:39" ht="15" hidden="1" customHeight="1" x14ac:dyDescent="0.15">
      <c r="AG654" s="690" t="s">
        <v>2508</v>
      </c>
      <c r="AH654" s="692" t="s">
        <v>1092</v>
      </c>
      <c r="AI654" s="690" t="s">
        <v>3793</v>
      </c>
      <c r="AJ654" s="690">
        <v>1306040</v>
      </c>
      <c r="AK654" s="691">
        <v>1</v>
      </c>
      <c r="AL654" s="691" t="s">
        <v>1051</v>
      </c>
      <c r="AM654" s="691" t="s">
        <v>3316</v>
      </c>
    </row>
    <row r="655" spans="33:39" ht="15" hidden="1" customHeight="1" x14ac:dyDescent="0.15">
      <c r="AG655" s="690" t="s">
        <v>2508</v>
      </c>
      <c r="AH655" s="692" t="s">
        <v>980</v>
      </c>
      <c r="AI655" s="690" t="s">
        <v>3794</v>
      </c>
      <c r="AJ655" s="690">
        <v>1306014</v>
      </c>
      <c r="AK655" s="691" t="s">
        <v>1051</v>
      </c>
      <c r="AL655" s="691">
        <v>1</v>
      </c>
      <c r="AM655" s="691" t="s">
        <v>3316</v>
      </c>
    </row>
    <row r="656" spans="33:39" ht="15" hidden="1" customHeight="1" x14ac:dyDescent="0.15">
      <c r="AG656" s="690" t="s">
        <v>2508</v>
      </c>
      <c r="AH656" s="692" t="s">
        <v>302</v>
      </c>
      <c r="AI656" s="690" t="s">
        <v>3795</v>
      </c>
      <c r="AJ656" s="690">
        <v>1306060</v>
      </c>
      <c r="AK656" s="691" t="s">
        <v>1051</v>
      </c>
      <c r="AL656" s="691">
        <v>1</v>
      </c>
      <c r="AM656" s="691" t="s">
        <v>3316</v>
      </c>
    </row>
    <row r="657" spans="33:39" ht="15" hidden="1" customHeight="1" x14ac:dyDescent="0.15">
      <c r="AG657" s="690" t="s">
        <v>2508</v>
      </c>
      <c r="AH657" s="692" t="s">
        <v>1096</v>
      </c>
      <c r="AI657" s="690" t="s">
        <v>3796</v>
      </c>
      <c r="AJ657" s="690">
        <v>1306016</v>
      </c>
      <c r="AK657" s="691" t="s">
        <v>1051</v>
      </c>
      <c r="AL657" s="691">
        <v>1</v>
      </c>
      <c r="AM657" s="691" t="s">
        <v>3316</v>
      </c>
    </row>
    <row r="658" spans="33:39" ht="15" hidden="1" customHeight="1" x14ac:dyDescent="0.15">
      <c r="AG658" s="690" t="s">
        <v>2508</v>
      </c>
      <c r="AH658" s="692" t="s">
        <v>310</v>
      </c>
      <c r="AI658" s="690" t="s">
        <v>3797</v>
      </c>
      <c r="AJ658" s="690">
        <v>1306070</v>
      </c>
      <c r="AK658" s="691" t="s">
        <v>1051</v>
      </c>
      <c r="AL658" s="691">
        <v>1</v>
      </c>
      <c r="AM658" s="691" t="s">
        <v>3316</v>
      </c>
    </row>
    <row r="659" spans="33:39" ht="15" hidden="1" customHeight="1" x14ac:dyDescent="0.15">
      <c r="AG659" s="690" t="s">
        <v>2508</v>
      </c>
      <c r="AH659" s="692" t="s">
        <v>2262</v>
      </c>
      <c r="AI659" s="690" t="s">
        <v>3798</v>
      </c>
      <c r="AJ659" s="690">
        <v>1306005</v>
      </c>
      <c r="AK659" s="691">
        <v>1</v>
      </c>
      <c r="AL659" s="691" t="s">
        <v>1051</v>
      </c>
      <c r="AM659" s="691" t="s">
        <v>3315</v>
      </c>
    </row>
    <row r="660" spans="33:39" ht="15" hidden="1" customHeight="1" x14ac:dyDescent="0.15">
      <c r="AG660" s="690" t="s">
        <v>2508</v>
      </c>
      <c r="AH660" s="692" t="s">
        <v>1097</v>
      </c>
      <c r="AI660" s="690" t="s">
        <v>3799</v>
      </c>
      <c r="AJ660" s="690">
        <v>1306017</v>
      </c>
      <c r="AK660" s="691">
        <v>1</v>
      </c>
      <c r="AL660" s="691" t="s">
        <v>1051</v>
      </c>
      <c r="AM660" s="691" t="s">
        <v>3316</v>
      </c>
    </row>
    <row r="661" spans="33:39" ht="15" hidden="1" customHeight="1" x14ac:dyDescent="0.15">
      <c r="AG661" s="690" t="s">
        <v>2508</v>
      </c>
      <c r="AH661" s="692" t="s">
        <v>273</v>
      </c>
      <c r="AI661" s="690" t="s">
        <v>3800</v>
      </c>
      <c r="AJ661" s="690">
        <v>1306026</v>
      </c>
      <c r="AK661" s="691">
        <v>1</v>
      </c>
      <c r="AL661" s="691" t="s">
        <v>1051</v>
      </c>
      <c r="AM661" s="691" t="s">
        <v>3315</v>
      </c>
    </row>
    <row r="662" spans="33:39" ht="15" hidden="1" customHeight="1" x14ac:dyDescent="0.15">
      <c r="AG662" s="690" t="s">
        <v>2508</v>
      </c>
      <c r="AH662" s="692" t="s">
        <v>308</v>
      </c>
      <c r="AI662" s="690" t="s">
        <v>3801</v>
      </c>
      <c r="AJ662" s="690">
        <v>1306068</v>
      </c>
      <c r="AK662" s="691">
        <v>1</v>
      </c>
      <c r="AL662" s="691" t="s">
        <v>1051</v>
      </c>
      <c r="AM662" s="691" t="s">
        <v>3315</v>
      </c>
    </row>
    <row r="663" spans="33:39" ht="15" hidden="1" customHeight="1" x14ac:dyDescent="0.15">
      <c r="AG663" s="690" t="s">
        <v>2508</v>
      </c>
      <c r="AH663" s="692" t="s">
        <v>314</v>
      </c>
      <c r="AI663" s="690" t="s">
        <v>3802</v>
      </c>
      <c r="AJ663" s="690">
        <v>1306074</v>
      </c>
      <c r="AK663" s="691" t="s">
        <v>1051</v>
      </c>
      <c r="AL663" s="691">
        <v>1</v>
      </c>
      <c r="AM663" s="691" t="s">
        <v>3316</v>
      </c>
    </row>
    <row r="664" spans="33:39" ht="15" hidden="1" customHeight="1" x14ac:dyDescent="0.15">
      <c r="AG664" s="690" t="s">
        <v>2508</v>
      </c>
      <c r="AH664" s="692" t="s">
        <v>298</v>
      </c>
      <c r="AI664" s="690" t="s">
        <v>3803</v>
      </c>
      <c r="AJ664" s="690">
        <v>1306056</v>
      </c>
      <c r="AK664" s="691" t="s">
        <v>1051</v>
      </c>
      <c r="AL664" s="691">
        <v>1</v>
      </c>
      <c r="AM664" s="691" t="s">
        <v>3316</v>
      </c>
    </row>
    <row r="665" spans="33:39" ht="15" hidden="1" customHeight="1" x14ac:dyDescent="0.15">
      <c r="AG665" s="690" t="s">
        <v>2508</v>
      </c>
      <c r="AH665" s="692" t="s">
        <v>286</v>
      </c>
      <c r="AI665" s="690" t="s">
        <v>3804</v>
      </c>
      <c r="AJ665" s="690">
        <v>1306043</v>
      </c>
      <c r="AK665" s="691">
        <v>1</v>
      </c>
      <c r="AL665" s="691" t="s">
        <v>1051</v>
      </c>
      <c r="AM665" s="691" t="s">
        <v>3316</v>
      </c>
    </row>
    <row r="666" spans="33:39" ht="15" hidden="1" customHeight="1" x14ac:dyDescent="0.15">
      <c r="AG666" s="690" t="s">
        <v>2508</v>
      </c>
      <c r="AH666" s="692" t="s">
        <v>274</v>
      </c>
      <c r="AI666" s="690" t="s">
        <v>3805</v>
      </c>
      <c r="AJ666" s="690">
        <v>1306027</v>
      </c>
      <c r="AK666" s="691">
        <v>1</v>
      </c>
      <c r="AL666" s="691" t="s">
        <v>1051</v>
      </c>
      <c r="AM666" s="691" t="s">
        <v>3316</v>
      </c>
    </row>
    <row r="667" spans="33:39" ht="15" hidden="1" customHeight="1" x14ac:dyDescent="0.15">
      <c r="AG667" s="690" t="s">
        <v>2508</v>
      </c>
      <c r="AH667" s="692" t="s">
        <v>297</v>
      </c>
      <c r="AI667" s="690" t="s">
        <v>3806</v>
      </c>
      <c r="AJ667" s="690">
        <v>1306055</v>
      </c>
      <c r="AK667" s="691">
        <v>1</v>
      </c>
      <c r="AL667" s="691" t="s">
        <v>1051</v>
      </c>
      <c r="AM667" s="691" t="s">
        <v>3315</v>
      </c>
    </row>
    <row r="668" spans="33:39" ht="15" hidden="1" customHeight="1" x14ac:dyDescent="0.15">
      <c r="AG668" s="690" t="s">
        <v>2508</v>
      </c>
      <c r="AH668" s="692" t="s">
        <v>981</v>
      </c>
      <c r="AI668" s="690" t="s">
        <v>3807</v>
      </c>
      <c r="AJ668" s="690">
        <v>1306015</v>
      </c>
      <c r="AK668" s="691" t="s">
        <v>1051</v>
      </c>
      <c r="AL668" s="691">
        <v>1</v>
      </c>
      <c r="AM668" s="691" t="s">
        <v>3315</v>
      </c>
    </row>
    <row r="669" spans="33:39" ht="15" hidden="1" customHeight="1" x14ac:dyDescent="0.15">
      <c r="AG669" s="690" t="s">
        <v>2508</v>
      </c>
      <c r="AH669" s="692" t="s">
        <v>3418</v>
      </c>
      <c r="AI669" s="690" t="s">
        <v>3808</v>
      </c>
      <c r="AJ669" s="690">
        <v>1306991</v>
      </c>
      <c r="AK669" s="691" t="s">
        <v>1051</v>
      </c>
      <c r="AL669" s="691">
        <v>1</v>
      </c>
      <c r="AM669" s="691" t="s">
        <v>3316</v>
      </c>
    </row>
    <row r="670" spans="33:39" ht="15" hidden="1" customHeight="1" x14ac:dyDescent="0.15">
      <c r="AG670" s="690" t="s">
        <v>2508</v>
      </c>
      <c r="AH670" s="692" t="s">
        <v>287</v>
      </c>
      <c r="AI670" s="690" t="s">
        <v>3809</v>
      </c>
      <c r="AJ670" s="690">
        <v>1306044</v>
      </c>
      <c r="AK670" s="691" t="s">
        <v>1051</v>
      </c>
      <c r="AL670" s="691">
        <v>1</v>
      </c>
      <c r="AM670" s="691" t="s">
        <v>3316</v>
      </c>
    </row>
    <row r="671" spans="33:39" ht="15" hidden="1" customHeight="1" x14ac:dyDescent="0.15">
      <c r="AG671" s="690" t="s">
        <v>2508</v>
      </c>
      <c r="AH671" s="692" t="s">
        <v>269</v>
      </c>
      <c r="AI671" s="690" t="s">
        <v>3810</v>
      </c>
      <c r="AJ671" s="690">
        <v>1306001</v>
      </c>
      <c r="AK671" s="691">
        <v>1</v>
      </c>
      <c r="AL671" s="691" t="s">
        <v>1051</v>
      </c>
      <c r="AM671" s="691" t="s">
        <v>3316</v>
      </c>
    </row>
    <row r="672" spans="33:39" ht="15" hidden="1" customHeight="1" x14ac:dyDescent="0.15">
      <c r="AG672" s="690" t="s">
        <v>2508</v>
      </c>
      <c r="AH672" s="692" t="s">
        <v>299</v>
      </c>
      <c r="AI672" s="690" t="s">
        <v>3811</v>
      </c>
      <c r="AJ672" s="690">
        <v>1306057</v>
      </c>
      <c r="AK672" s="691" t="s">
        <v>1051</v>
      </c>
      <c r="AL672" s="691">
        <v>1</v>
      </c>
      <c r="AM672" s="691" t="s">
        <v>3315</v>
      </c>
    </row>
    <row r="673" spans="33:39" ht="15" hidden="1" customHeight="1" x14ac:dyDescent="0.15">
      <c r="AG673" s="690" t="s">
        <v>2508</v>
      </c>
      <c r="AH673" s="692" t="s">
        <v>275</v>
      </c>
      <c r="AI673" s="690" t="s">
        <v>3812</v>
      </c>
      <c r="AJ673" s="690">
        <v>1306028</v>
      </c>
      <c r="AK673" s="691" t="s">
        <v>1051</v>
      </c>
      <c r="AL673" s="691">
        <v>1</v>
      </c>
      <c r="AM673" s="691" t="s">
        <v>3316</v>
      </c>
    </row>
    <row r="674" spans="33:39" ht="15" hidden="1" customHeight="1" x14ac:dyDescent="0.15">
      <c r="AG674" s="690" t="s">
        <v>2508</v>
      </c>
      <c r="AH674" s="692" t="s">
        <v>2266</v>
      </c>
      <c r="AI674" s="690" t="s">
        <v>3813</v>
      </c>
      <c r="AJ674" s="690">
        <v>1306019</v>
      </c>
      <c r="AK674" s="691">
        <v>1</v>
      </c>
      <c r="AL674" s="691" t="s">
        <v>1051</v>
      </c>
      <c r="AM674" s="691" t="s">
        <v>3315</v>
      </c>
    </row>
    <row r="675" spans="33:39" ht="15" hidden="1" customHeight="1" x14ac:dyDescent="0.15">
      <c r="AG675" s="690" t="s">
        <v>2508</v>
      </c>
      <c r="AH675" s="692" t="s">
        <v>285</v>
      </c>
      <c r="AI675" s="690" t="s">
        <v>3814</v>
      </c>
      <c r="AJ675" s="690">
        <v>1306042</v>
      </c>
      <c r="AK675" s="691">
        <v>1</v>
      </c>
      <c r="AL675" s="691" t="s">
        <v>1051</v>
      </c>
      <c r="AM675" s="691" t="s">
        <v>3315</v>
      </c>
    </row>
    <row r="676" spans="33:39" ht="15" hidden="1" customHeight="1" x14ac:dyDescent="0.15">
      <c r="AG676" s="690" t="s">
        <v>2508</v>
      </c>
      <c r="AH676" s="692" t="s">
        <v>1100</v>
      </c>
      <c r="AI676" s="690" t="s">
        <v>3815</v>
      </c>
      <c r="AJ676" s="690">
        <v>1306035</v>
      </c>
      <c r="AK676" s="691" t="s">
        <v>1051</v>
      </c>
      <c r="AL676" s="691">
        <v>1</v>
      </c>
      <c r="AM676" s="691" t="s">
        <v>3316</v>
      </c>
    </row>
    <row r="677" spans="33:39" ht="15" hidden="1" customHeight="1" x14ac:dyDescent="0.15">
      <c r="AG677" s="690" t="s">
        <v>2508</v>
      </c>
      <c r="AH677" s="692" t="s">
        <v>300</v>
      </c>
      <c r="AI677" s="690" t="s">
        <v>3816</v>
      </c>
      <c r="AJ677" s="690">
        <v>1306058</v>
      </c>
      <c r="AK677" s="691">
        <v>1</v>
      </c>
      <c r="AL677" s="691" t="s">
        <v>1051</v>
      </c>
      <c r="AM677" s="691" t="s">
        <v>3315</v>
      </c>
    </row>
    <row r="678" spans="33:39" ht="15" hidden="1" customHeight="1" x14ac:dyDescent="0.15">
      <c r="AG678" s="690" t="s">
        <v>2508</v>
      </c>
      <c r="AH678" s="692" t="s">
        <v>1099</v>
      </c>
      <c r="AI678" s="690" t="s">
        <v>3817</v>
      </c>
      <c r="AJ678" s="690">
        <v>1306036</v>
      </c>
      <c r="AK678" s="691" t="s">
        <v>1051</v>
      </c>
      <c r="AL678" s="691">
        <v>1</v>
      </c>
      <c r="AM678" s="691" t="s">
        <v>3316</v>
      </c>
    </row>
    <row r="679" spans="33:39" ht="15" hidden="1" customHeight="1" x14ac:dyDescent="0.15">
      <c r="AG679" s="690" t="s">
        <v>2508</v>
      </c>
      <c r="AH679" s="692" t="s">
        <v>313</v>
      </c>
      <c r="AI679" s="690" t="s">
        <v>3818</v>
      </c>
      <c r="AJ679" s="690">
        <v>1306073</v>
      </c>
      <c r="AK679" s="691" t="s">
        <v>1051</v>
      </c>
      <c r="AL679" s="691">
        <v>1</v>
      </c>
      <c r="AM679" s="691" t="s">
        <v>3316</v>
      </c>
    </row>
    <row r="680" spans="33:39" ht="15" hidden="1" customHeight="1" x14ac:dyDescent="0.15">
      <c r="AG680" s="690" t="s">
        <v>2508</v>
      </c>
      <c r="AH680" s="692" t="s">
        <v>279</v>
      </c>
      <c r="AI680" s="690" t="s">
        <v>3819</v>
      </c>
      <c r="AJ680" s="690">
        <v>1306033</v>
      </c>
      <c r="AK680" s="691" t="s">
        <v>1051</v>
      </c>
      <c r="AL680" s="691">
        <v>1</v>
      </c>
      <c r="AM680" s="691" t="s">
        <v>3316</v>
      </c>
    </row>
    <row r="681" spans="33:39" ht="15" hidden="1" customHeight="1" x14ac:dyDescent="0.15">
      <c r="AG681" s="690" t="s">
        <v>2508</v>
      </c>
      <c r="AH681" s="692" t="s">
        <v>281</v>
      </c>
      <c r="AI681" s="690" t="s">
        <v>3820</v>
      </c>
      <c r="AJ681" s="690">
        <v>1306037</v>
      </c>
      <c r="AK681" s="691" t="s">
        <v>1051</v>
      </c>
      <c r="AL681" s="691">
        <v>1</v>
      </c>
      <c r="AM681" s="691" t="s">
        <v>3316</v>
      </c>
    </row>
    <row r="682" spans="33:39" ht="15" hidden="1" customHeight="1" x14ac:dyDescent="0.15">
      <c r="AG682" s="690" t="s">
        <v>2508</v>
      </c>
      <c r="AH682" s="692" t="s">
        <v>278</v>
      </c>
      <c r="AI682" s="690" t="s">
        <v>3821</v>
      </c>
      <c r="AJ682" s="690">
        <v>1306032</v>
      </c>
      <c r="AK682" s="691" t="s">
        <v>1051</v>
      </c>
      <c r="AL682" s="691">
        <v>1</v>
      </c>
      <c r="AM682" s="691" t="s">
        <v>3316</v>
      </c>
    </row>
    <row r="683" spans="33:39" ht="15" hidden="1" customHeight="1" x14ac:dyDescent="0.15">
      <c r="AG683" s="690" t="s">
        <v>2508</v>
      </c>
      <c r="AH683" s="692" t="s">
        <v>276</v>
      </c>
      <c r="AI683" s="690" t="s">
        <v>3822</v>
      </c>
      <c r="AJ683" s="690">
        <v>1306029</v>
      </c>
      <c r="AK683" s="691" t="s">
        <v>1051</v>
      </c>
      <c r="AL683" s="691">
        <v>1</v>
      </c>
      <c r="AM683" s="691" t="s">
        <v>3316</v>
      </c>
    </row>
    <row r="684" spans="33:39" ht="15" hidden="1" customHeight="1" x14ac:dyDescent="0.15">
      <c r="AG684" s="690" t="s">
        <v>2508</v>
      </c>
      <c r="AH684" s="692" t="s">
        <v>271</v>
      </c>
      <c r="AI684" s="690" t="s">
        <v>3823</v>
      </c>
      <c r="AJ684" s="690">
        <v>1306003</v>
      </c>
      <c r="AK684" s="691" t="s">
        <v>1051</v>
      </c>
      <c r="AL684" s="691">
        <v>1</v>
      </c>
      <c r="AM684" s="691" t="s">
        <v>3316</v>
      </c>
    </row>
    <row r="685" spans="33:39" ht="15" hidden="1" customHeight="1" x14ac:dyDescent="0.15">
      <c r="AG685" s="690" t="s">
        <v>2508</v>
      </c>
      <c r="AH685" s="692" t="s">
        <v>3417</v>
      </c>
      <c r="AI685" s="690" t="s">
        <v>3824</v>
      </c>
      <c r="AJ685" s="690">
        <v>1306990</v>
      </c>
      <c r="AK685" s="691" t="s">
        <v>1051</v>
      </c>
      <c r="AL685" s="691">
        <v>1</v>
      </c>
      <c r="AM685" s="691" t="s">
        <v>3316</v>
      </c>
    </row>
    <row r="686" spans="33:39" ht="15" hidden="1" customHeight="1" x14ac:dyDescent="0.15">
      <c r="AG686" s="690" t="s">
        <v>2508</v>
      </c>
      <c r="AH686" s="692" t="s">
        <v>983</v>
      </c>
      <c r="AI686" s="690" t="s">
        <v>3825</v>
      </c>
      <c r="AJ686" s="690">
        <v>1306020</v>
      </c>
      <c r="AK686" s="691" t="s">
        <v>1051</v>
      </c>
      <c r="AL686" s="691">
        <v>1</v>
      </c>
      <c r="AM686" s="691" t="s">
        <v>3316</v>
      </c>
    </row>
    <row r="687" spans="33:39" ht="15" hidden="1" customHeight="1" x14ac:dyDescent="0.15">
      <c r="AG687" s="690" t="s">
        <v>2508</v>
      </c>
      <c r="AH687" s="692" t="s">
        <v>978</v>
      </c>
      <c r="AI687" s="690" t="s">
        <v>3826</v>
      </c>
      <c r="AJ687" s="690">
        <v>1306004</v>
      </c>
      <c r="AK687" s="691" t="s">
        <v>1051</v>
      </c>
      <c r="AL687" s="691">
        <v>1</v>
      </c>
      <c r="AM687" s="691" t="s">
        <v>3316</v>
      </c>
    </row>
    <row r="688" spans="33:39" ht="15" hidden="1" customHeight="1" x14ac:dyDescent="0.15">
      <c r="AG688" s="690" t="s">
        <v>2508</v>
      </c>
      <c r="AH688" s="692" t="s">
        <v>1251</v>
      </c>
      <c r="AI688" s="690" t="s">
        <v>3827</v>
      </c>
      <c r="AJ688" s="690">
        <v>1306076</v>
      </c>
      <c r="AK688" s="691">
        <v>1</v>
      </c>
      <c r="AL688" s="691" t="s">
        <v>1051</v>
      </c>
      <c r="AM688" s="691" t="s">
        <v>3315</v>
      </c>
    </row>
    <row r="689" spans="33:39" ht="15" hidden="1" customHeight="1" x14ac:dyDescent="0.15">
      <c r="AG689" s="690" t="s">
        <v>2508</v>
      </c>
      <c r="AH689" s="692" t="s">
        <v>1101</v>
      </c>
      <c r="AI689" s="690" t="s">
        <v>3828</v>
      </c>
      <c r="AJ689" s="690">
        <v>1306010</v>
      </c>
      <c r="AK689" s="691" t="s">
        <v>1051</v>
      </c>
      <c r="AL689" s="691">
        <v>1</v>
      </c>
      <c r="AM689" s="691" t="s">
        <v>3316</v>
      </c>
    </row>
    <row r="690" spans="33:39" ht="15" hidden="1" customHeight="1" x14ac:dyDescent="0.15">
      <c r="AG690" s="690" t="s">
        <v>2508</v>
      </c>
      <c r="AH690" s="692" t="s">
        <v>1093</v>
      </c>
      <c r="AI690" s="690" t="s">
        <v>3829</v>
      </c>
      <c r="AJ690" s="690">
        <v>1306013</v>
      </c>
      <c r="AK690" s="691">
        <v>1</v>
      </c>
      <c r="AL690" s="691" t="s">
        <v>1051</v>
      </c>
      <c r="AM690" s="691" t="s">
        <v>3316</v>
      </c>
    </row>
    <row r="691" spans="33:39" ht="15" hidden="1" customHeight="1" x14ac:dyDescent="0.15">
      <c r="AG691" s="690" t="s">
        <v>2508</v>
      </c>
      <c r="AH691" s="692" t="s">
        <v>1098</v>
      </c>
      <c r="AI691" s="690" t="s">
        <v>3830</v>
      </c>
      <c r="AJ691" s="690">
        <v>1306031</v>
      </c>
      <c r="AK691" s="691" t="s">
        <v>1051</v>
      </c>
      <c r="AL691" s="691">
        <v>1</v>
      </c>
      <c r="AM691" s="691" t="s">
        <v>3316</v>
      </c>
    </row>
    <row r="692" spans="33:39" ht="15" hidden="1" customHeight="1" x14ac:dyDescent="0.15">
      <c r="AG692" s="690" t="s">
        <v>2508</v>
      </c>
      <c r="AH692" s="692" t="s">
        <v>312</v>
      </c>
      <c r="AI692" s="690" t="s">
        <v>3831</v>
      </c>
      <c r="AJ692" s="690">
        <v>1306072</v>
      </c>
      <c r="AK692" s="691" t="s">
        <v>1051</v>
      </c>
      <c r="AL692" s="691">
        <v>1</v>
      </c>
      <c r="AM692" s="691" t="s">
        <v>3316</v>
      </c>
    </row>
    <row r="693" spans="33:39" ht="15" hidden="1" customHeight="1" thickBot="1" x14ac:dyDescent="0.2">
      <c r="AG693" s="690" t="s">
        <v>2508</v>
      </c>
      <c r="AH693" s="695" t="s">
        <v>270</v>
      </c>
      <c r="AI693" s="690" t="s">
        <v>3832</v>
      </c>
      <c r="AJ693" s="690">
        <v>1306002</v>
      </c>
      <c r="AK693" s="691" t="s">
        <v>1051</v>
      </c>
      <c r="AL693" s="691">
        <v>1</v>
      </c>
      <c r="AM693" s="691" t="s">
        <v>3316</v>
      </c>
    </row>
    <row r="694" spans="33:39" ht="15" hidden="1" customHeight="1" x14ac:dyDescent="0.15">
      <c r="AG694" s="690" t="s">
        <v>2186</v>
      </c>
      <c r="AH694" s="696" t="s">
        <v>391</v>
      </c>
      <c r="AI694" s="690" t="s">
        <v>3833</v>
      </c>
      <c r="AJ694" s="690">
        <v>1406009</v>
      </c>
      <c r="AK694" s="691">
        <v>1</v>
      </c>
      <c r="AL694" s="691" t="s">
        <v>1051</v>
      </c>
      <c r="AM694" s="691" t="s">
        <v>3316</v>
      </c>
    </row>
    <row r="695" spans="33:39" ht="15" hidden="1" customHeight="1" x14ac:dyDescent="0.15">
      <c r="AG695" s="690" t="s">
        <v>2186</v>
      </c>
      <c r="AH695" s="697" t="s">
        <v>349</v>
      </c>
      <c r="AI695" s="690" t="s">
        <v>3834</v>
      </c>
      <c r="AJ695" s="690">
        <v>1403009</v>
      </c>
      <c r="AK695" s="691">
        <v>1</v>
      </c>
      <c r="AL695" s="691" t="s">
        <v>1051</v>
      </c>
      <c r="AM695" s="691" t="s">
        <v>3316</v>
      </c>
    </row>
    <row r="696" spans="33:39" ht="15" hidden="1" customHeight="1" x14ac:dyDescent="0.15">
      <c r="AG696" s="690" t="s">
        <v>2186</v>
      </c>
      <c r="AH696" s="697" t="s">
        <v>3423</v>
      </c>
      <c r="AI696" s="690" t="s">
        <v>3835</v>
      </c>
      <c r="AJ696" s="690">
        <v>1410021</v>
      </c>
      <c r="AK696" s="691" t="s">
        <v>1051</v>
      </c>
      <c r="AL696" s="691">
        <v>1</v>
      </c>
      <c r="AM696" s="691" t="s">
        <v>3316</v>
      </c>
    </row>
    <row r="697" spans="33:39" ht="15" hidden="1" customHeight="1" x14ac:dyDescent="0.15">
      <c r="AG697" s="690" t="s">
        <v>2186</v>
      </c>
      <c r="AH697" s="697" t="s">
        <v>331</v>
      </c>
      <c r="AI697" s="690" t="s">
        <v>3836</v>
      </c>
      <c r="AJ697" s="690">
        <v>1402001</v>
      </c>
      <c r="AK697" s="691" t="s">
        <v>1051</v>
      </c>
      <c r="AL697" s="691">
        <v>1</v>
      </c>
      <c r="AM697" s="691" t="s">
        <v>3316</v>
      </c>
    </row>
    <row r="698" spans="33:39" ht="15" hidden="1" customHeight="1" x14ac:dyDescent="0.15">
      <c r="AG698" s="690" t="s">
        <v>2186</v>
      </c>
      <c r="AH698" s="697" t="s">
        <v>387</v>
      </c>
      <c r="AI698" s="690" t="s">
        <v>3837</v>
      </c>
      <c r="AJ698" s="690">
        <v>1406004</v>
      </c>
      <c r="AK698" s="691" t="s">
        <v>1051</v>
      </c>
      <c r="AL698" s="691">
        <v>1</v>
      </c>
      <c r="AM698" s="691" t="s">
        <v>3316</v>
      </c>
    </row>
    <row r="699" spans="33:39" ht="15" hidden="1" customHeight="1" x14ac:dyDescent="0.15">
      <c r="AG699" s="690" t="s">
        <v>2186</v>
      </c>
      <c r="AH699" s="697" t="s">
        <v>359</v>
      </c>
      <c r="AI699" s="690" t="s">
        <v>3838</v>
      </c>
      <c r="AJ699" s="690">
        <v>1404001</v>
      </c>
      <c r="AK699" s="691">
        <v>1</v>
      </c>
      <c r="AL699" s="691" t="s">
        <v>1051</v>
      </c>
      <c r="AM699" s="691" t="s">
        <v>3316</v>
      </c>
    </row>
    <row r="700" spans="33:39" ht="15" hidden="1" customHeight="1" x14ac:dyDescent="0.15">
      <c r="AG700" s="690" t="s">
        <v>2186</v>
      </c>
      <c r="AH700" s="697" t="s">
        <v>373</v>
      </c>
      <c r="AI700" s="690" t="s">
        <v>3839</v>
      </c>
      <c r="AJ700" s="690">
        <v>1405003</v>
      </c>
      <c r="AK700" s="691" t="s">
        <v>1051</v>
      </c>
      <c r="AL700" s="691">
        <v>1</v>
      </c>
      <c r="AM700" s="691" t="s">
        <v>3316</v>
      </c>
    </row>
    <row r="701" spans="33:39" ht="15" hidden="1" customHeight="1" x14ac:dyDescent="0.15">
      <c r="AG701" s="690" t="s">
        <v>2186</v>
      </c>
      <c r="AH701" s="697" t="s">
        <v>360</v>
      </c>
      <c r="AI701" s="690" t="s">
        <v>3840</v>
      </c>
      <c r="AJ701" s="690">
        <v>1404002</v>
      </c>
      <c r="AK701" s="691" t="s">
        <v>1051</v>
      </c>
      <c r="AL701" s="691">
        <v>1</v>
      </c>
      <c r="AM701" s="691" t="s">
        <v>3316</v>
      </c>
    </row>
    <row r="702" spans="33:39" ht="15" hidden="1" customHeight="1" x14ac:dyDescent="0.15">
      <c r="AG702" s="690" t="s">
        <v>2186</v>
      </c>
      <c r="AH702" s="697" t="s">
        <v>1253</v>
      </c>
      <c r="AI702" s="690" t="s">
        <v>3841</v>
      </c>
      <c r="AJ702" s="690">
        <v>1404003</v>
      </c>
      <c r="AK702" s="691" t="s">
        <v>1051</v>
      </c>
      <c r="AL702" s="691">
        <v>1</v>
      </c>
      <c r="AM702" s="691" t="s">
        <v>3315</v>
      </c>
    </row>
    <row r="703" spans="33:39" ht="15" hidden="1" customHeight="1" x14ac:dyDescent="0.15">
      <c r="AG703" s="690" t="s">
        <v>2186</v>
      </c>
      <c r="AH703" s="697" t="s">
        <v>371</v>
      </c>
      <c r="AI703" s="690" t="s">
        <v>3842</v>
      </c>
      <c r="AJ703" s="690">
        <v>1405001</v>
      </c>
      <c r="AK703" s="691" t="s">
        <v>1051</v>
      </c>
      <c r="AL703" s="691">
        <v>1</v>
      </c>
      <c r="AM703" s="691" t="s">
        <v>3316</v>
      </c>
    </row>
    <row r="704" spans="33:39" ht="15" hidden="1" customHeight="1" x14ac:dyDescent="0.15">
      <c r="AG704" s="690" t="s">
        <v>2186</v>
      </c>
      <c r="AH704" s="697" t="s">
        <v>372</v>
      </c>
      <c r="AI704" s="690" t="s">
        <v>3843</v>
      </c>
      <c r="AJ704" s="690">
        <v>1405002</v>
      </c>
      <c r="AK704" s="691">
        <v>1</v>
      </c>
      <c r="AL704" s="691" t="s">
        <v>1051</v>
      </c>
      <c r="AM704" s="691" t="s">
        <v>3316</v>
      </c>
    </row>
    <row r="705" spans="33:39" ht="15" hidden="1" customHeight="1" x14ac:dyDescent="0.15">
      <c r="AG705" s="690" t="s">
        <v>2186</v>
      </c>
      <c r="AH705" s="697" t="s">
        <v>461</v>
      </c>
      <c r="AI705" s="690" t="s">
        <v>3844</v>
      </c>
      <c r="AJ705" s="690">
        <v>1411027</v>
      </c>
      <c r="AK705" s="691" t="s">
        <v>1051</v>
      </c>
      <c r="AL705" s="691">
        <v>1</v>
      </c>
      <c r="AM705" s="691" t="s">
        <v>3315</v>
      </c>
    </row>
    <row r="706" spans="33:39" ht="15" hidden="1" customHeight="1" x14ac:dyDescent="0.15">
      <c r="AG706" s="690" t="s">
        <v>2186</v>
      </c>
      <c r="AH706" s="697" t="s">
        <v>392</v>
      </c>
      <c r="AI706" s="690" t="s">
        <v>3845</v>
      </c>
      <c r="AJ706" s="690">
        <v>1406010</v>
      </c>
      <c r="AK706" s="691">
        <v>1</v>
      </c>
      <c r="AL706" s="691" t="s">
        <v>1051</v>
      </c>
      <c r="AM706" s="691" t="s">
        <v>3316</v>
      </c>
    </row>
    <row r="707" spans="33:39" ht="15" hidden="1" customHeight="1" x14ac:dyDescent="0.15">
      <c r="AG707" s="690" t="s">
        <v>2186</v>
      </c>
      <c r="AH707" s="697" t="s">
        <v>361</v>
      </c>
      <c r="AI707" s="690" t="s">
        <v>3846</v>
      </c>
      <c r="AJ707" s="690">
        <v>1404005</v>
      </c>
      <c r="AK707" s="691" t="s">
        <v>1051</v>
      </c>
      <c r="AL707" s="691">
        <v>1</v>
      </c>
      <c r="AM707" s="691" t="s">
        <v>3316</v>
      </c>
    </row>
    <row r="708" spans="33:39" ht="15" hidden="1" customHeight="1" x14ac:dyDescent="0.15">
      <c r="AG708" s="690" t="s">
        <v>2186</v>
      </c>
      <c r="AH708" s="697" t="s">
        <v>472</v>
      </c>
      <c r="AI708" s="690" t="s">
        <v>3847</v>
      </c>
      <c r="AJ708" s="690">
        <v>1411012</v>
      </c>
      <c r="AK708" s="691">
        <v>1</v>
      </c>
      <c r="AL708" s="691" t="s">
        <v>1051</v>
      </c>
      <c r="AM708" s="691" t="s">
        <v>3316</v>
      </c>
    </row>
    <row r="709" spans="33:39" ht="15" hidden="1" customHeight="1" x14ac:dyDescent="0.15">
      <c r="AG709" s="690" t="s">
        <v>2186</v>
      </c>
      <c r="AH709" s="697" t="s">
        <v>1119</v>
      </c>
      <c r="AI709" s="690" t="s">
        <v>3848</v>
      </c>
      <c r="AJ709" s="690">
        <v>1408001</v>
      </c>
      <c r="AK709" s="691" t="s">
        <v>1051</v>
      </c>
      <c r="AL709" s="691">
        <v>1</v>
      </c>
      <c r="AM709" s="691" t="s">
        <v>3316</v>
      </c>
    </row>
    <row r="710" spans="33:39" ht="15" hidden="1" customHeight="1" x14ac:dyDescent="0.15">
      <c r="AG710" s="690" t="s">
        <v>2186</v>
      </c>
      <c r="AH710" s="697" t="s">
        <v>319</v>
      </c>
      <c r="AI710" s="690" t="s">
        <v>3849</v>
      </c>
      <c r="AJ710" s="690">
        <v>1401001</v>
      </c>
      <c r="AK710" s="691">
        <v>1</v>
      </c>
      <c r="AL710" s="691" t="s">
        <v>1051</v>
      </c>
      <c r="AM710" s="691" t="s">
        <v>3316</v>
      </c>
    </row>
    <row r="711" spans="33:39" ht="15" hidden="1" customHeight="1" thickBot="1" x14ac:dyDescent="0.2">
      <c r="AG711" s="690" t="s">
        <v>2186</v>
      </c>
      <c r="AH711" s="698" t="s">
        <v>480</v>
      </c>
      <c r="AI711" s="690" t="s">
        <v>3850</v>
      </c>
      <c r="AJ711" s="690">
        <v>1411029</v>
      </c>
      <c r="AK711" s="691">
        <v>1</v>
      </c>
      <c r="AL711" s="691" t="s">
        <v>1051</v>
      </c>
      <c r="AM711" s="691" t="s">
        <v>3315</v>
      </c>
    </row>
    <row r="712" spans="33:39" ht="15" hidden="1" customHeight="1" x14ac:dyDescent="0.15">
      <c r="AG712" s="690" t="s">
        <v>2186</v>
      </c>
      <c r="AH712" s="699" t="s">
        <v>425</v>
      </c>
      <c r="AI712" s="690" t="s">
        <v>3851</v>
      </c>
      <c r="AJ712" s="690">
        <v>1409004</v>
      </c>
      <c r="AK712" s="691">
        <v>1</v>
      </c>
      <c r="AL712" s="691" t="s">
        <v>1051</v>
      </c>
      <c r="AM712" s="691" t="s">
        <v>3315</v>
      </c>
    </row>
    <row r="713" spans="33:39" ht="15" hidden="1" customHeight="1" x14ac:dyDescent="0.15">
      <c r="AG713" s="690" t="s">
        <v>2186</v>
      </c>
      <c r="AH713" s="697" t="s">
        <v>1115</v>
      </c>
      <c r="AI713" s="690" t="s">
        <v>3852</v>
      </c>
      <c r="AJ713" s="690">
        <v>1407019</v>
      </c>
      <c r="AK713" s="691" t="s">
        <v>1051</v>
      </c>
      <c r="AL713" s="691">
        <v>1</v>
      </c>
      <c r="AM713" s="691" t="s">
        <v>3316</v>
      </c>
    </row>
    <row r="714" spans="33:39" ht="15" hidden="1" customHeight="1" x14ac:dyDescent="0.15">
      <c r="AG714" s="690" t="s">
        <v>2186</v>
      </c>
      <c r="AH714" s="697" t="s">
        <v>342</v>
      </c>
      <c r="AI714" s="690" t="s">
        <v>3853</v>
      </c>
      <c r="AJ714" s="690">
        <v>1403001</v>
      </c>
      <c r="AK714" s="691" t="s">
        <v>1051</v>
      </c>
      <c r="AL714" s="691">
        <v>1</v>
      </c>
      <c r="AM714" s="691" t="s">
        <v>3316</v>
      </c>
    </row>
    <row r="715" spans="33:39" ht="15" hidden="1" customHeight="1" x14ac:dyDescent="0.15">
      <c r="AG715" s="690" t="s">
        <v>2186</v>
      </c>
      <c r="AH715" s="697" t="s">
        <v>382</v>
      </c>
      <c r="AI715" s="690" t="s">
        <v>3854</v>
      </c>
      <c r="AJ715" s="690">
        <v>1405014</v>
      </c>
      <c r="AK715" s="691" t="s">
        <v>1051</v>
      </c>
      <c r="AL715" s="691">
        <v>1</v>
      </c>
      <c r="AM715" s="691" t="s">
        <v>3316</v>
      </c>
    </row>
    <row r="716" spans="33:39" ht="15" hidden="1" customHeight="1" x14ac:dyDescent="0.15">
      <c r="AG716" s="690" t="s">
        <v>2186</v>
      </c>
      <c r="AH716" s="697" t="s">
        <v>2279</v>
      </c>
      <c r="AI716" s="690" t="s">
        <v>3855</v>
      </c>
      <c r="AJ716" s="690">
        <v>1401021</v>
      </c>
      <c r="AK716" s="691">
        <v>1</v>
      </c>
      <c r="AL716" s="691" t="s">
        <v>1051</v>
      </c>
      <c r="AM716" s="691" t="s">
        <v>3315</v>
      </c>
    </row>
    <row r="717" spans="33:39" ht="15" hidden="1" customHeight="1" x14ac:dyDescent="0.15">
      <c r="AG717" s="690" t="s">
        <v>2186</v>
      </c>
      <c r="AH717" s="697" t="s">
        <v>1112</v>
      </c>
      <c r="AI717" s="690" t="s">
        <v>3856</v>
      </c>
      <c r="AJ717" s="690">
        <v>1406014</v>
      </c>
      <c r="AK717" s="691">
        <v>1</v>
      </c>
      <c r="AL717" s="691" t="s">
        <v>1051</v>
      </c>
      <c r="AM717" s="691" t="s">
        <v>3316</v>
      </c>
    </row>
    <row r="718" spans="33:39" ht="15" hidden="1" customHeight="1" x14ac:dyDescent="0.15">
      <c r="AG718" s="690" t="s">
        <v>2186</v>
      </c>
      <c r="AH718" s="697" t="s">
        <v>1120</v>
      </c>
      <c r="AI718" s="690" t="s">
        <v>3857</v>
      </c>
      <c r="AJ718" s="690">
        <v>7408002</v>
      </c>
      <c r="AK718" s="691" t="s">
        <v>1051</v>
      </c>
      <c r="AL718" s="691">
        <v>1</v>
      </c>
      <c r="AM718" s="691" t="s">
        <v>3316</v>
      </c>
    </row>
    <row r="719" spans="33:39" ht="15" hidden="1" customHeight="1" x14ac:dyDescent="0.15">
      <c r="AG719" s="690" t="s">
        <v>2186</v>
      </c>
      <c r="AH719" s="697" t="s">
        <v>357</v>
      </c>
      <c r="AI719" s="690" t="s">
        <v>3858</v>
      </c>
      <c r="AJ719" s="690">
        <v>1403019</v>
      </c>
      <c r="AK719" s="691">
        <v>1</v>
      </c>
      <c r="AL719" s="691" t="s">
        <v>1051</v>
      </c>
      <c r="AM719" s="691" t="s">
        <v>3316</v>
      </c>
    </row>
    <row r="720" spans="33:39" ht="15" hidden="1" customHeight="1" x14ac:dyDescent="0.15">
      <c r="AG720" s="690" t="s">
        <v>2186</v>
      </c>
      <c r="AH720" s="697" t="s">
        <v>343</v>
      </c>
      <c r="AI720" s="690" t="s">
        <v>3859</v>
      </c>
      <c r="AJ720" s="690">
        <v>1403002</v>
      </c>
      <c r="AK720" s="691">
        <v>1</v>
      </c>
      <c r="AL720" s="691" t="s">
        <v>1051</v>
      </c>
      <c r="AM720" s="691" t="s">
        <v>3315</v>
      </c>
    </row>
    <row r="721" spans="33:39" ht="15" hidden="1" customHeight="1" x14ac:dyDescent="0.15">
      <c r="AG721" s="690" t="s">
        <v>2186</v>
      </c>
      <c r="AH721" s="697" t="s">
        <v>440</v>
      </c>
      <c r="AI721" s="690" t="s">
        <v>3860</v>
      </c>
      <c r="AJ721" s="690">
        <v>1410001</v>
      </c>
      <c r="AK721" s="691">
        <v>1</v>
      </c>
      <c r="AL721" s="691" t="s">
        <v>1051</v>
      </c>
      <c r="AM721" s="691" t="s">
        <v>3316</v>
      </c>
    </row>
    <row r="722" spans="33:39" ht="15" hidden="1" customHeight="1" x14ac:dyDescent="0.15">
      <c r="AG722" s="690" t="s">
        <v>2186</v>
      </c>
      <c r="AH722" s="697" t="s">
        <v>320</v>
      </c>
      <c r="AI722" s="690" t="s">
        <v>3861</v>
      </c>
      <c r="AJ722" s="690">
        <v>1401003</v>
      </c>
      <c r="AK722" s="691" t="s">
        <v>1051</v>
      </c>
      <c r="AL722" s="691">
        <v>1</v>
      </c>
      <c r="AM722" s="691" t="s">
        <v>3316</v>
      </c>
    </row>
    <row r="723" spans="33:39" ht="15" hidden="1" customHeight="1" x14ac:dyDescent="0.15">
      <c r="AG723" s="690" t="s">
        <v>2186</v>
      </c>
      <c r="AH723" s="697" t="s">
        <v>350</v>
      </c>
      <c r="AI723" s="690" t="s">
        <v>3862</v>
      </c>
      <c r="AJ723" s="690">
        <v>1403010</v>
      </c>
      <c r="AK723" s="691" t="s">
        <v>1051</v>
      </c>
      <c r="AL723" s="691">
        <v>1</v>
      </c>
      <c r="AM723" s="691" t="s">
        <v>3316</v>
      </c>
    </row>
    <row r="724" spans="33:39" ht="15" hidden="1" customHeight="1" thickBot="1" x14ac:dyDescent="0.2">
      <c r="AG724" s="690" t="s">
        <v>2186</v>
      </c>
      <c r="AH724" s="700" t="s">
        <v>393</v>
      </c>
      <c r="AI724" s="690" t="s">
        <v>3863</v>
      </c>
      <c r="AJ724" s="690">
        <v>1406011</v>
      </c>
      <c r="AK724" s="691" t="s">
        <v>1051</v>
      </c>
      <c r="AL724" s="691">
        <v>1</v>
      </c>
      <c r="AM724" s="691" t="s">
        <v>3316</v>
      </c>
    </row>
    <row r="725" spans="33:39" ht="15" hidden="1" customHeight="1" x14ac:dyDescent="0.15">
      <c r="AG725" s="690" t="s">
        <v>2186</v>
      </c>
      <c r="AH725" s="696" t="s">
        <v>383</v>
      </c>
      <c r="AI725" s="690" t="s">
        <v>3864</v>
      </c>
      <c r="AJ725" s="690">
        <v>1405015</v>
      </c>
      <c r="AK725" s="691" t="s">
        <v>1051</v>
      </c>
      <c r="AL725" s="691">
        <v>1</v>
      </c>
      <c r="AM725" s="691" t="s">
        <v>3316</v>
      </c>
    </row>
    <row r="726" spans="33:39" ht="15" hidden="1" customHeight="1" x14ac:dyDescent="0.15">
      <c r="AG726" s="690" t="s">
        <v>2186</v>
      </c>
      <c r="AH726" s="697" t="s">
        <v>486</v>
      </c>
      <c r="AI726" s="690" t="s">
        <v>3865</v>
      </c>
      <c r="AJ726" s="690">
        <v>1412003</v>
      </c>
      <c r="AK726" s="691" t="s">
        <v>1051</v>
      </c>
      <c r="AL726" s="691">
        <v>1</v>
      </c>
      <c r="AM726" s="691" t="s">
        <v>3316</v>
      </c>
    </row>
    <row r="727" spans="33:39" ht="15" hidden="1" customHeight="1" x14ac:dyDescent="0.15">
      <c r="AG727" s="690" t="s">
        <v>2186</v>
      </c>
      <c r="AH727" s="697" t="s">
        <v>389</v>
      </c>
      <c r="AI727" s="690" t="s">
        <v>3866</v>
      </c>
      <c r="AJ727" s="690">
        <v>1406007</v>
      </c>
      <c r="AK727" s="691">
        <v>1</v>
      </c>
      <c r="AL727" s="691" t="s">
        <v>1051</v>
      </c>
      <c r="AM727" s="691" t="s">
        <v>3316</v>
      </c>
    </row>
    <row r="728" spans="33:39" ht="15" hidden="1" customHeight="1" x14ac:dyDescent="0.15">
      <c r="AG728" s="690" t="s">
        <v>2186</v>
      </c>
      <c r="AH728" s="697" t="s">
        <v>321</v>
      </c>
      <c r="AI728" s="690" t="s">
        <v>3867</v>
      </c>
      <c r="AJ728" s="690">
        <v>1401005</v>
      </c>
      <c r="AK728" s="691" t="s">
        <v>1051</v>
      </c>
      <c r="AL728" s="691">
        <v>1</v>
      </c>
      <c r="AM728" s="691" t="s">
        <v>3316</v>
      </c>
    </row>
    <row r="729" spans="33:39" ht="15" hidden="1" customHeight="1" x14ac:dyDescent="0.15">
      <c r="AG729" s="690" t="s">
        <v>2186</v>
      </c>
      <c r="AH729" s="697" t="s">
        <v>322</v>
      </c>
      <c r="AI729" s="690" t="s">
        <v>3868</v>
      </c>
      <c r="AJ729" s="690">
        <v>1401004</v>
      </c>
      <c r="AK729" s="691">
        <v>1</v>
      </c>
      <c r="AL729" s="691" t="s">
        <v>1051</v>
      </c>
      <c r="AM729" s="691" t="s">
        <v>3316</v>
      </c>
    </row>
    <row r="730" spans="33:39" ht="15" hidden="1" customHeight="1" x14ac:dyDescent="0.15">
      <c r="AG730" s="690" t="s">
        <v>2186</v>
      </c>
      <c r="AH730" s="697" t="s">
        <v>462</v>
      </c>
      <c r="AI730" s="690" t="s">
        <v>3869</v>
      </c>
      <c r="AJ730" s="690">
        <v>1411001</v>
      </c>
      <c r="AK730" s="691">
        <v>1</v>
      </c>
      <c r="AL730" s="691" t="s">
        <v>1051</v>
      </c>
      <c r="AM730" s="691" t="s">
        <v>3315</v>
      </c>
    </row>
    <row r="731" spans="33:39" ht="15" hidden="1" customHeight="1" x14ac:dyDescent="0.15">
      <c r="AG731" s="690" t="s">
        <v>2186</v>
      </c>
      <c r="AH731" s="697" t="s">
        <v>473</v>
      </c>
      <c r="AI731" s="690" t="s">
        <v>3870</v>
      </c>
      <c r="AJ731" s="690">
        <v>1411014</v>
      </c>
      <c r="AK731" s="691" t="s">
        <v>1051</v>
      </c>
      <c r="AL731" s="691">
        <v>1</v>
      </c>
      <c r="AM731" s="691" t="s">
        <v>3315</v>
      </c>
    </row>
    <row r="732" spans="33:39" ht="15" hidden="1" customHeight="1" x14ac:dyDescent="0.15">
      <c r="AG732" s="690" t="s">
        <v>2186</v>
      </c>
      <c r="AH732" s="697" t="s">
        <v>323</v>
      </c>
      <c r="AI732" s="690" t="s">
        <v>3871</v>
      </c>
      <c r="AJ732" s="690">
        <v>1401006</v>
      </c>
      <c r="AK732" s="691" t="s">
        <v>1051</v>
      </c>
      <c r="AL732" s="691">
        <v>1</v>
      </c>
      <c r="AM732" s="691" t="s">
        <v>3316</v>
      </c>
    </row>
    <row r="733" spans="33:39" ht="15" hidden="1" customHeight="1" x14ac:dyDescent="0.15">
      <c r="AG733" s="690" t="s">
        <v>2186</v>
      </c>
      <c r="AH733" s="697" t="s">
        <v>1127</v>
      </c>
      <c r="AI733" s="690" t="s">
        <v>3872</v>
      </c>
      <c r="AJ733" s="690">
        <v>1411021</v>
      </c>
      <c r="AK733" s="691">
        <v>1</v>
      </c>
      <c r="AL733" s="691" t="s">
        <v>1051</v>
      </c>
      <c r="AM733" s="691" t="s">
        <v>3316</v>
      </c>
    </row>
    <row r="734" spans="33:39" ht="15" hidden="1" customHeight="1" x14ac:dyDescent="0.15">
      <c r="AG734" s="690" t="s">
        <v>2186</v>
      </c>
      <c r="AH734" s="697" t="s">
        <v>405</v>
      </c>
      <c r="AI734" s="690" t="s">
        <v>3873</v>
      </c>
      <c r="AJ734" s="690">
        <v>1408003</v>
      </c>
      <c r="AK734" s="691" t="s">
        <v>1051</v>
      </c>
      <c r="AL734" s="691">
        <v>1</v>
      </c>
      <c r="AM734" s="691" t="s">
        <v>3316</v>
      </c>
    </row>
    <row r="735" spans="33:39" ht="15" hidden="1" customHeight="1" x14ac:dyDescent="0.15">
      <c r="AG735" s="690" t="s">
        <v>2186</v>
      </c>
      <c r="AH735" s="697" t="s">
        <v>332</v>
      </c>
      <c r="AI735" s="690" t="s">
        <v>3874</v>
      </c>
      <c r="AJ735" s="690">
        <v>1402003</v>
      </c>
      <c r="AK735" s="691">
        <v>1</v>
      </c>
      <c r="AL735" s="691" t="s">
        <v>1051</v>
      </c>
      <c r="AM735" s="691" t="s">
        <v>3315</v>
      </c>
    </row>
    <row r="736" spans="33:39" ht="15" hidden="1" customHeight="1" x14ac:dyDescent="0.15">
      <c r="AG736" s="690" t="s">
        <v>2186</v>
      </c>
      <c r="AH736" s="697" t="s">
        <v>362</v>
      </c>
      <c r="AI736" s="690" t="s">
        <v>3875</v>
      </c>
      <c r="AJ736" s="690">
        <v>1404006</v>
      </c>
      <c r="AK736" s="691" t="s">
        <v>1051</v>
      </c>
      <c r="AL736" s="691">
        <v>1</v>
      </c>
      <c r="AM736" s="691" t="s">
        <v>3316</v>
      </c>
    </row>
    <row r="737" spans="33:39" ht="15" hidden="1" customHeight="1" x14ac:dyDescent="0.15">
      <c r="AG737" s="690" t="s">
        <v>2186</v>
      </c>
      <c r="AH737" s="697" t="s">
        <v>363</v>
      </c>
      <c r="AI737" s="690" t="s">
        <v>3876</v>
      </c>
      <c r="AJ737" s="690">
        <v>1404007</v>
      </c>
      <c r="AK737" s="691" t="s">
        <v>1051</v>
      </c>
      <c r="AL737" s="691">
        <v>1</v>
      </c>
      <c r="AM737" s="691" t="s">
        <v>3315</v>
      </c>
    </row>
    <row r="738" spans="33:39" ht="15" hidden="1" customHeight="1" x14ac:dyDescent="0.15">
      <c r="AG738" s="690" t="s">
        <v>2186</v>
      </c>
      <c r="AH738" s="697" t="s">
        <v>364</v>
      </c>
      <c r="AI738" s="690" t="s">
        <v>3877</v>
      </c>
      <c r="AJ738" s="690">
        <v>1404008</v>
      </c>
      <c r="AK738" s="691" t="s">
        <v>1051</v>
      </c>
      <c r="AL738" s="691">
        <v>1</v>
      </c>
      <c r="AM738" s="691" t="s">
        <v>3315</v>
      </c>
    </row>
    <row r="739" spans="33:39" ht="15" hidden="1" customHeight="1" x14ac:dyDescent="0.15">
      <c r="AG739" s="690" t="s">
        <v>2186</v>
      </c>
      <c r="AH739" s="697" t="s">
        <v>406</v>
      </c>
      <c r="AI739" s="690" t="s">
        <v>3878</v>
      </c>
      <c r="AJ739" s="690">
        <v>1408004</v>
      </c>
      <c r="AK739" s="691">
        <v>1</v>
      </c>
      <c r="AL739" s="691" t="s">
        <v>1051</v>
      </c>
      <c r="AM739" s="691" t="s">
        <v>3316</v>
      </c>
    </row>
    <row r="740" spans="33:39" ht="15" hidden="1" customHeight="1" x14ac:dyDescent="0.15">
      <c r="AG740" s="690" t="s">
        <v>2186</v>
      </c>
      <c r="AH740" s="697" t="s">
        <v>3421</v>
      </c>
      <c r="AI740" s="690" t="s">
        <v>3879</v>
      </c>
      <c r="AJ740" s="690">
        <v>1404990</v>
      </c>
      <c r="AK740" s="691">
        <v>1</v>
      </c>
      <c r="AL740" s="691" t="s">
        <v>1051</v>
      </c>
      <c r="AM740" s="691" t="s">
        <v>3315</v>
      </c>
    </row>
    <row r="741" spans="33:39" ht="15" hidden="1" customHeight="1" x14ac:dyDescent="0.15">
      <c r="AG741" s="690" t="s">
        <v>2186</v>
      </c>
      <c r="AH741" s="697" t="s">
        <v>471</v>
      </c>
      <c r="AI741" s="690" t="s">
        <v>3880</v>
      </c>
      <c r="AJ741" s="690">
        <v>1411011</v>
      </c>
      <c r="AK741" s="691" t="s">
        <v>1051</v>
      </c>
      <c r="AL741" s="691">
        <v>1</v>
      </c>
      <c r="AM741" s="691" t="s">
        <v>3316</v>
      </c>
    </row>
    <row r="742" spans="33:39" ht="15" hidden="1" customHeight="1" x14ac:dyDescent="0.15">
      <c r="AG742" s="690" t="s">
        <v>2186</v>
      </c>
      <c r="AH742" s="701" t="s">
        <v>3420</v>
      </c>
      <c r="AI742" s="690" t="s">
        <v>3881</v>
      </c>
      <c r="AJ742" s="690">
        <v>1404012</v>
      </c>
      <c r="AK742" s="691" t="s">
        <v>1051</v>
      </c>
      <c r="AL742" s="691">
        <v>1</v>
      </c>
      <c r="AM742" s="691" t="s">
        <v>3316</v>
      </c>
    </row>
    <row r="743" spans="33:39" ht="15" hidden="1" customHeight="1" thickBot="1" x14ac:dyDescent="0.2">
      <c r="AG743" s="690" t="s">
        <v>2186</v>
      </c>
      <c r="AH743" s="698" t="s">
        <v>431</v>
      </c>
      <c r="AI743" s="690" t="s">
        <v>3882</v>
      </c>
      <c r="AJ743" s="690">
        <v>1409009</v>
      </c>
      <c r="AK743" s="691" t="s">
        <v>1051</v>
      </c>
      <c r="AL743" s="691">
        <v>1</v>
      </c>
      <c r="AM743" s="691" t="s">
        <v>3316</v>
      </c>
    </row>
    <row r="744" spans="33:39" ht="15" hidden="1" customHeight="1" x14ac:dyDescent="0.15">
      <c r="AG744" s="690" t="s">
        <v>2186</v>
      </c>
      <c r="AH744" s="699" t="s">
        <v>355</v>
      </c>
      <c r="AI744" s="690" t="s">
        <v>3883</v>
      </c>
      <c r="AJ744" s="690">
        <v>1403017</v>
      </c>
      <c r="AK744" s="691" t="s">
        <v>1051</v>
      </c>
      <c r="AL744" s="691">
        <v>1</v>
      </c>
      <c r="AM744" s="691" t="s">
        <v>3316</v>
      </c>
    </row>
    <row r="745" spans="33:39" ht="15" hidden="1" customHeight="1" x14ac:dyDescent="0.15">
      <c r="AG745" s="690" t="s">
        <v>2186</v>
      </c>
      <c r="AH745" s="697" t="s">
        <v>463</v>
      </c>
      <c r="AI745" s="690" t="s">
        <v>3884</v>
      </c>
      <c r="AJ745" s="690">
        <v>1411002</v>
      </c>
      <c r="AK745" s="691">
        <v>1</v>
      </c>
      <c r="AL745" s="691" t="s">
        <v>1051</v>
      </c>
      <c r="AM745" s="691" t="s">
        <v>3316</v>
      </c>
    </row>
    <row r="746" spans="33:39" ht="15" hidden="1" customHeight="1" x14ac:dyDescent="0.15">
      <c r="AG746" s="690" t="s">
        <v>2186</v>
      </c>
      <c r="AH746" s="697" t="s">
        <v>394</v>
      </c>
      <c r="AI746" s="690" t="s">
        <v>3885</v>
      </c>
      <c r="AJ746" s="690">
        <v>1407002</v>
      </c>
      <c r="AK746" s="691" t="s">
        <v>1051</v>
      </c>
      <c r="AL746" s="691">
        <v>1</v>
      </c>
      <c r="AM746" s="691" t="s">
        <v>3316</v>
      </c>
    </row>
    <row r="747" spans="33:39" ht="15" hidden="1" customHeight="1" x14ac:dyDescent="0.15">
      <c r="AG747" s="690" t="s">
        <v>2186</v>
      </c>
      <c r="AH747" s="697" t="s">
        <v>2274</v>
      </c>
      <c r="AI747" s="690" t="s">
        <v>3886</v>
      </c>
      <c r="AJ747" s="690">
        <v>1401007</v>
      </c>
      <c r="AK747" s="691" t="s">
        <v>1051</v>
      </c>
      <c r="AL747" s="691">
        <v>1</v>
      </c>
      <c r="AM747" s="691" t="s">
        <v>3316</v>
      </c>
    </row>
    <row r="748" spans="33:39" ht="15" hidden="1" customHeight="1" x14ac:dyDescent="0.15">
      <c r="AG748" s="690" t="s">
        <v>2186</v>
      </c>
      <c r="AH748" s="697" t="s">
        <v>432</v>
      </c>
      <c r="AI748" s="690" t="s">
        <v>3887</v>
      </c>
      <c r="AJ748" s="690">
        <v>1409010</v>
      </c>
      <c r="AK748" s="691" t="s">
        <v>1051</v>
      </c>
      <c r="AL748" s="691">
        <v>1</v>
      </c>
      <c r="AM748" s="691" t="s">
        <v>3316</v>
      </c>
    </row>
    <row r="749" spans="33:39" ht="15" hidden="1" customHeight="1" x14ac:dyDescent="0.15">
      <c r="AG749" s="690" t="s">
        <v>2186</v>
      </c>
      <c r="AH749" s="697" t="s">
        <v>407</v>
      </c>
      <c r="AI749" s="690" t="s">
        <v>3888</v>
      </c>
      <c r="AJ749" s="690">
        <v>1408005</v>
      </c>
      <c r="AK749" s="691" t="s">
        <v>1051</v>
      </c>
      <c r="AL749" s="691">
        <v>1</v>
      </c>
      <c r="AM749" s="691" t="s">
        <v>3315</v>
      </c>
    </row>
    <row r="750" spans="33:39" ht="15" hidden="1" customHeight="1" x14ac:dyDescent="0.15">
      <c r="AG750" s="690" t="s">
        <v>2186</v>
      </c>
      <c r="AH750" s="697" t="s">
        <v>1114</v>
      </c>
      <c r="AI750" s="690" t="s">
        <v>3889</v>
      </c>
      <c r="AJ750" s="690">
        <v>1407003</v>
      </c>
      <c r="AK750" s="691" t="s">
        <v>1051</v>
      </c>
      <c r="AL750" s="691">
        <v>1</v>
      </c>
      <c r="AM750" s="691" t="s">
        <v>3316</v>
      </c>
    </row>
    <row r="751" spans="33:39" ht="15" hidden="1" customHeight="1" x14ac:dyDescent="0.15">
      <c r="AG751" s="690" t="s">
        <v>2186</v>
      </c>
      <c r="AH751" s="697" t="s">
        <v>2284</v>
      </c>
      <c r="AI751" s="690" t="s">
        <v>3890</v>
      </c>
      <c r="AJ751" s="690">
        <v>1403011</v>
      </c>
      <c r="AK751" s="691">
        <v>1</v>
      </c>
      <c r="AL751" s="691" t="s">
        <v>1051</v>
      </c>
      <c r="AM751" s="691" t="s">
        <v>3316</v>
      </c>
    </row>
    <row r="752" spans="33:39" ht="15" hidden="1" customHeight="1" x14ac:dyDescent="0.15">
      <c r="AG752" s="690" t="s">
        <v>2186</v>
      </c>
      <c r="AH752" s="697" t="s">
        <v>1256</v>
      </c>
      <c r="AI752" s="690" t="s">
        <v>3891</v>
      </c>
      <c r="AJ752" s="690">
        <v>1409011</v>
      </c>
      <c r="AK752" s="691">
        <v>1</v>
      </c>
      <c r="AL752" s="691" t="s">
        <v>1051</v>
      </c>
      <c r="AM752" s="691" t="s">
        <v>3315</v>
      </c>
    </row>
    <row r="753" spans="33:39" ht="15" hidden="1" customHeight="1" x14ac:dyDescent="0.15">
      <c r="AG753" s="690" t="s">
        <v>2186</v>
      </c>
      <c r="AH753" s="697" t="s">
        <v>491</v>
      </c>
      <c r="AI753" s="690" t="s">
        <v>3892</v>
      </c>
      <c r="AJ753" s="690">
        <v>1412009</v>
      </c>
      <c r="AK753" s="691">
        <v>1</v>
      </c>
      <c r="AL753" s="691" t="s">
        <v>1051</v>
      </c>
      <c r="AM753" s="691" t="s">
        <v>3316</v>
      </c>
    </row>
    <row r="754" spans="33:39" ht="15" hidden="1" customHeight="1" x14ac:dyDescent="0.15">
      <c r="AG754" s="690" t="s">
        <v>2186</v>
      </c>
      <c r="AH754" s="697" t="s">
        <v>408</v>
      </c>
      <c r="AI754" s="690" t="s">
        <v>3893</v>
      </c>
      <c r="AJ754" s="690">
        <v>1408006</v>
      </c>
      <c r="AK754" s="691">
        <v>1</v>
      </c>
      <c r="AL754" s="691" t="s">
        <v>1051</v>
      </c>
      <c r="AM754" s="691" t="s">
        <v>3316</v>
      </c>
    </row>
    <row r="755" spans="33:39" ht="15" hidden="1" customHeight="1" x14ac:dyDescent="0.15">
      <c r="AG755" s="690" t="s">
        <v>2186</v>
      </c>
      <c r="AH755" s="697" t="s">
        <v>1285</v>
      </c>
      <c r="AI755" s="690" t="s">
        <v>3894</v>
      </c>
      <c r="AJ755" s="690">
        <v>1410990</v>
      </c>
      <c r="AK755" s="691" t="s">
        <v>1051</v>
      </c>
      <c r="AL755" s="691">
        <v>1</v>
      </c>
      <c r="AM755" s="691" t="s">
        <v>3316</v>
      </c>
    </row>
    <row r="756" spans="33:39" ht="15" hidden="1" customHeight="1" x14ac:dyDescent="0.15">
      <c r="AG756" s="690" t="s">
        <v>2186</v>
      </c>
      <c r="AH756" s="697" t="s">
        <v>365</v>
      </c>
      <c r="AI756" s="690" t="s">
        <v>3895</v>
      </c>
      <c r="AJ756" s="690">
        <v>1404011</v>
      </c>
      <c r="AK756" s="691" t="s">
        <v>1051</v>
      </c>
      <c r="AL756" s="691">
        <v>1</v>
      </c>
      <c r="AM756" s="691" t="s">
        <v>3316</v>
      </c>
    </row>
    <row r="757" spans="33:39" ht="15" hidden="1" customHeight="1" x14ac:dyDescent="0.15">
      <c r="AG757" s="690" t="s">
        <v>2186</v>
      </c>
      <c r="AH757" s="697" t="s">
        <v>484</v>
      </c>
      <c r="AI757" s="690" t="s">
        <v>3896</v>
      </c>
      <c r="AJ757" s="690">
        <v>1411030</v>
      </c>
      <c r="AK757" s="691">
        <v>1</v>
      </c>
      <c r="AL757" s="691" t="s">
        <v>1051</v>
      </c>
      <c r="AM757" s="691" t="s">
        <v>3316</v>
      </c>
    </row>
    <row r="758" spans="33:39" ht="15" hidden="1" customHeight="1" x14ac:dyDescent="0.15">
      <c r="AG758" s="690" t="s">
        <v>2186</v>
      </c>
      <c r="AH758" s="697" t="s">
        <v>409</v>
      </c>
      <c r="AI758" s="690" t="s">
        <v>3897</v>
      </c>
      <c r="AJ758" s="690">
        <v>1408008</v>
      </c>
      <c r="AK758" s="691">
        <v>1</v>
      </c>
      <c r="AL758" s="691" t="s">
        <v>1051</v>
      </c>
      <c r="AM758" s="691" t="s">
        <v>3316</v>
      </c>
    </row>
    <row r="759" spans="33:39" ht="15" hidden="1" customHeight="1" x14ac:dyDescent="0.15">
      <c r="AG759" s="690" t="s">
        <v>2186</v>
      </c>
      <c r="AH759" s="697" t="s">
        <v>410</v>
      </c>
      <c r="AI759" s="690" t="s">
        <v>3898</v>
      </c>
      <c r="AJ759" s="690">
        <v>1408009</v>
      </c>
      <c r="AK759" s="691" t="s">
        <v>1051</v>
      </c>
      <c r="AL759" s="691">
        <v>1</v>
      </c>
      <c r="AM759" s="691" t="s">
        <v>3316</v>
      </c>
    </row>
    <row r="760" spans="33:39" ht="15" hidden="1" customHeight="1" x14ac:dyDescent="0.15">
      <c r="AG760" s="690" t="s">
        <v>2186</v>
      </c>
      <c r="AH760" s="697" t="s">
        <v>411</v>
      </c>
      <c r="AI760" s="690" t="s">
        <v>3899</v>
      </c>
      <c r="AJ760" s="690">
        <v>1408010</v>
      </c>
      <c r="AK760" s="691">
        <v>1</v>
      </c>
      <c r="AL760" s="691" t="s">
        <v>1051</v>
      </c>
      <c r="AM760" s="691" t="s">
        <v>3315</v>
      </c>
    </row>
    <row r="761" spans="33:39" ht="15" hidden="1" customHeight="1" x14ac:dyDescent="0.15">
      <c r="AG761" s="690" t="s">
        <v>2186</v>
      </c>
      <c r="AH761" s="697" t="s">
        <v>374</v>
      </c>
      <c r="AI761" s="690" t="s">
        <v>3900</v>
      </c>
      <c r="AJ761" s="690">
        <v>1405004</v>
      </c>
      <c r="AK761" s="691" t="s">
        <v>1051</v>
      </c>
      <c r="AL761" s="691">
        <v>1</v>
      </c>
      <c r="AM761" s="691" t="s">
        <v>3316</v>
      </c>
    </row>
    <row r="762" spans="33:39" ht="15" hidden="1" customHeight="1" x14ac:dyDescent="0.15">
      <c r="AG762" s="690" t="s">
        <v>2186</v>
      </c>
      <c r="AH762" s="697" t="s">
        <v>2289</v>
      </c>
      <c r="AI762" s="690" t="s">
        <v>3901</v>
      </c>
      <c r="AJ762" s="690">
        <v>1405009</v>
      </c>
      <c r="AK762" s="691">
        <v>1</v>
      </c>
      <c r="AL762" s="691" t="s">
        <v>1051</v>
      </c>
      <c r="AM762" s="691" t="s">
        <v>3316</v>
      </c>
    </row>
    <row r="763" spans="33:39" ht="15" hidden="1" customHeight="1" thickBot="1" x14ac:dyDescent="0.2">
      <c r="AG763" s="690" t="s">
        <v>2186</v>
      </c>
      <c r="AH763" s="700" t="s">
        <v>2304</v>
      </c>
      <c r="AI763" s="690" t="s">
        <v>3902</v>
      </c>
      <c r="AJ763" s="690">
        <v>1408028</v>
      </c>
      <c r="AK763" s="691">
        <v>1</v>
      </c>
      <c r="AL763" s="691" t="s">
        <v>1051</v>
      </c>
      <c r="AM763" s="691" t="s">
        <v>3315</v>
      </c>
    </row>
    <row r="764" spans="33:39" ht="15" hidden="1" customHeight="1" x14ac:dyDescent="0.15">
      <c r="AG764" s="690" t="s">
        <v>2186</v>
      </c>
      <c r="AH764" s="696" t="s">
        <v>426</v>
      </c>
      <c r="AI764" s="690" t="s">
        <v>3903</v>
      </c>
      <c r="AJ764" s="690">
        <v>1409001</v>
      </c>
      <c r="AK764" s="691" t="s">
        <v>1051</v>
      </c>
      <c r="AL764" s="691">
        <v>1</v>
      </c>
      <c r="AM764" s="691" t="s">
        <v>3316</v>
      </c>
    </row>
    <row r="765" spans="33:39" ht="15" hidden="1" customHeight="1" x14ac:dyDescent="0.15">
      <c r="AG765" s="690" t="s">
        <v>2186</v>
      </c>
      <c r="AH765" s="697" t="s">
        <v>351</v>
      </c>
      <c r="AI765" s="690" t="s">
        <v>3904</v>
      </c>
      <c r="AJ765" s="690">
        <v>1403012</v>
      </c>
      <c r="AK765" s="691">
        <v>1</v>
      </c>
      <c r="AL765" s="691" t="s">
        <v>1051</v>
      </c>
      <c r="AM765" s="691" t="s">
        <v>3316</v>
      </c>
    </row>
    <row r="766" spans="33:39" ht="15" hidden="1" customHeight="1" x14ac:dyDescent="0.15">
      <c r="AG766" s="690" t="s">
        <v>2186</v>
      </c>
      <c r="AH766" s="697" t="s">
        <v>397</v>
      </c>
      <c r="AI766" s="690" t="s">
        <v>3905</v>
      </c>
      <c r="AJ766" s="690">
        <v>1407008</v>
      </c>
      <c r="AK766" s="691" t="s">
        <v>1051</v>
      </c>
      <c r="AL766" s="691">
        <v>1</v>
      </c>
      <c r="AM766" s="691" t="s">
        <v>3316</v>
      </c>
    </row>
    <row r="767" spans="33:39" ht="15" hidden="1" customHeight="1" x14ac:dyDescent="0.15">
      <c r="AG767" s="690" t="s">
        <v>2186</v>
      </c>
      <c r="AH767" s="697" t="s">
        <v>2295</v>
      </c>
      <c r="AI767" s="690" t="s">
        <v>3906</v>
      </c>
      <c r="AJ767" s="690">
        <v>1407007</v>
      </c>
      <c r="AK767" s="691">
        <v>1</v>
      </c>
      <c r="AL767" s="691" t="s">
        <v>1051</v>
      </c>
      <c r="AM767" s="691" t="s">
        <v>3316</v>
      </c>
    </row>
    <row r="768" spans="33:39" ht="15" hidden="1" customHeight="1" x14ac:dyDescent="0.15">
      <c r="AG768" s="690" t="s">
        <v>2186</v>
      </c>
      <c r="AH768" s="697" t="s">
        <v>2293</v>
      </c>
      <c r="AI768" s="690" t="s">
        <v>3907</v>
      </c>
      <c r="AJ768" s="690">
        <v>1407001</v>
      </c>
      <c r="AK768" s="691" t="s">
        <v>1051</v>
      </c>
      <c r="AL768" s="691">
        <v>1</v>
      </c>
      <c r="AM768" s="691" t="s">
        <v>3316</v>
      </c>
    </row>
    <row r="769" spans="33:39" ht="15" hidden="1" customHeight="1" x14ac:dyDescent="0.15">
      <c r="AG769" s="690" t="s">
        <v>2186</v>
      </c>
      <c r="AH769" s="697" t="s">
        <v>395</v>
      </c>
      <c r="AI769" s="690" t="s">
        <v>3908</v>
      </c>
      <c r="AJ769" s="690">
        <v>1407004</v>
      </c>
      <c r="AK769" s="691" t="s">
        <v>1051</v>
      </c>
      <c r="AL769" s="691">
        <v>1</v>
      </c>
      <c r="AM769" s="691" t="s">
        <v>3316</v>
      </c>
    </row>
    <row r="770" spans="33:39" ht="15" hidden="1" customHeight="1" x14ac:dyDescent="0.15">
      <c r="AG770" s="690" t="s">
        <v>2186</v>
      </c>
      <c r="AH770" s="697" t="s">
        <v>333</v>
      </c>
      <c r="AI770" s="690" t="s">
        <v>3909</v>
      </c>
      <c r="AJ770" s="690">
        <v>1402004</v>
      </c>
      <c r="AK770" s="691" t="s">
        <v>1051</v>
      </c>
      <c r="AL770" s="691">
        <v>1</v>
      </c>
      <c r="AM770" s="691" t="s">
        <v>3316</v>
      </c>
    </row>
    <row r="771" spans="33:39" ht="15" hidden="1" customHeight="1" x14ac:dyDescent="0.15">
      <c r="AG771" s="690" t="s">
        <v>2186</v>
      </c>
      <c r="AH771" s="697" t="s">
        <v>2291</v>
      </c>
      <c r="AI771" s="690" t="s">
        <v>3910</v>
      </c>
      <c r="AJ771" s="690">
        <v>1406016</v>
      </c>
      <c r="AK771" s="691">
        <v>1</v>
      </c>
      <c r="AL771" s="691" t="s">
        <v>1051</v>
      </c>
      <c r="AM771" s="691" t="s">
        <v>3316</v>
      </c>
    </row>
    <row r="772" spans="33:39" ht="15" hidden="1" customHeight="1" x14ac:dyDescent="0.15">
      <c r="AG772" s="690" t="s">
        <v>2186</v>
      </c>
      <c r="AH772" s="697" t="s">
        <v>2282</v>
      </c>
      <c r="AI772" s="690" t="s">
        <v>3911</v>
      </c>
      <c r="AJ772" s="690">
        <v>1402014</v>
      </c>
      <c r="AK772" s="691" t="s">
        <v>1051</v>
      </c>
      <c r="AL772" s="691">
        <v>1</v>
      </c>
      <c r="AM772" s="691" t="s">
        <v>3316</v>
      </c>
    </row>
    <row r="773" spans="33:39" ht="15" hidden="1" customHeight="1" x14ac:dyDescent="0.15">
      <c r="AG773" s="690" t="s">
        <v>2186</v>
      </c>
      <c r="AH773" s="697" t="s">
        <v>352</v>
      </c>
      <c r="AI773" s="690" t="s">
        <v>3912</v>
      </c>
      <c r="AJ773" s="690">
        <v>1403013</v>
      </c>
      <c r="AK773" s="691" t="s">
        <v>1051</v>
      </c>
      <c r="AL773" s="691">
        <v>1</v>
      </c>
      <c r="AM773" s="691" t="s">
        <v>3316</v>
      </c>
    </row>
    <row r="774" spans="33:39" ht="15" hidden="1" customHeight="1" x14ac:dyDescent="0.15">
      <c r="AG774" s="690" t="s">
        <v>2186</v>
      </c>
      <c r="AH774" s="697" t="s">
        <v>1118</v>
      </c>
      <c r="AI774" s="690" t="s">
        <v>3913</v>
      </c>
      <c r="AJ774" s="690">
        <v>1408014</v>
      </c>
      <c r="AK774" s="691" t="s">
        <v>1051</v>
      </c>
      <c r="AL774" s="691">
        <v>1</v>
      </c>
      <c r="AM774" s="691" t="s">
        <v>3316</v>
      </c>
    </row>
    <row r="775" spans="33:39" ht="15" hidden="1" customHeight="1" x14ac:dyDescent="0.15">
      <c r="AG775" s="690" t="s">
        <v>2186</v>
      </c>
      <c r="AH775" s="697" t="s">
        <v>2298</v>
      </c>
      <c r="AI775" s="690" t="s">
        <v>3914</v>
      </c>
      <c r="AJ775" s="690">
        <v>1407011</v>
      </c>
      <c r="AK775" s="691" t="s">
        <v>1051</v>
      </c>
      <c r="AL775" s="691">
        <v>1</v>
      </c>
      <c r="AM775" s="691" t="s">
        <v>3316</v>
      </c>
    </row>
    <row r="776" spans="33:39" ht="15" hidden="1" customHeight="1" x14ac:dyDescent="0.15">
      <c r="AG776" s="690" t="s">
        <v>2186</v>
      </c>
      <c r="AH776" s="702" t="s">
        <v>3424</v>
      </c>
      <c r="AI776" s="690" t="s">
        <v>3915</v>
      </c>
      <c r="AJ776" s="690">
        <v>1410025</v>
      </c>
      <c r="AK776" s="691" t="s">
        <v>1051</v>
      </c>
      <c r="AL776" s="691">
        <v>1</v>
      </c>
      <c r="AM776" s="691" t="s">
        <v>3316</v>
      </c>
    </row>
    <row r="777" spans="33:39" ht="15" hidden="1" customHeight="1" x14ac:dyDescent="0.15">
      <c r="AG777" s="690" t="s">
        <v>2186</v>
      </c>
      <c r="AH777" s="697" t="s">
        <v>390</v>
      </c>
      <c r="AI777" s="690" t="s">
        <v>3916</v>
      </c>
      <c r="AJ777" s="690">
        <v>1406008</v>
      </c>
      <c r="AK777" s="691" t="s">
        <v>1051</v>
      </c>
      <c r="AL777" s="691">
        <v>1</v>
      </c>
      <c r="AM777" s="691" t="s">
        <v>3316</v>
      </c>
    </row>
    <row r="778" spans="33:39" ht="15" hidden="1" customHeight="1" thickBot="1" x14ac:dyDescent="0.2">
      <c r="AG778" s="690" t="s">
        <v>2186</v>
      </c>
      <c r="AH778" s="698" t="s">
        <v>441</v>
      </c>
      <c r="AI778" s="690" t="s">
        <v>3917</v>
      </c>
      <c r="AJ778" s="690">
        <v>1410003</v>
      </c>
      <c r="AK778" s="691">
        <v>1</v>
      </c>
      <c r="AL778" s="691" t="s">
        <v>1051</v>
      </c>
      <c r="AM778" s="691" t="s">
        <v>3316</v>
      </c>
    </row>
    <row r="779" spans="33:39" ht="15" hidden="1" customHeight="1" x14ac:dyDescent="0.15">
      <c r="AG779" s="690" t="s">
        <v>2186</v>
      </c>
      <c r="AH779" s="696" t="s">
        <v>451</v>
      </c>
      <c r="AI779" s="690" t="s">
        <v>3918</v>
      </c>
      <c r="AJ779" s="690">
        <v>1410015</v>
      </c>
      <c r="AK779" s="691">
        <v>1</v>
      </c>
      <c r="AL779" s="691" t="s">
        <v>1051</v>
      </c>
      <c r="AM779" s="691" t="s">
        <v>3316</v>
      </c>
    </row>
    <row r="780" spans="33:39" ht="15" hidden="1" customHeight="1" x14ac:dyDescent="0.15">
      <c r="AG780" s="690" t="s">
        <v>2186</v>
      </c>
      <c r="AH780" s="697" t="s">
        <v>442</v>
      </c>
      <c r="AI780" s="690" t="s">
        <v>3919</v>
      </c>
      <c r="AJ780" s="690">
        <v>1410008</v>
      </c>
      <c r="AK780" s="691">
        <v>1</v>
      </c>
      <c r="AL780" s="691" t="s">
        <v>1051</v>
      </c>
      <c r="AM780" s="691" t="s">
        <v>3315</v>
      </c>
    </row>
    <row r="781" spans="33:39" ht="15" hidden="1" customHeight="1" x14ac:dyDescent="0.15">
      <c r="AG781" s="690" t="s">
        <v>2186</v>
      </c>
      <c r="AH781" s="697" t="s">
        <v>375</v>
      </c>
      <c r="AI781" s="690" t="s">
        <v>3920</v>
      </c>
      <c r="AJ781" s="690">
        <v>1405005</v>
      </c>
      <c r="AK781" s="691" t="s">
        <v>1051</v>
      </c>
      <c r="AL781" s="691">
        <v>1</v>
      </c>
      <c r="AM781" s="691" t="s">
        <v>3316</v>
      </c>
    </row>
    <row r="782" spans="33:39" ht="15" hidden="1" customHeight="1" x14ac:dyDescent="0.15">
      <c r="AG782" s="690" t="s">
        <v>2186</v>
      </c>
      <c r="AH782" s="697" t="s">
        <v>388</v>
      </c>
      <c r="AI782" s="690" t="s">
        <v>3921</v>
      </c>
      <c r="AJ782" s="690">
        <v>1406005</v>
      </c>
      <c r="AK782" s="691" t="s">
        <v>1051</v>
      </c>
      <c r="AL782" s="691">
        <v>1</v>
      </c>
      <c r="AM782" s="691" t="s">
        <v>3316</v>
      </c>
    </row>
    <row r="783" spans="33:39" ht="15" hidden="1" customHeight="1" x14ac:dyDescent="0.15">
      <c r="AG783" s="690" t="s">
        <v>2186</v>
      </c>
      <c r="AH783" s="697" t="s">
        <v>2303</v>
      </c>
      <c r="AI783" s="690" t="s">
        <v>3922</v>
      </c>
      <c r="AJ783" s="690">
        <v>1408011</v>
      </c>
      <c r="AK783" s="691">
        <v>1</v>
      </c>
      <c r="AL783" s="691" t="s">
        <v>1051</v>
      </c>
      <c r="AM783" s="691" t="s">
        <v>3316</v>
      </c>
    </row>
    <row r="784" spans="33:39" ht="15" hidden="1" customHeight="1" x14ac:dyDescent="0.15">
      <c r="AG784" s="690" t="s">
        <v>2186</v>
      </c>
      <c r="AH784" s="697" t="s">
        <v>334</v>
      </c>
      <c r="AI784" s="690" t="s">
        <v>3923</v>
      </c>
      <c r="AJ784" s="690">
        <v>1402007</v>
      </c>
      <c r="AK784" s="691" t="s">
        <v>1051</v>
      </c>
      <c r="AL784" s="691">
        <v>1</v>
      </c>
      <c r="AM784" s="691" t="s">
        <v>3316</v>
      </c>
    </row>
    <row r="785" spans="33:39" ht="15" hidden="1" customHeight="1" x14ac:dyDescent="0.15">
      <c r="AG785" s="690" t="s">
        <v>2186</v>
      </c>
      <c r="AH785" s="697" t="s">
        <v>443</v>
      </c>
      <c r="AI785" s="690" t="s">
        <v>3924</v>
      </c>
      <c r="AJ785" s="690">
        <v>1410004</v>
      </c>
      <c r="AK785" s="691" t="s">
        <v>1051</v>
      </c>
      <c r="AL785" s="691">
        <v>1</v>
      </c>
      <c r="AM785" s="691" t="s">
        <v>3316</v>
      </c>
    </row>
    <row r="786" spans="33:39" ht="15" hidden="1" customHeight="1" x14ac:dyDescent="0.15">
      <c r="AG786" s="690" t="s">
        <v>2186</v>
      </c>
      <c r="AH786" s="697" t="s">
        <v>485</v>
      </c>
      <c r="AI786" s="690" t="s">
        <v>3925</v>
      </c>
      <c r="AJ786" s="690">
        <v>1412002</v>
      </c>
      <c r="AK786" s="691" t="s">
        <v>1051</v>
      </c>
      <c r="AL786" s="691">
        <v>1</v>
      </c>
      <c r="AM786" s="691" t="s">
        <v>3316</v>
      </c>
    </row>
    <row r="787" spans="33:39" ht="15" hidden="1" customHeight="1" x14ac:dyDescent="0.15">
      <c r="AG787" s="690" t="s">
        <v>2186</v>
      </c>
      <c r="AH787" s="697" t="s">
        <v>452</v>
      </c>
      <c r="AI787" s="690" t="s">
        <v>3926</v>
      </c>
      <c r="AJ787" s="690">
        <v>1410016</v>
      </c>
      <c r="AK787" s="691" t="s">
        <v>1051</v>
      </c>
      <c r="AL787" s="691">
        <v>1</v>
      </c>
      <c r="AM787" s="691" t="s">
        <v>3316</v>
      </c>
    </row>
    <row r="788" spans="33:39" ht="15" hidden="1" customHeight="1" x14ac:dyDescent="0.15">
      <c r="AG788" s="690" t="s">
        <v>2186</v>
      </c>
      <c r="AH788" s="697" t="s">
        <v>1117</v>
      </c>
      <c r="AI788" s="690" t="s">
        <v>3927</v>
      </c>
      <c r="AJ788" s="690">
        <v>1408012</v>
      </c>
      <c r="AK788" s="691">
        <v>1</v>
      </c>
      <c r="AL788" s="691" t="s">
        <v>1051</v>
      </c>
      <c r="AM788" s="691" t="s">
        <v>3316</v>
      </c>
    </row>
    <row r="789" spans="33:39" ht="15" hidden="1" customHeight="1" x14ac:dyDescent="0.15">
      <c r="AG789" s="690" t="s">
        <v>2186</v>
      </c>
      <c r="AH789" s="697" t="s">
        <v>1109</v>
      </c>
      <c r="AI789" s="690" t="s">
        <v>3928</v>
      </c>
      <c r="AJ789" s="690">
        <v>1404013</v>
      </c>
      <c r="AK789" s="691" t="s">
        <v>1051</v>
      </c>
      <c r="AL789" s="691">
        <v>1</v>
      </c>
      <c r="AM789" s="691" t="s">
        <v>3316</v>
      </c>
    </row>
    <row r="790" spans="33:39" ht="15" hidden="1" customHeight="1" x14ac:dyDescent="0.15">
      <c r="AG790" s="690" t="s">
        <v>2186</v>
      </c>
      <c r="AH790" s="697" t="s">
        <v>468</v>
      </c>
      <c r="AI790" s="690" t="s">
        <v>3929</v>
      </c>
      <c r="AJ790" s="690">
        <v>1411008</v>
      </c>
      <c r="AK790" s="691" t="s">
        <v>1051</v>
      </c>
      <c r="AL790" s="691">
        <v>1</v>
      </c>
      <c r="AM790" s="691" t="s">
        <v>3316</v>
      </c>
    </row>
    <row r="791" spans="33:39" ht="15" hidden="1" customHeight="1" x14ac:dyDescent="0.15">
      <c r="AG791" s="690" t="s">
        <v>2186</v>
      </c>
      <c r="AH791" s="697" t="s">
        <v>444</v>
      </c>
      <c r="AI791" s="690" t="s">
        <v>3930</v>
      </c>
      <c r="AJ791" s="690">
        <v>1410005</v>
      </c>
      <c r="AK791" s="691">
        <v>1</v>
      </c>
      <c r="AL791" s="691" t="s">
        <v>1051</v>
      </c>
      <c r="AM791" s="691" t="s">
        <v>3315</v>
      </c>
    </row>
    <row r="792" spans="33:39" ht="15" hidden="1" customHeight="1" x14ac:dyDescent="0.15">
      <c r="AG792" s="690" t="s">
        <v>2186</v>
      </c>
      <c r="AH792" s="697" t="s">
        <v>324</v>
      </c>
      <c r="AI792" s="690" t="s">
        <v>3931</v>
      </c>
      <c r="AJ792" s="690">
        <v>1401008</v>
      </c>
      <c r="AK792" s="691" t="s">
        <v>1051</v>
      </c>
      <c r="AL792" s="691">
        <v>1</v>
      </c>
      <c r="AM792" s="691" t="s">
        <v>3316</v>
      </c>
    </row>
    <row r="793" spans="33:39" ht="15" hidden="1" customHeight="1" x14ac:dyDescent="0.15">
      <c r="AG793" s="690" t="s">
        <v>2186</v>
      </c>
      <c r="AH793" s="699" t="s">
        <v>376</v>
      </c>
      <c r="AI793" s="690" t="s">
        <v>3932</v>
      </c>
      <c r="AJ793" s="690">
        <v>1405006</v>
      </c>
      <c r="AK793" s="691">
        <v>1</v>
      </c>
      <c r="AL793" s="691" t="s">
        <v>1051</v>
      </c>
      <c r="AM793" s="691" t="s">
        <v>3316</v>
      </c>
    </row>
    <row r="794" spans="33:39" ht="15" hidden="1" customHeight="1" x14ac:dyDescent="0.15">
      <c r="AG794" s="690" t="s">
        <v>2186</v>
      </c>
      <c r="AH794" s="697" t="s">
        <v>433</v>
      </c>
      <c r="AI794" s="690" t="s">
        <v>3933</v>
      </c>
      <c r="AJ794" s="690">
        <v>1409013</v>
      </c>
      <c r="AK794" s="691">
        <v>1</v>
      </c>
      <c r="AL794" s="691" t="s">
        <v>1051</v>
      </c>
      <c r="AM794" s="691" t="s">
        <v>3316</v>
      </c>
    </row>
    <row r="795" spans="33:39" ht="15" hidden="1" customHeight="1" x14ac:dyDescent="0.15">
      <c r="AG795" s="690" t="s">
        <v>2186</v>
      </c>
      <c r="AH795" s="697" t="s">
        <v>474</v>
      </c>
      <c r="AI795" s="690" t="s">
        <v>3934</v>
      </c>
      <c r="AJ795" s="690">
        <v>1411015</v>
      </c>
      <c r="AK795" s="691">
        <v>1</v>
      </c>
      <c r="AL795" s="691" t="s">
        <v>1051</v>
      </c>
      <c r="AM795" s="691" t="s">
        <v>3316</v>
      </c>
    </row>
    <row r="796" spans="33:39" ht="15" hidden="1" customHeight="1" x14ac:dyDescent="0.15">
      <c r="AG796" s="690" t="s">
        <v>2186</v>
      </c>
      <c r="AH796" s="697" t="s">
        <v>325</v>
      </c>
      <c r="AI796" s="690" t="s">
        <v>3935</v>
      </c>
      <c r="AJ796" s="690">
        <v>1401009</v>
      </c>
      <c r="AK796" s="691">
        <v>1</v>
      </c>
      <c r="AL796" s="691" t="s">
        <v>1051</v>
      </c>
      <c r="AM796" s="691" t="s">
        <v>3316</v>
      </c>
    </row>
    <row r="797" spans="33:39" ht="15" hidden="1" customHeight="1" x14ac:dyDescent="0.15">
      <c r="AG797" s="690" t="s">
        <v>2186</v>
      </c>
      <c r="AH797" s="697" t="s">
        <v>445</v>
      </c>
      <c r="AI797" s="690" t="s">
        <v>3936</v>
      </c>
      <c r="AJ797" s="690">
        <v>1410006</v>
      </c>
      <c r="AK797" s="691" t="s">
        <v>1051</v>
      </c>
      <c r="AL797" s="691">
        <v>1</v>
      </c>
      <c r="AM797" s="691" t="s">
        <v>3316</v>
      </c>
    </row>
    <row r="798" spans="33:39" ht="15" hidden="1" customHeight="1" x14ac:dyDescent="0.15">
      <c r="AG798" s="690" t="s">
        <v>2186</v>
      </c>
      <c r="AH798" s="697" t="s">
        <v>1287</v>
      </c>
      <c r="AI798" s="690" t="s">
        <v>3937</v>
      </c>
      <c r="AJ798" s="690">
        <v>1410991</v>
      </c>
      <c r="AK798" s="691" t="s">
        <v>1051</v>
      </c>
      <c r="AL798" s="691">
        <v>1</v>
      </c>
      <c r="AM798" s="691" t="s">
        <v>3315</v>
      </c>
    </row>
    <row r="799" spans="33:39" ht="15" hidden="1" customHeight="1" x14ac:dyDescent="0.15">
      <c r="AG799" s="690" t="s">
        <v>2186</v>
      </c>
      <c r="AH799" s="697" t="s">
        <v>1124</v>
      </c>
      <c r="AI799" s="690" t="s">
        <v>3938</v>
      </c>
      <c r="AJ799" s="690">
        <v>1409008</v>
      </c>
      <c r="AK799" s="691" t="s">
        <v>1051</v>
      </c>
      <c r="AL799" s="691">
        <v>1</v>
      </c>
      <c r="AM799" s="691" t="s">
        <v>3316</v>
      </c>
    </row>
    <row r="800" spans="33:39" ht="15" hidden="1" customHeight="1" x14ac:dyDescent="0.15">
      <c r="AG800" s="690" t="s">
        <v>2186</v>
      </c>
      <c r="AH800" s="697" t="s">
        <v>377</v>
      </c>
      <c r="AI800" s="690" t="s">
        <v>3939</v>
      </c>
      <c r="AJ800" s="690">
        <v>1405007</v>
      </c>
      <c r="AK800" s="691" t="s">
        <v>1051</v>
      </c>
      <c r="AL800" s="691">
        <v>1</v>
      </c>
      <c r="AM800" s="691" t="s">
        <v>3316</v>
      </c>
    </row>
    <row r="801" spans="33:39" ht="15" hidden="1" customHeight="1" x14ac:dyDescent="0.15">
      <c r="AG801" s="690" t="s">
        <v>2186</v>
      </c>
      <c r="AH801" s="697" t="s">
        <v>378</v>
      </c>
      <c r="AI801" s="690" t="s">
        <v>3940</v>
      </c>
      <c r="AJ801" s="690">
        <v>1405008</v>
      </c>
      <c r="AK801" s="691">
        <v>1</v>
      </c>
      <c r="AL801" s="691" t="s">
        <v>1051</v>
      </c>
      <c r="AM801" s="691" t="s">
        <v>3315</v>
      </c>
    </row>
    <row r="802" spans="33:39" ht="15" hidden="1" customHeight="1" x14ac:dyDescent="0.15">
      <c r="AG802" s="690" t="s">
        <v>2186</v>
      </c>
      <c r="AH802" s="697" t="s">
        <v>487</v>
      </c>
      <c r="AI802" s="690" t="s">
        <v>3941</v>
      </c>
      <c r="AJ802" s="690">
        <v>1412004</v>
      </c>
      <c r="AK802" s="691">
        <v>1</v>
      </c>
      <c r="AL802" s="691" t="s">
        <v>1051</v>
      </c>
      <c r="AM802" s="691" t="s">
        <v>3316</v>
      </c>
    </row>
    <row r="803" spans="33:39" ht="15" hidden="1" customHeight="1" x14ac:dyDescent="0.15">
      <c r="AG803" s="690" t="s">
        <v>2186</v>
      </c>
      <c r="AH803" s="697" t="s">
        <v>344</v>
      </c>
      <c r="AI803" s="690" t="s">
        <v>3942</v>
      </c>
      <c r="AJ803" s="690">
        <v>1403003</v>
      </c>
      <c r="AK803" s="691">
        <v>1</v>
      </c>
      <c r="AL803" s="691" t="s">
        <v>1051</v>
      </c>
      <c r="AM803" s="691" t="s">
        <v>3316</v>
      </c>
    </row>
    <row r="804" spans="33:39" ht="15" hidden="1" customHeight="1" x14ac:dyDescent="0.15">
      <c r="AG804" s="690" t="s">
        <v>2186</v>
      </c>
      <c r="AH804" s="697" t="s">
        <v>345</v>
      </c>
      <c r="AI804" s="690" t="s">
        <v>3943</v>
      </c>
      <c r="AJ804" s="690">
        <v>1403004</v>
      </c>
      <c r="AK804" s="691" t="s">
        <v>1051</v>
      </c>
      <c r="AL804" s="691">
        <v>1</v>
      </c>
      <c r="AM804" s="691" t="s">
        <v>3316</v>
      </c>
    </row>
    <row r="805" spans="33:39" ht="15" hidden="1" customHeight="1" x14ac:dyDescent="0.15">
      <c r="AG805" s="690" t="s">
        <v>2186</v>
      </c>
      <c r="AH805" s="697" t="s">
        <v>413</v>
      </c>
      <c r="AI805" s="690" t="s">
        <v>3944</v>
      </c>
      <c r="AJ805" s="690">
        <v>1408013</v>
      </c>
      <c r="AK805" s="691">
        <v>1</v>
      </c>
      <c r="AL805" s="691" t="s">
        <v>1051</v>
      </c>
      <c r="AM805" s="691" t="s">
        <v>3316</v>
      </c>
    </row>
    <row r="806" spans="33:39" ht="15" hidden="1" customHeight="1" x14ac:dyDescent="0.15">
      <c r="AG806" s="690" t="s">
        <v>2186</v>
      </c>
      <c r="AH806" s="697" t="s">
        <v>335</v>
      </c>
      <c r="AI806" s="690" t="s">
        <v>3945</v>
      </c>
      <c r="AJ806" s="690">
        <v>1402008</v>
      </c>
      <c r="AK806" s="691">
        <v>1</v>
      </c>
      <c r="AL806" s="691" t="s">
        <v>1051</v>
      </c>
      <c r="AM806" s="691" t="s">
        <v>3316</v>
      </c>
    </row>
    <row r="807" spans="33:39" ht="15" hidden="1" customHeight="1" x14ac:dyDescent="0.15">
      <c r="AG807" s="690" t="s">
        <v>2186</v>
      </c>
      <c r="AH807" s="697" t="s">
        <v>336</v>
      </c>
      <c r="AI807" s="690" t="s">
        <v>3946</v>
      </c>
      <c r="AJ807" s="690">
        <v>1402009</v>
      </c>
      <c r="AK807" s="691" t="s">
        <v>1051</v>
      </c>
      <c r="AL807" s="691">
        <v>1</v>
      </c>
      <c r="AM807" s="691" t="s">
        <v>3316</v>
      </c>
    </row>
    <row r="808" spans="33:39" ht="15" hidden="1" customHeight="1" x14ac:dyDescent="0.15">
      <c r="AG808" s="690" t="s">
        <v>2186</v>
      </c>
      <c r="AH808" s="697" t="s">
        <v>326</v>
      </c>
      <c r="AI808" s="690" t="s">
        <v>3947</v>
      </c>
      <c r="AJ808" s="690">
        <v>1401010</v>
      </c>
      <c r="AK808" s="691" t="s">
        <v>1051</v>
      </c>
      <c r="AL808" s="691">
        <v>1</v>
      </c>
      <c r="AM808" s="691" t="s">
        <v>3316</v>
      </c>
    </row>
    <row r="809" spans="33:39" ht="15" hidden="1" customHeight="1" x14ac:dyDescent="0.15">
      <c r="AG809" s="690" t="s">
        <v>2186</v>
      </c>
      <c r="AH809" s="697" t="s">
        <v>414</v>
      </c>
      <c r="AI809" s="690" t="s">
        <v>3948</v>
      </c>
      <c r="AJ809" s="690">
        <v>1408015</v>
      </c>
      <c r="AK809" s="691" t="s">
        <v>1051</v>
      </c>
      <c r="AL809" s="691">
        <v>1</v>
      </c>
      <c r="AM809" s="691" t="s">
        <v>3316</v>
      </c>
    </row>
    <row r="810" spans="33:39" ht="15" hidden="1" customHeight="1" x14ac:dyDescent="0.15">
      <c r="AG810" s="690" t="s">
        <v>2186</v>
      </c>
      <c r="AH810" s="697" t="s">
        <v>464</v>
      </c>
      <c r="AI810" s="690" t="s">
        <v>3949</v>
      </c>
      <c r="AJ810" s="690">
        <v>1411003</v>
      </c>
      <c r="AK810" s="691" t="s">
        <v>1051</v>
      </c>
      <c r="AL810" s="691">
        <v>1</v>
      </c>
      <c r="AM810" s="691" t="s">
        <v>3316</v>
      </c>
    </row>
    <row r="811" spans="33:39" ht="15" hidden="1" customHeight="1" x14ac:dyDescent="0.15">
      <c r="AG811" s="690" t="s">
        <v>2186</v>
      </c>
      <c r="AH811" s="697" t="s">
        <v>1111</v>
      </c>
      <c r="AI811" s="690" t="s">
        <v>3950</v>
      </c>
      <c r="AJ811" s="690">
        <v>1405010</v>
      </c>
      <c r="AK811" s="691" t="s">
        <v>1051</v>
      </c>
      <c r="AL811" s="691">
        <v>1</v>
      </c>
      <c r="AM811" s="691" t="s">
        <v>3316</v>
      </c>
    </row>
    <row r="812" spans="33:39" ht="15" hidden="1" customHeight="1" x14ac:dyDescent="0.15">
      <c r="AG812" s="690" t="s">
        <v>2186</v>
      </c>
      <c r="AH812" s="697" t="s">
        <v>396</v>
      </c>
      <c r="AI812" s="690" t="s">
        <v>3951</v>
      </c>
      <c r="AJ812" s="690">
        <v>1407005</v>
      </c>
      <c r="AK812" s="691" t="s">
        <v>1051</v>
      </c>
      <c r="AL812" s="691">
        <v>1</v>
      </c>
      <c r="AM812" s="691" t="s">
        <v>3316</v>
      </c>
    </row>
    <row r="813" spans="33:39" ht="15" hidden="1" customHeight="1" x14ac:dyDescent="0.15">
      <c r="AG813" s="690" t="s">
        <v>2186</v>
      </c>
      <c r="AH813" s="697" t="s">
        <v>415</v>
      </c>
      <c r="AI813" s="690" t="s">
        <v>3952</v>
      </c>
      <c r="AJ813" s="690">
        <v>1408016</v>
      </c>
      <c r="AK813" s="691" t="s">
        <v>1051</v>
      </c>
      <c r="AL813" s="691">
        <v>1</v>
      </c>
      <c r="AM813" s="691" t="s">
        <v>3316</v>
      </c>
    </row>
    <row r="814" spans="33:39" ht="15" hidden="1" customHeight="1" x14ac:dyDescent="0.15">
      <c r="AG814" s="690" t="s">
        <v>2186</v>
      </c>
      <c r="AH814" s="697" t="s">
        <v>434</v>
      </c>
      <c r="AI814" s="690" t="s">
        <v>3953</v>
      </c>
      <c r="AJ814" s="690">
        <v>1409014</v>
      </c>
      <c r="AK814" s="691" t="s">
        <v>1051</v>
      </c>
      <c r="AL814" s="691">
        <v>1</v>
      </c>
      <c r="AM814" s="691" t="s">
        <v>3316</v>
      </c>
    </row>
    <row r="815" spans="33:39" ht="15" hidden="1" customHeight="1" x14ac:dyDescent="0.15">
      <c r="AG815" s="690" t="s">
        <v>2186</v>
      </c>
      <c r="AH815" s="699" t="s">
        <v>475</v>
      </c>
      <c r="AI815" s="690" t="s">
        <v>3954</v>
      </c>
      <c r="AJ815" s="690">
        <v>1411016</v>
      </c>
      <c r="AK815" s="691" t="s">
        <v>1051</v>
      </c>
      <c r="AL815" s="691">
        <v>1</v>
      </c>
      <c r="AM815" s="691" t="s">
        <v>3316</v>
      </c>
    </row>
    <row r="816" spans="33:39" ht="15" hidden="1" customHeight="1" x14ac:dyDescent="0.15">
      <c r="AG816" s="690" t="s">
        <v>2186</v>
      </c>
      <c r="AH816" s="697" t="s">
        <v>489</v>
      </c>
      <c r="AI816" s="690" t="s">
        <v>3955</v>
      </c>
      <c r="AJ816" s="690">
        <v>1412007</v>
      </c>
      <c r="AK816" s="691" t="s">
        <v>1051</v>
      </c>
      <c r="AL816" s="691">
        <v>1</v>
      </c>
      <c r="AM816" s="691" t="s">
        <v>3316</v>
      </c>
    </row>
    <row r="817" spans="33:39" ht="15" hidden="1" customHeight="1" x14ac:dyDescent="0.15">
      <c r="AG817" s="690" t="s">
        <v>2186</v>
      </c>
      <c r="AH817" s="697" t="s">
        <v>416</v>
      </c>
      <c r="AI817" s="690" t="s">
        <v>3956</v>
      </c>
      <c r="AJ817" s="690">
        <v>1408017</v>
      </c>
      <c r="AK817" s="691" t="s">
        <v>1051</v>
      </c>
      <c r="AL817" s="691">
        <v>1</v>
      </c>
      <c r="AM817" s="691" t="s">
        <v>3316</v>
      </c>
    </row>
    <row r="818" spans="33:39" ht="15" hidden="1" customHeight="1" x14ac:dyDescent="0.15">
      <c r="AG818" s="690" t="s">
        <v>2186</v>
      </c>
      <c r="AH818" s="697" t="s">
        <v>453</v>
      </c>
      <c r="AI818" s="690" t="s">
        <v>3957</v>
      </c>
      <c r="AJ818" s="690">
        <v>1410017</v>
      </c>
      <c r="AK818" s="691">
        <v>1</v>
      </c>
      <c r="AL818" s="691" t="s">
        <v>1051</v>
      </c>
      <c r="AM818" s="691" t="s">
        <v>3316</v>
      </c>
    </row>
    <row r="819" spans="33:39" ht="15" hidden="1" customHeight="1" x14ac:dyDescent="0.15">
      <c r="AG819" s="690" t="s">
        <v>2186</v>
      </c>
      <c r="AH819" s="697" t="s">
        <v>2281</v>
      </c>
      <c r="AI819" s="690" t="s">
        <v>3958</v>
      </c>
      <c r="AJ819" s="690">
        <v>1402010</v>
      </c>
      <c r="AK819" s="691" t="s">
        <v>1051</v>
      </c>
      <c r="AL819" s="691">
        <v>1</v>
      </c>
      <c r="AM819" s="691" t="s">
        <v>3316</v>
      </c>
    </row>
    <row r="820" spans="33:39" ht="15" hidden="1" customHeight="1" x14ac:dyDescent="0.15">
      <c r="AG820" s="690" t="s">
        <v>2186</v>
      </c>
      <c r="AH820" s="697" t="s">
        <v>379</v>
      </c>
      <c r="AI820" s="690" t="s">
        <v>3959</v>
      </c>
      <c r="AJ820" s="690">
        <v>1405011</v>
      </c>
      <c r="AK820" s="691" t="s">
        <v>1051</v>
      </c>
      <c r="AL820" s="691">
        <v>1</v>
      </c>
      <c r="AM820" s="691" t="s">
        <v>3316</v>
      </c>
    </row>
    <row r="821" spans="33:39" ht="15" hidden="1" customHeight="1" x14ac:dyDescent="0.15">
      <c r="AG821" s="690" t="s">
        <v>2186</v>
      </c>
      <c r="AH821" s="697" t="s">
        <v>476</v>
      </c>
      <c r="AI821" s="690" t="s">
        <v>3960</v>
      </c>
      <c r="AJ821" s="690">
        <v>1411017</v>
      </c>
      <c r="AK821" s="691">
        <v>1</v>
      </c>
      <c r="AL821" s="691" t="s">
        <v>1051</v>
      </c>
      <c r="AM821" s="691" t="s">
        <v>3316</v>
      </c>
    </row>
    <row r="822" spans="33:39" ht="15" hidden="1" customHeight="1" x14ac:dyDescent="0.15">
      <c r="AG822" s="690" t="s">
        <v>2186</v>
      </c>
      <c r="AH822" s="697" t="s">
        <v>469</v>
      </c>
      <c r="AI822" s="690" t="s">
        <v>3961</v>
      </c>
      <c r="AJ822" s="690">
        <v>1411009</v>
      </c>
      <c r="AK822" s="691" t="s">
        <v>1051</v>
      </c>
      <c r="AL822" s="691">
        <v>1</v>
      </c>
      <c r="AM822" s="691" t="s">
        <v>3316</v>
      </c>
    </row>
    <row r="823" spans="33:39" ht="15" hidden="1" customHeight="1" x14ac:dyDescent="0.15">
      <c r="AG823" s="690" t="s">
        <v>2186</v>
      </c>
      <c r="AH823" s="697" t="s">
        <v>422</v>
      </c>
      <c r="AI823" s="690" t="s">
        <v>3962</v>
      </c>
      <c r="AJ823" s="690">
        <v>1408031</v>
      </c>
      <c r="AK823" s="691">
        <v>1</v>
      </c>
      <c r="AL823" s="691" t="s">
        <v>1051</v>
      </c>
      <c r="AM823" s="691" t="s">
        <v>3316</v>
      </c>
    </row>
    <row r="824" spans="33:39" ht="15" hidden="1" customHeight="1" x14ac:dyDescent="0.15">
      <c r="AG824" s="690" t="s">
        <v>2186</v>
      </c>
      <c r="AH824" s="697" t="s">
        <v>417</v>
      </c>
      <c r="AI824" s="690" t="s">
        <v>3963</v>
      </c>
      <c r="AJ824" s="690">
        <v>1408018</v>
      </c>
      <c r="AK824" s="691" t="s">
        <v>1051</v>
      </c>
      <c r="AL824" s="691">
        <v>1</v>
      </c>
      <c r="AM824" s="691" t="s">
        <v>3316</v>
      </c>
    </row>
    <row r="825" spans="33:39" ht="15" hidden="1" customHeight="1" x14ac:dyDescent="0.15">
      <c r="AG825" s="690" t="s">
        <v>2186</v>
      </c>
      <c r="AH825" s="697" t="s">
        <v>482</v>
      </c>
      <c r="AI825" s="690" t="s">
        <v>3964</v>
      </c>
      <c r="AJ825" s="690">
        <v>1411028</v>
      </c>
      <c r="AK825" s="691">
        <v>1</v>
      </c>
      <c r="AL825" s="691" t="s">
        <v>1051</v>
      </c>
      <c r="AM825" s="691" t="s">
        <v>3315</v>
      </c>
    </row>
    <row r="826" spans="33:39" ht="15" hidden="1" customHeight="1" x14ac:dyDescent="0.15">
      <c r="AG826" s="690" t="s">
        <v>2186</v>
      </c>
      <c r="AH826" s="697" t="s">
        <v>401</v>
      </c>
      <c r="AI826" s="690" t="s">
        <v>3965</v>
      </c>
      <c r="AJ826" s="690">
        <v>1407017</v>
      </c>
      <c r="AK826" s="691">
        <v>1</v>
      </c>
      <c r="AL826" s="691" t="s">
        <v>1051</v>
      </c>
      <c r="AM826" s="691" t="s">
        <v>3316</v>
      </c>
    </row>
    <row r="827" spans="33:39" ht="15" hidden="1" customHeight="1" x14ac:dyDescent="0.15">
      <c r="AG827" s="690" t="s">
        <v>2186</v>
      </c>
      <c r="AH827" s="697" t="s">
        <v>1254</v>
      </c>
      <c r="AI827" s="690" t="s">
        <v>3966</v>
      </c>
      <c r="AJ827" s="690">
        <v>1406013</v>
      </c>
      <c r="AK827" s="691">
        <v>1</v>
      </c>
      <c r="AL827" s="691" t="s">
        <v>1051</v>
      </c>
      <c r="AM827" s="691" t="s">
        <v>3315</v>
      </c>
    </row>
    <row r="828" spans="33:39" ht="15" hidden="1" customHeight="1" x14ac:dyDescent="0.15">
      <c r="AG828" s="690" t="s">
        <v>2186</v>
      </c>
      <c r="AH828" s="697" t="s">
        <v>1252</v>
      </c>
      <c r="AI828" s="690" t="s">
        <v>3967</v>
      </c>
      <c r="AJ828" s="690">
        <v>7401011</v>
      </c>
      <c r="AK828" s="691">
        <v>1</v>
      </c>
      <c r="AL828" s="691" t="s">
        <v>1051</v>
      </c>
      <c r="AM828" s="691" t="s">
        <v>3315</v>
      </c>
    </row>
    <row r="829" spans="33:39" ht="15" hidden="1" customHeight="1" x14ac:dyDescent="0.15">
      <c r="AG829" s="690" t="s">
        <v>2186</v>
      </c>
      <c r="AH829" s="697" t="s">
        <v>435</v>
      </c>
      <c r="AI829" s="690" t="s">
        <v>3968</v>
      </c>
      <c r="AJ829" s="690">
        <v>1409015</v>
      </c>
      <c r="AK829" s="691">
        <v>1</v>
      </c>
      <c r="AL829" s="691" t="s">
        <v>1051</v>
      </c>
      <c r="AM829" s="691" t="s">
        <v>3315</v>
      </c>
    </row>
    <row r="830" spans="33:39" ht="15" hidden="1" customHeight="1" x14ac:dyDescent="0.15">
      <c r="AG830" s="690" t="s">
        <v>2186</v>
      </c>
      <c r="AH830" s="697" t="s">
        <v>492</v>
      </c>
      <c r="AI830" s="690" t="s">
        <v>3969</v>
      </c>
      <c r="AJ830" s="690">
        <v>1412010</v>
      </c>
      <c r="AK830" s="691">
        <v>1</v>
      </c>
      <c r="AL830" s="691" t="s">
        <v>1051</v>
      </c>
      <c r="AM830" s="691" t="s">
        <v>3316</v>
      </c>
    </row>
    <row r="831" spans="33:39" ht="15" hidden="1" customHeight="1" x14ac:dyDescent="0.15">
      <c r="AG831" s="690" t="s">
        <v>2186</v>
      </c>
      <c r="AH831" s="697" t="s">
        <v>454</v>
      </c>
      <c r="AI831" s="690" t="s">
        <v>3970</v>
      </c>
      <c r="AJ831" s="690">
        <v>1410018</v>
      </c>
      <c r="AK831" s="691">
        <v>1</v>
      </c>
      <c r="AL831" s="691" t="s">
        <v>1051</v>
      </c>
      <c r="AM831" s="691" t="s">
        <v>3316</v>
      </c>
    </row>
    <row r="832" spans="33:39" ht="15" hidden="1" customHeight="1" x14ac:dyDescent="0.15">
      <c r="AG832" s="690" t="s">
        <v>2186</v>
      </c>
      <c r="AH832" s="697" t="s">
        <v>481</v>
      </c>
      <c r="AI832" s="690" t="s">
        <v>3971</v>
      </c>
      <c r="AJ832" s="690">
        <v>1411004</v>
      </c>
      <c r="AK832" s="691">
        <v>1</v>
      </c>
      <c r="AL832" s="691" t="s">
        <v>1051</v>
      </c>
      <c r="AM832" s="691" t="s">
        <v>3316</v>
      </c>
    </row>
    <row r="833" spans="33:39" ht="15" hidden="1" customHeight="1" x14ac:dyDescent="0.15">
      <c r="AG833" s="690" t="s">
        <v>2186</v>
      </c>
      <c r="AH833" s="697" t="s">
        <v>465</v>
      </c>
      <c r="AI833" s="690" t="s">
        <v>3972</v>
      </c>
      <c r="AJ833" s="690">
        <v>1411024</v>
      </c>
      <c r="AK833" s="691">
        <v>1</v>
      </c>
      <c r="AL833" s="691" t="s">
        <v>1051</v>
      </c>
      <c r="AM833" s="691" t="s">
        <v>3316</v>
      </c>
    </row>
    <row r="834" spans="33:39" ht="15" hidden="1" customHeight="1" x14ac:dyDescent="0.15">
      <c r="AG834" s="690" t="s">
        <v>2186</v>
      </c>
      <c r="AH834" s="697" t="s">
        <v>366</v>
      </c>
      <c r="AI834" s="690" t="s">
        <v>3973</v>
      </c>
      <c r="AJ834" s="690">
        <v>1404014</v>
      </c>
      <c r="AK834" s="691">
        <v>1</v>
      </c>
      <c r="AL834" s="691" t="s">
        <v>1051</v>
      </c>
      <c r="AM834" s="691" t="s">
        <v>3316</v>
      </c>
    </row>
    <row r="835" spans="33:39" ht="15" hidden="1" customHeight="1" x14ac:dyDescent="0.15">
      <c r="AG835" s="690" t="s">
        <v>2186</v>
      </c>
      <c r="AH835" s="697" t="s">
        <v>1122</v>
      </c>
      <c r="AI835" s="690" t="s">
        <v>3974</v>
      </c>
      <c r="AJ835" s="690">
        <v>1407025</v>
      </c>
      <c r="AK835" s="691">
        <v>1</v>
      </c>
      <c r="AL835" s="691" t="s">
        <v>1051</v>
      </c>
      <c r="AM835" s="691" t="s">
        <v>3316</v>
      </c>
    </row>
    <row r="836" spans="33:39" ht="15" hidden="1" customHeight="1" x14ac:dyDescent="0.15">
      <c r="AG836" s="690" t="s">
        <v>2186</v>
      </c>
      <c r="AH836" s="697" t="s">
        <v>418</v>
      </c>
      <c r="AI836" s="690" t="s">
        <v>3975</v>
      </c>
      <c r="AJ836" s="690">
        <v>1408019</v>
      </c>
      <c r="AK836" s="691" t="s">
        <v>1051</v>
      </c>
      <c r="AL836" s="691">
        <v>1</v>
      </c>
      <c r="AM836" s="691" t="s">
        <v>3316</v>
      </c>
    </row>
    <row r="837" spans="33:39" ht="15" hidden="1" customHeight="1" x14ac:dyDescent="0.15">
      <c r="AG837" s="690" t="s">
        <v>2186</v>
      </c>
      <c r="AH837" s="697" t="s">
        <v>427</v>
      </c>
      <c r="AI837" s="690" t="s">
        <v>3976</v>
      </c>
      <c r="AJ837" s="690">
        <v>1409002</v>
      </c>
      <c r="AK837" s="691" t="s">
        <v>1051</v>
      </c>
      <c r="AL837" s="691">
        <v>1</v>
      </c>
      <c r="AM837" s="691" t="s">
        <v>3316</v>
      </c>
    </row>
    <row r="838" spans="33:39" ht="15" hidden="1" customHeight="1" x14ac:dyDescent="0.15">
      <c r="AG838" s="690" t="s">
        <v>2186</v>
      </c>
      <c r="AH838" s="697" t="s">
        <v>483</v>
      </c>
      <c r="AI838" s="690" t="s">
        <v>3977</v>
      </c>
      <c r="AJ838" s="690">
        <v>1411025</v>
      </c>
      <c r="AK838" s="691" t="s">
        <v>1051</v>
      </c>
      <c r="AL838" s="691">
        <v>1</v>
      </c>
      <c r="AM838" s="691" t="s">
        <v>3316</v>
      </c>
    </row>
    <row r="839" spans="33:39" ht="15" hidden="1" customHeight="1" x14ac:dyDescent="0.15">
      <c r="AG839" s="690" t="s">
        <v>2186</v>
      </c>
      <c r="AH839" s="697" t="s">
        <v>337</v>
      </c>
      <c r="AI839" s="690" t="s">
        <v>3978</v>
      </c>
      <c r="AJ839" s="690">
        <v>1402013</v>
      </c>
      <c r="AK839" s="691">
        <v>1</v>
      </c>
      <c r="AL839" s="691" t="s">
        <v>1051</v>
      </c>
      <c r="AM839" s="691" t="s">
        <v>3316</v>
      </c>
    </row>
    <row r="840" spans="33:39" ht="15" hidden="1" customHeight="1" x14ac:dyDescent="0.15">
      <c r="AG840" s="690" t="s">
        <v>2186</v>
      </c>
      <c r="AH840" s="697" t="s">
        <v>403</v>
      </c>
      <c r="AI840" s="690" t="s">
        <v>3979</v>
      </c>
      <c r="AJ840" s="690">
        <v>1407022</v>
      </c>
      <c r="AK840" s="691" t="s">
        <v>1051</v>
      </c>
      <c r="AL840" s="691">
        <v>1</v>
      </c>
      <c r="AM840" s="691" t="s">
        <v>3315</v>
      </c>
    </row>
    <row r="841" spans="33:39" ht="15" hidden="1" customHeight="1" x14ac:dyDescent="0.15">
      <c r="AG841" s="690" t="s">
        <v>2186</v>
      </c>
      <c r="AH841" s="697" t="s">
        <v>367</v>
      </c>
      <c r="AI841" s="690" t="s">
        <v>3980</v>
      </c>
      <c r="AJ841" s="690">
        <v>1404022</v>
      </c>
      <c r="AK841" s="691">
        <v>1</v>
      </c>
      <c r="AL841" s="691" t="s">
        <v>1051</v>
      </c>
      <c r="AM841" s="691" t="s">
        <v>3316</v>
      </c>
    </row>
    <row r="842" spans="33:39" ht="15" hidden="1" customHeight="1" x14ac:dyDescent="0.15">
      <c r="AG842" s="690" t="s">
        <v>2186</v>
      </c>
      <c r="AH842" s="697" t="s">
        <v>327</v>
      </c>
      <c r="AI842" s="690" t="s">
        <v>3981</v>
      </c>
      <c r="AJ842" s="690">
        <v>1401013</v>
      </c>
      <c r="AK842" s="691">
        <v>1</v>
      </c>
      <c r="AL842" s="691" t="s">
        <v>1051</v>
      </c>
      <c r="AM842" s="691" t="s">
        <v>3316</v>
      </c>
    </row>
    <row r="843" spans="33:39" ht="15" hidden="1" customHeight="1" x14ac:dyDescent="0.15">
      <c r="AG843" s="690" t="s">
        <v>2186</v>
      </c>
      <c r="AH843" s="697" t="s">
        <v>455</v>
      </c>
      <c r="AI843" s="690" t="s">
        <v>3982</v>
      </c>
      <c r="AJ843" s="690">
        <v>1410019</v>
      </c>
      <c r="AK843" s="691">
        <v>1</v>
      </c>
      <c r="AL843" s="691" t="s">
        <v>1051</v>
      </c>
      <c r="AM843" s="691" t="s">
        <v>3316</v>
      </c>
    </row>
    <row r="844" spans="33:39" ht="15" hidden="1" customHeight="1" thickBot="1" x14ac:dyDescent="0.2">
      <c r="AG844" s="690" t="s">
        <v>2186</v>
      </c>
      <c r="AH844" s="700" t="s">
        <v>404</v>
      </c>
      <c r="AI844" s="690" t="s">
        <v>3983</v>
      </c>
      <c r="AJ844" s="690">
        <v>1407023</v>
      </c>
      <c r="AK844" s="691" t="s">
        <v>1051</v>
      </c>
      <c r="AL844" s="691">
        <v>1</v>
      </c>
      <c r="AM844" s="691" t="s">
        <v>3316</v>
      </c>
    </row>
    <row r="845" spans="33:39" ht="15" hidden="1" customHeight="1" x14ac:dyDescent="0.15">
      <c r="AG845" s="690" t="s">
        <v>2186</v>
      </c>
      <c r="AH845" s="696" t="s">
        <v>466</v>
      </c>
      <c r="AI845" s="690" t="s">
        <v>3984</v>
      </c>
      <c r="AJ845" s="690">
        <v>1411005</v>
      </c>
      <c r="AK845" s="691">
        <v>1</v>
      </c>
      <c r="AL845" s="691" t="s">
        <v>1051</v>
      </c>
      <c r="AM845" s="691" t="s">
        <v>3316</v>
      </c>
    </row>
    <row r="846" spans="33:39" ht="15" hidden="1" customHeight="1" x14ac:dyDescent="0.15">
      <c r="AG846" s="690" t="s">
        <v>2186</v>
      </c>
      <c r="AH846" s="697" t="s">
        <v>353</v>
      </c>
      <c r="AI846" s="690" t="s">
        <v>3985</v>
      </c>
      <c r="AJ846" s="690">
        <v>1403015</v>
      </c>
      <c r="AK846" s="691" t="s">
        <v>1051</v>
      </c>
      <c r="AL846" s="691">
        <v>1</v>
      </c>
      <c r="AM846" s="691" t="s">
        <v>3316</v>
      </c>
    </row>
    <row r="847" spans="33:39" ht="15" hidden="1" customHeight="1" x14ac:dyDescent="0.15">
      <c r="AG847" s="690" t="s">
        <v>2186</v>
      </c>
      <c r="AH847" s="697" t="s">
        <v>457</v>
      </c>
      <c r="AI847" s="690" t="s">
        <v>3986</v>
      </c>
      <c r="AJ847" s="690">
        <v>1410022</v>
      </c>
      <c r="AK847" s="691" t="s">
        <v>1051</v>
      </c>
      <c r="AL847" s="691">
        <v>1</v>
      </c>
      <c r="AM847" s="691" t="s">
        <v>3316</v>
      </c>
    </row>
    <row r="848" spans="33:39" ht="15" hidden="1" customHeight="1" x14ac:dyDescent="0.15">
      <c r="AG848" s="690" t="s">
        <v>2186</v>
      </c>
      <c r="AH848" s="697" t="s">
        <v>380</v>
      </c>
      <c r="AI848" s="690" t="s">
        <v>3987</v>
      </c>
      <c r="AJ848" s="690">
        <v>1405012</v>
      </c>
      <c r="AK848" s="691">
        <v>1</v>
      </c>
      <c r="AL848" s="691" t="s">
        <v>1051</v>
      </c>
      <c r="AM848" s="691" t="s">
        <v>3316</v>
      </c>
    </row>
    <row r="849" spans="33:39" ht="15" hidden="1" customHeight="1" x14ac:dyDescent="0.15">
      <c r="AG849" s="690" t="s">
        <v>2186</v>
      </c>
      <c r="AH849" s="697" t="s">
        <v>493</v>
      </c>
      <c r="AI849" s="690" t="s">
        <v>3988</v>
      </c>
      <c r="AJ849" s="690">
        <v>1412014</v>
      </c>
      <c r="AK849" s="691">
        <v>1</v>
      </c>
      <c r="AL849" s="691" t="s">
        <v>1051</v>
      </c>
      <c r="AM849" s="691" t="s">
        <v>3316</v>
      </c>
    </row>
    <row r="850" spans="33:39" ht="15" hidden="1" customHeight="1" x14ac:dyDescent="0.15">
      <c r="AG850" s="690" t="s">
        <v>2186</v>
      </c>
      <c r="AH850" s="697" t="s">
        <v>1255</v>
      </c>
      <c r="AI850" s="690" t="s">
        <v>3989</v>
      </c>
      <c r="AJ850" s="690">
        <v>1408021</v>
      </c>
      <c r="AK850" s="691">
        <v>1</v>
      </c>
      <c r="AL850" s="691" t="s">
        <v>1051</v>
      </c>
      <c r="AM850" s="691" t="s">
        <v>3315</v>
      </c>
    </row>
    <row r="851" spans="33:39" ht="15" hidden="1" customHeight="1" x14ac:dyDescent="0.15">
      <c r="AG851" s="690" t="s">
        <v>2186</v>
      </c>
      <c r="AH851" s="697" t="s">
        <v>1116</v>
      </c>
      <c r="AI851" s="690" t="s">
        <v>3990</v>
      </c>
      <c r="AJ851" s="690">
        <v>1408027</v>
      </c>
      <c r="AK851" s="691">
        <v>1</v>
      </c>
      <c r="AL851" s="691" t="s">
        <v>1051</v>
      </c>
      <c r="AM851" s="691" t="s">
        <v>3316</v>
      </c>
    </row>
    <row r="852" spans="33:39" ht="15" hidden="1" customHeight="1" x14ac:dyDescent="0.15">
      <c r="AG852" s="690" t="s">
        <v>2186</v>
      </c>
      <c r="AH852" s="697" t="s">
        <v>419</v>
      </c>
      <c r="AI852" s="690" t="s">
        <v>3991</v>
      </c>
      <c r="AJ852" s="690">
        <v>1408020</v>
      </c>
      <c r="AK852" s="691">
        <v>1</v>
      </c>
      <c r="AL852" s="691" t="s">
        <v>1051</v>
      </c>
      <c r="AM852" s="691" t="s">
        <v>3316</v>
      </c>
    </row>
    <row r="853" spans="33:39" ht="15" hidden="1" customHeight="1" x14ac:dyDescent="0.15">
      <c r="AG853" s="690" t="s">
        <v>2186</v>
      </c>
      <c r="AH853" s="697" t="s">
        <v>436</v>
      </c>
      <c r="AI853" s="690" t="s">
        <v>3992</v>
      </c>
      <c r="AJ853" s="690">
        <v>1409016</v>
      </c>
      <c r="AK853" s="691">
        <v>1</v>
      </c>
      <c r="AL853" s="691" t="s">
        <v>1051</v>
      </c>
      <c r="AM853" s="691" t="s">
        <v>3316</v>
      </c>
    </row>
    <row r="854" spans="33:39" ht="15" hidden="1" customHeight="1" x14ac:dyDescent="0.15">
      <c r="AG854" s="690" t="s">
        <v>2186</v>
      </c>
      <c r="AH854" s="697" t="s">
        <v>460</v>
      </c>
      <c r="AI854" s="690" t="s">
        <v>3993</v>
      </c>
      <c r="AJ854" s="690">
        <v>1410026</v>
      </c>
      <c r="AK854" s="691" t="s">
        <v>1051</v>
      </c>
      <c r="AL854" s="691">
        <v>1</v>
      </c>
      <c r="AM854" s="691" t="s">
        <v>3316</v>
      </c>
    </row>
    <row r="855" spans="33:39" ht="15" hidden="1" customHeight="1" x14ac:dyDescent="0.15">
      <c r="AG855" s="690" t="s">
        <v>2186</v>
      </c>
      <c r="AH855" s="697" t="s">
        <v>479</v>
      </c>
      <c r="AI855" s="690" t="s">
        <v>3994</v>
      </c>
      <c r="AJ855" s="690">
        <v>1411022</v>
      </c>
      <c r="AK855" s="691">
        <v>1</v>
      </c>
      <c r="AL855" s="691" t="s">
        <v>1051</v>
      </c>
      <c r="AM855" s="691" t="s">
        <v>3315</v>
      </c>
    </row>
    <row r="856" spans="33:39" ht="15" hidden="1" customHeight="1" x14ac:dyDescent="0.15">
      <c r="AG856" s="690" t="s">
        <v>2186</v>
      </c>
      <c r="AH856" s="697" t="s">
        <v>1108</v>
      </c>
      <c r="AI856" s="690" t="s">
        <v>3995</v>
      </c>
      <c r="AJ856" s="690">
        <v>1404016</v>
      </c>
      <c r="AK856" s="691">
        <v>1</v>
      </c>
      <c r="AL856" s="691" t="s">
        <v>1051</v>
      </c>
      <c r="AM856" s="691" t="s">
        <v>3316</v>
      </c>
    </row>
    <row r="857" spans="33:39" ht="15" hidden="1" customHeight="1" x14ac:dyDescent="0.15">
      <c r="AG857" s="690" t="s">
        <v>2186</v>
      </c>
      <c r="AH857" s="697" t="s">
        <v>356</v>
      </c>
      <c r="AI857" s="690" t="s">
        <v>3996</v>
      </c>
      <c r="AJ857" s="690">
        <v>1403018</v>
      </c>
      <c r="AK857" s="691">
        <v>1</v>
      </c>
      <c r="AL857" s="691" t="s">
        <v>1051</v>
      </c>
      <c r="AM857" s="691" t="s">
        <v>3316</v>
      </c>
    </row>
    <row r="858" spans="33:39" ht="15" hidden="1" customHeight="1" x14ac:dyDescent="0.15">
      <c r="AG858" s="690" t="s">
        <v>2186</v>
      </c>
      <c r="AH858" s="697" t="s">
        <v>328</v>
      </c>
      <c r="AI858" s="690" t="s">
        <v>3997</v>
      </c>
      <c r="AJ858" s="690">
        <v>1401014</v>
      </c>
      <c r="AK858" s="691" t="s">
        <v>1051</v>
      </c>
      <c r="AL858" s="691">
        <v>1</v>
      </c>
      <c r="AM858" s="691" t="s">
        <v>3316</v>
      </c>
    </row>
    <row r="859" spans="33:39" ht="15" hidden="1" customHeight="1" x14ac:dyDescent="0.15">
      <c r="AG859" s="690" t="s">
        <v>2186</v>
      </c>
      <c r="AH859" s="697" t="s">
        <v>338</v>
      </c>
      <c r="AI859" s="690" t="s">
        <v>3998</v>
      </c>
      <c r="AJ859" s="690">
        <v>1402015</v>
      </c>
      <c r="AK859" s="691">
        <v>1</v>
      </c>
      <c r="AL859" s="691" t="s">
        <v>1051</v>
      </c>
      <c r="AM859" s="691" t="s">
        <v>3316</v>
      </c>
    </row>
    <row r="860" spans="33:39" ht="15" hidden="1" customHeight="1" x14ac:dyDescent="0.15">
      <c r="AG860" s="690" t="s">
        <v>2186</v>
      </c>
      <c r="AH860" s="697" t="s">
        <v>368</v>
      </c>
      <c r="AI860" s="690" t="s">
        <v>3999</v>
      </c>
      <c r="AJ860" s="690">
        <v>1404017</v>
      </c>
      <c r="AK860" s="691" t="s">
        <v>1051</v>
      </c>
      <c r="AL860" s="691">
        <v>1</v>
      </c>
      <c r="AM860" s="691" t="s">
        <v>3316</v>
      </c>
    </row>
    <row r="861" spans="33:39" ht="15" hidden="1" customHeight="1" x14ac:dyDescent="0.15">
      <c r="AG861" s="690" t="s">
        <v>2186</v>
      </c>
      <c r="AH861" s="697" t="s">
        <v>2285</v>
      </c>
      <c r="AI861" s="690" t="s">
        <v>4000</v>
      </c>
      <c r="AJ861" s="690">
        <v>1404009</v>
      </c>
      <c r="AK861" s="691">
        <v>1</v>
      </c>
      <c r="AL861" s="691" t="s">
        <v>1051</v>
      </c>
      <c r="AM861" s="691" t="s">
        <v>3316</v>
      </c>
    </row>
    <row r="862" spans="33:39" ht="15" hidden="1" customHeight="1" x14ac:dyDescent="0.15">
      <c r="AG862" s="690" t="s">
        <v>2186</v>
      </c>
      <c r="AH862" s="697" t="s">
        <v>399</v>
      </c>
      <c r="AI862" s="690" t="s">
        <v>4001</v>
      </c>
      <c r="AJ862" s="690">
        <v>1407014</v>
      </c>
      <c r="AK862" s="691">
        <v>1</v>
      </c>
      <c r="AL862" s="691" t="s">
        <v>1051</v>
      </c>
      <c r="AM862" s="691" t="s">
        <v>3316</v>
      </c>
    </row>
    <row r="863" spans="33:39" ht="15" hidden="1" customHeight="1" thickBot="1" x14ac:dyDescent="0.2">
      <c r="AG863" s="690" t="s">
        <v>2186</v>
      </c>
      <c r="AH863" s="698" t="s">
        <v>446</v>
      </c>
      <c r="AI863" s="690" t="s">
        <v>4002</v>
      </c>
      <c r="AJ863" s="690">
        <v>1410010</v>
      </c>
      <c r="AK863" s="691" t="s">
        <v>1051</v>
      </c>
      <c r="AL863" s="691">
        <v>1</v>
      </c>
      <c r="AM863" s="691" t="s">
        <v>3316</v>
      </c>
    </row>
    <row r="864" spans="33:39" ht="15" hidden="1" customHeight="1" x14ac:dyDescent="0.15">
      <c r="AG864" s="690" t="s">
        <v>2186</v>
      </c>
      <c r="AH864" s="696" t="s">
        <v>447</v>
      </c>
      <c r="AI864" s="690" t="s">
        <v>4003</v>
      </c>
      <c r="AJ864" s="690">
        <v>1410011</v>
      </c>
      <c r="AK864" s="691">
        <v>1</v>
      </c>
      <c r="AL864" s="691" t="s">
        <v>1051</v>
      </c>
      <c r="AM864" s="691" t="s">
        <v>3316</v>
      </c>
    </row>
    <row r="865" spans="33:39" ht="15" hidden="1" customHeight="1" x14ac:dyDescent="0.15">
      <c r="AG865" s="690" t="s">
        <v>2186</v>
      </c>
      <c r="AH865" s="697" t="s">
        <v>369</v>
      </c>
      <c r="AI865" s="690" t="s">
        <v>4004</v>
      </c>
      <c r="AJ865" s="690">
        <v>1404018</v>
      </c>
      <c r="AK865" s="691">
        <v>1</v>
      </c>
      <c r="AL865" s="691" t="s">
        <v>1051</v>
      </c>
      <c r="AM865" s="691" t="s">
        <v>3316</v>
      </c>
    </row>
    <row r="866" spans="33:39" ht="15" hidden="1" customHeight="1" x14ac:dyDescent="0.15">
      <c r="AG866" s="690" t="s">
        <v>2186</v>
      </c>
      <c r="AH866" s="697" t="s">
        <v>2315</v>
      </c>
      <c r="AI866" s="690" t="s">
        <v>4005</v>
      </c>
      <c r="AJ866" s="690">
        <v>1412017</v>
      </c>
      <c r="AK866" s="691" t="s">
        <v>1051</v>
      </c>
      <c r="AL866" s="691">
        <v>1</v>
      </c>
      <c r="AM866" s="691" t="s">
        <v>3316</v>
      </c>
    </row>
    <row r="867" spans="33:39" ht="15" hidden="1" customHeight="1" x14ac:dyDescent="0.15">
      <c r="AG867" s="690" t="s">
        <v>2186</v>
      </c>
      <c r="AH867" s="697" t="s">
        <v>386</v>
      </c>
      <c r="AI867" s="690" t="s">
        <v>4006</v>
      </c>
      <c r="AJ867" s="690">
        <v>1406003</v>
      </c>
      <c r="AK867" s="691" t="s">
        <v>1051</v>
      </c>
      <c r="AL867" s="691">
        <v>1</v>
      </c>
      <c r="AM867" s="691" t="s">
        <v>3316</v>
      </c>
    </row>
    <row r="868" spans="33:39" ht="15" hidden="1" customHeight="1" x14ac:dyDescent="0.15">
      <c r="AG868" s="690" t="s">
        <v>2186</v>
      </c>
      <c r="AH868" s="697" t="s">
        <v>2278</v>
      </c>
      <c r="AI868" s="690" t="s">
        <v>4007</v>
      </c>
      <c r="AJ868" s="690">
        <v>1401015</v>
      </c>
      <c r="AK868" s="691">
        <v>1</v>
      </c>
      <c r="AL868" s="691" t="s">
        <v>1051</v>
      </c>
      <c r="AM868" s="691" t="s">
        <v>3316</v>
      </c>
    </row>
    <row r="869" spans="33:39" ht="15" hidden="1" customHeight="1" x14ac:dyDescent="0.15">
      <c r="AG869" s="690" t="s">
        <v>2186</v>
      </c>
      <c r="AH869" s="697" t="s">
        <v>1104</v>
      </c>
      <c r="AI869" s="690" t="s">
        <v>4008</v>
      </c>
      <c r="AJ869" s="690">
        <v>1408030</v>
      </c>
      <c r="AK869" s="691">
        <v>1</v>
      </c>
      <c r="AL869" s="691" t="s">
        <v>1051</v>
      </c>
      <c r="AM869" s="691" t="s">
        <v>3316</v>
      </c>
    </row>
    <row r="870" spans="33:39" ht="15" hidden="1" customHeight="1" x14ac:dyDescent="0.15">
      <c r="AG870" s="690" t="s">
        <v>2186</v>
      </c>
      <c r="AH870" s="697" t="s">
        <v>1123</v>
      </c>
      <c r="AI870" s="690" t="s">
        <v>4009</v>
      </c>
      <c r="AJ870" s="690">
        <v>1409003</v>
      </c>
      <c r="AK870" s="691">
        <v>1</v>
      </c>
      <c r="AL870" s="691" t="s">
        <v>1051</v>
      </c>
      <c r="AM870" s="691" t="s">
        <v>3316</v>
      </c>
    </row>
    <row r="871" spans="33:39" ht="15" hidden="1" customHeight="1" x14ac:dyDescent="0.15">
      <c r="AG871" s="690" t="s">
        <v>2186</v>
      </c>
      <c r="AH871" s="697" t="s">
        <v>420</v>
      </c>
      <c r="AI871" s="690" t="s">
        <v>4010</v>
      </c>
      <c r="AJ871" s="690">
        <v>1408023</v>
      </c>
      <c r="AK871" s="691" t="s">
        <v>1051</v>
      </c>
      <c r="AL871" s="691">
        <v>1</v>
      </c>
      <c r="AM871" s="691" t="s">
        <v>3316</v>
      </c>
    </row>
    <row r="872" spans="33:39" ht="15" hidden="1" customHeight="1" x14ac:dyDescent="0.15">
      <c r="AG872" s="690" t="s">
        <v>2186</v>
      </c>
      <c r="AH872" s="697" t="s">
        <v>1121</v>
      </c>
      <c r="AI872" s="690" t="s">
        <v>4011</v>
      </c>
      <c r="AJ872" s="690">
        <v>1408022</v>
      </c>
      <c r="AK872" s="691">
        <v>1</v>
      </c>
      <c r="AL872" s="691" t="s">
        <v>1051</v>
      </c>
      <c r="AM872" s="691" t="s">
        <v>3316</v>
      </c>
    </row>
    <row r="873" spans="33:39" ht="15" hidden="1" customHeight="1" x14ac:dyDescent="0.15">
      <c r="AG873" s="690" t="s">
        <v>2186</v>
      </c>
      <c r="AH873" s="697" t="s">
        <v>2302</v>
      </c>
      <c r="AI873" s="690" t="s">
        <v>4012</v>
      </c>
      <c r="AJ873" s="690">
        <v>1407024</v>
      </c>
      <c r="AK873" s="691">
        <v>1</v>
      </c>
      <c r="AL873" s="691" t="s">
        <v>1051</v>
      </c>
      <c r="AM873" s="691" t="s">
        <v>3316</v>
      </c>
    </row>
    <row r="874" spans="33:39" ht="15" hidden="1" customHeight="1" x14ac:dyDescent="0.15">
      <c r="AG874" s="690" t="s">
        <v>2186</v>
      </c>
      <c r="AH874" s="697" t="s">
        <v>2311</v>
      </c>
      <c r="AI874" s="690" t="s">
        <v>4013</v>
      </c>
      <c r="AJ874" s="690">
        <v>1411018</v>
      </c>
      <c r="AK874" s="691">
        <v>1</v>
      </c>
      <c r="AL874" s="691" t="s">
        <v>1051</v>
      </c>
      <c r="AM874" s="691" t="s">
        <v>3315</v>
      </c>
    </row>
    <row r="875" spans="33:39" ht="15" hidden="1" customHeight="1" x14ac:dyDescent="0.15">
      <c r="AG875" s="690" t="s">
        <v>2186</v>
      </c>
      <c r="AH875" s="697" t="s">
        <v>421</v>
      </c>
      <c r="AI875" s="690" t="s">
        <v>4014</v>
      </c>
      <c r="AJ875" s="690">
        <v>1408024</v>
      </c>
      <c r="AK875" s="691">
        <v>1</v>
      </c>
      <c r="AL875" s="691" t="s">
        <v>1051</v>
      </c>
      <c r="AM875" s="691" t="s">
        <v>3315</v>
      </c>
    </row>
    <row r="876" spans="33:39" ht="15" hidden="1" customHeight="1" x14ac:dyDescent="0.15">
      <c r="AG876" s="690" t="s">
        <v>2186</v>
      </c>
      <c r="AH876" s="697" t="s">
        <v>384</v>
      </c>
      <c r="AI876" s="690" t="s">
        <v>4015</v>
      </c>
      <c r="AJ876" s="690">
        <v>1406001</v>
      </c>
      <c r="AK876" s="691">
        <v>1</v>
      </c>
      <c r="AL876" s="691" t="s">
        <v>1051</v>
      </c>
      <c r="AM876" s="691" t="s">
        <v>3316</v>
      </c>
    </row>
    <row r="877" spans="33:39" ht="15" hidden="1" customHeight="1" x14ac:dyDescent="0.15">
      <c r="AG877" s="690" t="s">
        <v>2186</v>
      </c>
      <c r="AH877" s="697" t="s">
        <v>423</v>
      </c>
      <c r="AI877" s="690" t="s">
        <v>4016</v>
      </c>
      <c r="AJ877" s="690">
        <v>1408025</v>
      </c>
      <c r="AK877" s="691" t="s">
        <v>1051</v>
      </c>
      <c r="AL877" s="691">
        <v>1</v>
      </c>
      <c r="AM877" s="691" t="s">
        <v>3316</v>
      </c>
    </row>
    <row r="878" spans="33:39" ht="15" hidden="1" customHeight="1" x14ac:dyDescent="0.15">
      <c r="AG878" s="690" t="s">
        <v>2186</v>
      </c>
      <c r="AH878" s="697" t="s">
        <v>437</v>
      </c>
      <c r="AI878" s="690" t="s">
        <v>4017</v>
      </c>
      <c r="AJ878" s="690">
        <v>1409017</v>
      </c>
      <c r="AK878" s="691" t="s">
        <v>1051</v>
      </c>
      <c r="AL878" s="691">
        <v>1</v>
      </c>
      <c r="AM878" s="691" t="s">
        <v>3316</v>
      </c>
    </row>
    <row r="879" spans="33:39" ht="15" hidden="1" customHeight="1" x14ac:dyDescent="0.15">
      <c r="AG879" s="690" t="s">
        <v>2186</v>
      </c>
      <c r="AH879" s="697" t="s">
        <v>438</v>
      </c>
      <c r="AI879" s="690" t="s">
        <v>4018</v>
      </c>
      <c r="AJ879" s="690">
        <v>1409018</v>
      </c>
      <c r="AK879" s="691">
        <v>1</v>
      </c>
      <c r="AL879" s="691" t="s">
        <v>1051</v>
      </c>
      <c r="AM879" s="691" t="s">
        <v>3315</v>
      </c>
    </row>
    <row r="880" spans="33:39" ht="15" hidden="1" customHeight="1" x14ac:dyDescent="0.15">
      <c r="AG880" s="690" t="s">
        <v>2186</v>
      </c>
      <c r="AH880" s="697" t="s">
        <v>370</v>
      </c>
      <c r="AI880" s="690" t="s">
        <v>4019</v>
      </c>
      <c r="AJ880" s="690">
        <v>1404019</v>
      </c>
      <c r="AK880" s="691">
        <v>1</v>
      </c>
      <c r="AL880" s="691" t="s">
        <v>1051</v>
      </c>
      <c r="AM880" s="691" t="s">
        <v>3315</v>
      </c>
    </row>
    <row r="881" spans="33:39" ht="15" hidden="1" customHeight="1" x14ac:dyDescent="0.15">
      <c r="AG881" s="690" t="s">
        <v>2186</v>
      </c>
      <c r="AH881" s="697" t="s">
        <v>456</v>
      </c>
      <c r="AI881" s="690" t="s">
        <v>4020</v>
      </c>
      <c r="AJ881" s="690">
        <v>1410020</v>
      </c>
      <c r="AK881" s="691">
        <v>1</v>
      </c>
      <c r="AL881" s="691" t="s">
        <v>1051</v>
      </c>
      <c r="AM881" s="691" t="s">
        <v>3315</v>
      </c>
    </row>
    <row r="882" spans="33:39" ht="15" hidden="1" customHeight="1" x14ac:dyDescent="0.15">
      <c r="AG882" s="690" t="s">
        <v>2186</v>
      </c>
      <c r="AH882" s="697" t="s">
        <v>2309</v>
      </c>
      <c r="AI882" s="690" t="s">
        <v>4021</v>
      </c>
      <c r="AJ882" s="690">
        <v>1411006</v>
      </c>
      <c r="AK882" s="691" t="s">
        <v>1051</v>
      </c>
      <c r="AL882" s="691">
        <v>1</v>
      </c>
      <c r="AM882" s="691" t="s">
        <v>3316</v>
      </c>
    </row>
    <row r="883" spans="33:39" ht="15" hidden="1" customHeight="1" x14ac:dyDescent="0.15">
      <c r="AG883" s="690" t="s">
        <v>2186</v>
      </c>
      <c r="AH883" s="697" t="s">
        <v>467</v>
      </c>
      <c r="AI883" s="690" t="s">
        <v>4022</v>
      </c>
      <c r="AJ883" s="690">
        <v>1411007</v>
      </c>
      <c r="AK883" s="691" t="s">
        <v>1051</v>
      </c>
      <c r="AL883" s="691">
        <v>1</v>
      </c>
      <c r="AM883" s="691" t="s">
        <v>3316</v>
      </c>
    </row>
    <row r="884" spans="33:39" ht="15" hidden="1" customHeight="1" x14ac:dyDescent="0.15">
      <c r="AG884" s="690" t="s">
        <v>2186</v>
      </c>
      <c r="AH884" s="701" t="s">
        <v>3422</v>
      </c>
      <c r="AI884" s="690" t="s">
        <v>4023</v>
      </c>
      <c r="AJ884" s="690">
        <v>1407020</v>
      </c>
      <c r="AK884" s="691" t="s">
        <v>1051</v>
      </c>
      <c r="AL884" s="691">
        <v>1</v>
      </c>
      <c r="AM884" s="691" t="s">
        <v>3316</v>
      </c>
    </row>
    <row r="885" spans="33:39" ht="15" hidden="1" customHeight="1" x14ac:dyDescent="0.15">
      <c r="AG885" s="690" t="s">
        <v>2186</v>
      </c>
      <c r="AH885" s="697" t="s">
        <v>1107</v>
      </c>
      <c r="AI885" s="690" t="s">
        <v>4024</v>
      </c>
      <c r="AJ885" s="690">
        <v>1402006</v>
      </c>
      <c r="AK885" s="691" t="s">
        <v>1051</v>
      </c>
      <c r="AL885" s="691">
        <v>1</v>
      </c>
      <c r="AM885" s="691" t="s">
        <v>3316</v>
      </c>
    </row>
    <row r="886" spans="33:39" ht="15" hidden="1" customHeight="1" x14ac:dyDescent="0.15">
      <c r="AG886" s="690" t="s">
        <v>2186</v>
      </c>
      <c r="AH886" s="697" t="s">
        <v>2287</v>
      </c>
      <c r="AI886" s="690" t="s">
        <v>4025</v>
      </c>
      <c r="AJ886" s="690">
        <v>1404021</v>
      </c>
      <c r="AK886" s="691" t="s">
        <v>1051</v>
      </c>
      <c r="AL886" s="691">
        <v>1</v>
      </c>
      <c r="AM886" s="691" t="s">
        <v>3316</v>
      </c>
    </row>
    <row r="887" spans="33:39" ht="15" hidden="1" customHeight="1" x14ac:dyDescent="0.15">
      <c r="AG887" s="690" t="s">
        <v>2186</v>
      </c>
      <c r="AH887" s="697" t="s">
        <v>2306</v>
      </c>
      <c r="AI887" s="690" t="s">
        <v>4026</v>
      </c>
      <c r="AJ887" s="690">
        <v>1408033</v>
      </c>
      <c r="AK887" s="691">
        <v>1</v>
      </c>
      <c r="AL887" s="691" t="s">
        <v>1051</v>
      </c>
      <c r="AM887" s="691" t="s">
        <v>3316</v>
      </c>
    </row>
    <row r="888" spans="33:39" ht="15" hidden="1" customHeight="1" thickBot="1" x14ac:dyDescent="0.2">
      <c r="AG888" s="690" t="s">
        <v>2186</v>
      </c>
      <c r="AH888" s="698" t="s">
        <v>458</v>
      </c>
      <c r="AI888" s="690" t="s">
        <v>4027</v>
      </c>
      <c r="AJ888" s="690">
        <v>1410023</v>
      </c>
      <c r="AK888" s="691" t="s">
        <v>1051</v>
      </c>
      <c r="AL888" s="691">
        <v>1</v>
      </c>
      <c r="AM888" s="691" t="s">
        <v>3316</v>
      </c>
    </row>
    <row r="889" spans="33:39" ht="15" hidden="1" customHeight="1" x14ac:dyDescent="0.15">
      <c r="AG889" s="690" t="s">
        <v>2186</v>
      </c>
      <c r="AH889" s="696" t="s">
        <v>354</v>
      </c>
      <c r="AI889" s="690" t="s">
        <v>4028</v>
      </c>
      <c r="AJ889" s="690">
        <v>1403016</v>
      </c>
      <c r="AK889" s="691" t="s">
        <v>1051</v>
      </c>
      <c r="AL889" s="691">
        <v>1</v>
      </c>
      <c r="AM889" s="691" t="s">
        <v>3316</v>
      </c>
    </row>
    <row r="890" spans="33:39" ht="15" hidden="1" customHeight="1" x14ac:dyDescent="0.15">
      <c r="AG890" s="690" t="s">
        <v>2186</v>
      </c>
      <c r="AH890" s="697" t="s">
        <v>488</v>
      </c>
      <c r="AI890" s="690" t="s">
        <v>4029</v>
      </c>
      <c r="AJ890" s="690">
        <v>1412005</v>
      </c>
      <c r="AK890" s="691" t="s">
        <v>1051</v>
      </c>
      <c r="AL890" s="691">
        <v>1</v>
      </c>
      <c r="AM890" s="691" t="s">
        <v>3316</v>
      </c>
    </row>
    <row r="891" spans="33:39" ht="15" hidden="1" customHeight="1" x14ac:dyDescent="0.15">
      <c r="AG891" s="690" t="s">
        <v>2186</v>
      </c>
      <c r="AH891" s="697" t="s">
        <v>1106</v>
      </c>
      <c r="AI891" s="690" t="s">
        <v>4030</v>
      </c>
      <c r="AJ891" s="690">
        <v>1401016</v>
      </c>
      <c r="AK891" s="691" t="s">
        <v>1051</v>
      </c>
      <c r="AL891" s="691">
        <v>1</v>
      </c>
      <c r="AM891" s="691" t="s">
        <v>3316</v>
      </c>
    </row>
    <row r="892" spans="33:39" ht="15" hidden="1" customHeight="1" x14ac:dyDescent="0.15">
      <c r="AG892" s="690" t="s">
        <v>2186</v>
      </c>
      <c r="AH892" s="697" t="s">
        <v>339</v>
      </c>
      <c r="AI892" s="690" t="s">
        <v>4031</v>
      </c>
      <c r="AJ892" s="690">
        <v>1402016</v>
      </c>
      <c r="AK892" s="691" t="s">
        <v>1051</v>
      </c>
      <c r="AL892" s="691">
        <v>1</v>
      </c>
      <c r="AM892" s="691" t="s">
        <v>3316</v>
      </c>
    </row>
    <row r="893" spans="33:39" ht="15" hidden="1" customHeight="1" x14ac:dyDescent="0.15">
      <c r="AG893" s="690" t="s">
        <v>2186</v>
      </c>
      <c r="AH893" s="697" t="s">
        <v>1125</v>
      </c>
      <c r="AI893" s="690" t="s">
        <v>4032</v>
      </c>
      <c r="AJ893" s="690">
        <v>1409012</v>
      </c>
      <c r="AK893" s="691" t="s">
        <v>1051</v>
      </c>
      <c r="AL893" s="691">
        <v>1</v>
      </c>
      <c r="AM893" s="691" t="s">
        <v>3316</v>
      </c>
    </row>
    <row r="894" spans="33:39" ht="15" hidden="1" customHeight="1" x14ac:dyDescent="0.15">
      <c r="AG894" s="690" t="s">
        <v>2186</v>
      </c>
      <c r="AH894" s="697" t="s">
        <v>494</v>
      </c>
      <c r="AI894" s="690" t="s">
        <v>4033</v>
      </c>
      <c r="AJ894" s="690">
        <v>1412012</v>
      </c>
      <c r="AK894" s="691" t="s">
        <v>1051</v>
      </c>
      <c r="AL894" s="691">
        <v>1</v>
      </c>
      <c r="AM894" s="691" t="s">
        <v>3316</v>
      </c>
    </row>
    <row r="895" spans="33:39" ht="15" hidden="1" customHeight="1" x14ac:dyDescent="0.15">
      <c r="AG895" s="690" t="s">
        <v>2186</v>
      </c>
      <c r="AH895" s="697" t="s">
        <v>1110</v>
      </c>
      <c r="AI895" s="690" t="s">
        <v>4034</v>
      </c>
      <c r="AJ895" s="690">
        <v>1404020</v>
      </c>
      <c r="AK895" s="691">
        <v>1</v>
      </c>
      <c r="AL895" s="691" t="s">
        <v>1051</v>
      </c>
      <c r="AM895" s="691" t="s">
        <v>3316</v>
      </c>
    </row>
    <row r="896" spans="33:39" ht="15" hidden="1" customHeight="1" x14ac:dyDescent="0.15">
      <c r="AG896" s="690" t="s">
        <v>2186</v>
      </c>
      <c r="AH896" s="697" t="s">
        <v>398</v>
      </c>
      <c r="AI896" s="690" t="s">
        <v>4035</v>
      </c>
      <c r="AJ896" s="690">
        <v>1407010</v>
      </c>
      <c r="AK896" s="691">
        <v>1</v>
      </c>
      <c r="AL896" s="691" t="s">
        <v>1051</v>
      </c>
      <c r="AM896" s="691" t="s">
        <v>3316</v>
      </c>
    </row>
    <row r="897" spans="33:39" ht="15" hidden="1" customHeight="1" x14ac:dyDescent="0.15">
      <c r="AG897" s="690" t="s">
        <v>2186</v>
      </c>
      <c r="AH897" s="697" t="s">
        <v>1105</v>
      </c>
      <c r="AI897" s="690" t="s">
        <v>4036</v>
      </c>
      <c r="AJ897" s="690">
        <v>1412006</v>
      </c>
      <c r="AK897" s="691">
        <v>1</v>
      </c>
      <c r="AL897" s="691" t="s">
        <v>1051</v>
      </c>
      <c r="AM897" s="691" t="s">
        <v>3316</v>
      </c>
    </row>
    <row r="898" spans="33:39" ht="15" hidden="1" customHeight="1" x14ac:dyDescent="0.15">
      <c r="AG898" s="690" t="s">
        <v>2186</v>
      </c>
      <c r="AH898" s="697" t="s">
        <v>428</v>
      </c>
      <c r="AI898" s="690" t="s">
        <v>4037</v>
      </c>
      <c r="AJ898" s="690">
        <v>1409005</v>
      </c>
      <c r="AK898" s="691">
        <v>1</v>
      </c>
      <c r="AL898" s="691" t="s">
        <v>1051</v>
      </c>
      <c r="AM898" s="691" t="s">
        <v>3316</v>
      </c>
    </row>
    <row r="899" spans="33:39" ht="15" hidden="1" customHeight="1" x14ac:dyDescent="0.15">
      <c r="AG899" s="690" t="s">
        <v>2186</v>
      </c>
      <c r="AH899" s="697" t="s">
        <v>448</v>
      </c>
      <c r="AI899" s="690" t="s">
        <v>4038</v>
      </c>
      <c r="AJ899" s="690">
        <v>1410012</v>
      </c>
      <c r="AK899" s="691">
        <v>1</v>
      </c>
      <c r="AL899" s="691" t="s">
        <v>1051</v>
      </c>
      <c r="AM899" s="691" t="s">
        <v>3316</v>
      </c>
    </row>
    <row r="900" spans="33:39" ht="15" hidden="1" customHeight="1" x14ac:dyDescent="0.15">
      <c r="AG900" s="690" t="s">
        <v>2186</v>
      </c>
      <c r="AH900" s="697" t="s">
        <v>1113</v>
      </c>
      <c r="AI900" s="690" t="s">
        <v>4039</v>
      </c>
      <c r="AJ900" s="690">
        <v>1407006</v>
      </c>
      <c r="AK900" s="691" t="s">
        <v>1051</v>
      </c>
      <c r="AL900" s="691">
        <v>1</v>
      </c>
      <c r="AM900" s="691" t="s">
        <v>3316</v>
      </c>
    </row>
    <row r="901" spans="33:39" ht="15" hidden="1" customHeight="1" x14ac:dyDescent="0.15">
      <c r="AG901" s="690" t="s">
        <v>2186</v>
      </c>
      <c r="AH901" s="697" t="s">
        <v>346</v>
      </c>
      <c r="AI901" s="690" t="s">
        <v>4040</v>
      </c>
      <c r="AJ901" s="690">
        <v>1403005</v>
      </c>
      <c r="AK901" s="691" t="s">
        <v>1051</v>
      </c>
      <c r="AL901" s="691">
        <v>1</v>
      </c>
      <c r="AM901" s="691" t="s">
        <v>3316</v>
      </c>
    </row>
    <row r="902" spans="33:39" ht="15" hidden="1" customHeight="1" x14ac:dyDescent="0.15">
      <c r="AG902" s="690" t="s">
        <v>2186</v>
      </c>
      <c r="AH902" s="697" t="s">
        <v>429</v>
      </c>
      <c r="AI902" s="690" t="s">
        <v>4041</v>
      </c>
      <c r="AJ902" s="690">
        <v>1409006</v>
      </c>
      <c r="AK902" s="691" t="s">
        <v>1051</v>
      </c>
      <c r="AL902" s="691">
        <v>1</v>
      </c>
      <c r="AM902" s="691" t="s">
        <v>3316</v>
      </c>
    </row>
    <row r="903" spans="33:39" ht="15" hidden="1" customHeight="1" x14ac:dyDescent="0.15">
      <c r="AG903" s="690" t="s">
        <v>2186</v>
      </c>
      <c r="AH903" s="697" t="s">
        <v>449</v>
      </c>
      <c r="AI903" s="690" t="s">
        <v>4042</v>
      </c>
      <c r="AJ903" s="690">
        <v>1410013</v>
      </c>
      <c r="AK903" s="691" t="s">
        <v>1051</v>
      </c>
      <c r="AL903" s="691">
        <v>1</v>
      </c>
      <c r="AM903" s="691" t="s">
        <v>3316</v>
      </c>
    </row>
    <row r="904" spans="33:39" ht="15" hidden="1" customHeight="1" x14ac:dyDescent="0.15">
      <c r="AG904" s="690" t="s">
        <v>2186</v>
      </c>
      <c r="AH904" s="697" t="s">
        <v>2307</v>
      </c>
      <c r="AI904" s="690" t="s">
        <v>4043</v>
      </c>
      <c r="AJ904" s="690">
        <v>1408034</v>
      </c>
      <c r="AK904" s="691">
        <v>1</v>
      </c>
      <c r="AL904" s="691" t="s">
        <v>1051</v>
      </c>
      <c r="AM904" s="691" t="s">
        <v>3316</v>
      </c>
    </row>
    <row r="905" spans="33:39" ht="15" hidden="1" customHeight="1" x14ac:dyDescent="0.15">
      <c r="AG905" s="690" t="s">
        <v>2186</v>
      </c>
      <c r="AH905" s="697" t="s">
        <v>490</v>
      </c>
      <c r="AI905" s="690" t="s">
        <v>4044</v>
      </c>
      <c r="AJ905" s="690">
        <v>1412008</v>
      </c>
      <c r="AK905" s="691" t="s">
        <v>1051</v>
      </c>
      <c r="AL905" s="691">
        <v>1</v>
      </c>
      <c r="AM905" s="691" t="s">
        <v>3316</v>
      </c>
    </row>
    <row r="906" spans="33:39" ht="15" hidden="1" customHeight="1" x14ac:dyDescent="0.15">
      <c r="AG906" s="690" t="s">
        <v>2186</v>
      </c>
      <c r="AH906" s="697" t="s">
        <v>329</v>
      </c>
      <c r="AI906" s="690" t="s">
        <v>4045</v>
      </c>
      <c r="AJ906" s="690">
        <v>1401017</v>
      </c>
      <c r="AK906" s="691" t="s">
        <v>1051</v>
      </c>
      <c r="AL906" s="691">
        <v>1</v>
      </c>
      <c r="AM906" s="691" t="s">
        <v>3316</v>
      </c>
    </row>
    <row r="907" spans="33:39" ht="15" hidden="1" customHeight="1" x14ac:dyDescent="0.15">
      <c r="AG907" s="690" t="s">
        <v>2186</v>
      </c>
      <c r="AH907" s="697" t="s">
        <v>459</v>
      </c>
      <c r="AI907" s="690" t="s">
        <v>4046</v>
      </c>
      <c r="AJ907" s="690">
        <v>1410024</v>
      </c>
      <c r="AK907" s="691">
        <v>1</v>
      </c>
      <c r="AL907" s="691" t="s">
        <v>1051</v>
      </c>
      <c r="AM907" s="691" t="s">
        <v>3316</v>
      </c>
    </row>
    <row r="908" spans="33:39" ht="15" hidden="1" customHeight="1" x14ac:dyDescent="0.15">
      <c r="AG908" s="690" t="s">
        <v>2186</v>
      </c>
      <c r="AH908" s="697" t="s">
        <v>381</v>
      </c>
      <c r="AI908" s="690" t="s">
        <v>4047</v>
      </c>
      <c r="AJ908" s="690">
        <v>1405013</v>
      </c>
      <c r="AK908" s="691">
        <v>1</v>
      </c>
      <c r="AL908" s="691" t="s">
        <v>1051</v>
      </c>
      <c r="AM908" s="691" t="s">
        <v>3316</v>
      </c>
    </row>
    <row r="909" spans="33:39" ht="15" hidden="1" customHeight="1" x14ac:dyDescent="0.15">
      <c r="AG909" s="690" t="s">
        <v>2186</v>
      </c>
      <c r="AH909" s="697" t="s">
        <v>2313</v>
      </c>
      <c r="AI909" s="690" t="s">
        <v>4048</v>
      </c>
      <c r="AJ909" s="690">
        <v>1412011</v>
      </c>
      <c r="AK909" s="691">
        <v>1</v>
      </c>
      <c r="AL909" s="691" t="s">
        <v>1051</v>
      </c>
      <c r="AM909" s="691" t="s">
        <v>3316</v>
      </c>
    </row>
    <row r="910" spans="33:39" ht="15" hidden="1" customHeight="1" x14ac:dyDescent="0.15">
      <c r="AG910" s="690" t="s">
        <v>2186</v>
      </c>
      <c r="AH910" s="697" t="s">
        <v>2276</v>
      </c>
      <c r="AI910" s="690" t="s">
        <v>4049</v>
      </c>
      <c r="AJ910" s="690">
        <v>1401012</v>
      </c>
      <c r="AK910" s="691">
        <v>1</v>
      </c>
      <c r="AL910" s="691" t="s">
        <v>1051</v>
      </c>
      <c r="AM910" s="691" t="s">
        <v>3315</v>
      </c>
    </row>
    <row r="911" spans="33:39" ht="15" hidden="1" customHeight="1" x14ac:dyDescent="0.15">
      <c r="AG911" s="690" t="s">
        <v>2186</v>
      </c>
      <c r="AH911" s="697" t="s">
        <v>340</v>
      </c>
      <c r="AI911" s="690" t="s">
        <v>4050</v>
      </c>
      <c r="AJ911" s="690">
        <v>1402017</v>
      </c>
      <c r="AK911" s="691">
        <v>1</v>
      </c>
      <c r="AL911" s="691" t="s">
        <v>1051</v>
      </c>
      <c r="AM911" s="691" t="s">
        <v>3316</v>
      </c>
    </row>
    <row r="912" spans="33:39" ht="15" hidden="1" customHeight="1" x14ac:dyDescent="0.15">
      <c r="AG912" s="690" t="s">
        <v>2186</v>
      </c>
      <c r="AH912" s="697" t="s">
        <v>477</v>
      </c>
      <c r="AI912" s="690" t="s">
        <v>4051</v>
      </c>
      <c r="AJ912" s="690">
        <v>1411019</v>
      </c>
      <c r="AK912" s="691">
        <v>1</v>
      </c>
      <c r="AL912" s="691" t="s">
        <v>1051</v>
      </c>
      <c r="AM912" s="691" t="s">
        <v>3315</v>
      </c>
    </row>
    <row r="913" spans="33:39" ht="15" hidden="1" customHeight="1" x14ac:dyDescent="0.15">
      <c r="AG913" s="690" t="s">
        <v>2186</v>
      </c>
      <c r="AH913" s="697" t="s">
        <v>430</v>
      </c>
      <c r="AI913" s="690" t="s">
        <v>4052</v>
      </c>
      <c r="AJ913" s="690">
        <v>1409007</v>
      </c>
      <c r="AK913" s="691" t="s">
        <v>1051</v>
      </c>
      <c r="AL913" s="691">
        <v>1</v>
      </c>
      <c r="AM913" s="691" t="s">
        <v>3316</v>
      </c>
    </row>
    <row r="914" spans="33:39" ht="15" hidden="1" customHeight="1" x14ac:dyDescent="0.15">
      <c r="AG914" s="690" t="s">
        <v>2186</v>
      </c>
      <c r="AH914" s="701" t="s">
        <v>3425</v>
      </c>
      <c r="AI914" s="690" t="s">
        <v>4053</v>
      </c>
      <c r="AJ914" s="690">
        <v>1411026</v>
      </c>
      <c r="AK914" s="691" t="s">
        <v>1051</v>
      </c>
      <c r="AL914" s="691">
        <v>1</v>
      </c>
      <c r="AM914" s="691" t="s">
        <v>3315</v>
      </c>
    </row>
    <row r="915" spans="33:39" ht="15" hidden="1" customHeight="1" x14ac:dyDescent="0.15">
      <c r="AG915" s="690" t="s">
        <v>2186</v>
      </c>
      <c r="AH915" s="697" t="s">
        <v>496</v>
      </c>
      <c r="AI915" s="690" t="s">
        <v>4054</v>
      </c>
      <c r="AJ915" s="690">
        <v>1412016</v>
      </c>
      <c r="AK915" s="691">
        <v>1</v>
      </c>
      <c r="AL915" s="691" t="s">
        <v>1051</v>
      </c>
      <c r="AM915" s="691" t="s">
        <v>3316</v>
      </c>
    </row>
    <row r="916" spans="33:39" ht="15" hidden="1" customHeight="1" x14ac:dyDescent="0.15">
      <c r="AG916" s="690" t="s">
        <v>2186</v>
      </c>
      <c r="AH916" s="697" t="s">
        <v>470</v>
      </c>
      <c r="AI916" s="690" t="s">
        <v>4055</v>
      </c>
      <c r="AJ916" s="690">
        <v>1411010</v>
      </c>
      <c r="AK916" s="691">
        <v>1</v>
      </c>
      <c r="AL916" s="691" t="s">
        <v>1051</v>
      </c>
      <c r="AM916" s="691" t="s">
        <v>3316</v>
      </c>
    </row>
    <row r="917" spans="33:39" ht="15" hidden="1" customHeight="1" thickBot="1" x14ac:dyDescent="0.2">
      <c r="AG917" s="690" t="s">
        <v>2186</v>
      </c>
      <c r="AH917" s="698" t="s">
        <v>478</v>
      </c>
      <c r="AI917" s="690" t="s">
        <v>4056</v>
      </c>
      <c r="AJ917" s="690">
        <v>1411020</v>
      </c>
      <c r="AK917" s="691" t="s">
        <v>1051</v>
      </c>
      <c r="AL917" s="691">
        <v>1</v>
      </c>
      <c r="AM917" s="691" t="s">
        <v>3316</v>
      </c>
    </row>
    <row r="918" spans="33:39" ht="15" hidden="1" customHeight="1" x14ac:dyDescent="0.15">
      <c r="AG918" s="690" t="s">
        <v>2186</v>
      </c>
      <c r="AH918" s="696" t="s">
        <v>400</v>
      </c>
      <c r="AI918" s="690" t="s">
        <v>4057</v>
      </c>
      <c r="AJ918" s="690">
        <v>1407016</v>
      </c>
      <c r="AK918" s="691" t="s">
        <v>1051</v>
      </c>
      <c r="AL918" s="691">
        <v>1</v>
      </c>
      <c r="AM918" s="691" t="s">
        <v>3316</v>
      </c>
    </row>
    <row r="919" spans="33:39" ht="15" hidden="1" customHeight="1" x14ac:dyDescent="0.15">
      <c r="AG919" s="690" t="s">
        <v>2186</v>
      </c>
      <c r="AH919" s="697" t="s">
        <v>2299</v>
      </c>
      <c r="AI919" s="690" t="s">
        <v>4058</v>
      </c>
      <c r="AJ919" s="690">
        <v>1407015</v>
      </c>
      <c r="AK919" s="691">
        <v>1</v>
      </c>
      <c r="AL919" s="691" t="s">
        <v>1051</v>
      </c>
      <c r="AM919" s="691" t="s">
        <v>3316</v>
      </c>
    </row>
    <row r="920" spans="33:39" ht="15" hidden="1" customHeight="1" x14ac:dyDescent="0.15">
      <c r="AG920" s="690" t="s">
        <v>2186</v>
      </c>
      <c r="AH920" s="697" t="s">
        <v>347</v>
      </c>
      <c r="AI920" s="690" t="s">
        <v>4059</v>
      </c>
      <c r="AJ920" s="690">
        <v>1403006</v>
      </c>
      <c r="AK920" s="691">
        <v>1</v>
      </c>
      <c r="AL920" s="691" t="s">
        <v>1051</v>
      </c>
      <c r="AM920" s="691" t="s">
        <v>3316</v>
      </c>
    </row>
    <row r="921" spans="33:39" ht="15" hidden="1" customHeight="1" x14ac:dyDescent="0.15">
      <c r="AG921" s="690" t="s">
        <v>2186</v>
      </c>
      <c r="AH921" s="697" t="s">
        <v>402</v>
      </c>
      <c r="AI921" s="690" t="s">
        <v>4060</v>
      </c>
      <c r="AJ921" s="690">
        <v>1407018</v>
      </c>
      <c r="AK921" s="691" t="s">
        <v>1051</v>
      </c>
      <c r="AL921" s="691">
        <v>1</v>
      </c>
      <c r="AM921" s="691" t="s">
        <v>3316</v>
      </c>
    </row>
    <row r="922" spans="33:39" ht="15" hidden="1" customHeight="1" x14ac:dyDescent="0.15">
      <c r="AG922" s="690" t="s">
        <v>2186</v>
      </c>
      <c r="AH922" s="697" t="s">
        <v>385</v>
      </c>
      <c r="AI922" s="690" t="s">
        <v>4061</v>
      </c>
      <c r="AJ922" s="690">
        <v>1406002</v>
      </c>
      <c r="AK922" s="691" t="s">
        <v>1051</v>
      </c>
      <c r="AL922" s="691">
        <v>1</v>
      </c>
      <c r="AM922" s="691" t="s">
        <v>3316</v>
      </c>
    </row>
    <row r="923" spans="33:39" ht="15" hidden="1" customHeight="1" x14ac:dyDescent="0.15">
      <c r="AG923" s="690" t="s">
        <v>2186</v>
      </c>
      <c r="AH923" s="697" t="s">
        <v>341</v>
      </c>
      <c r="AI923" s="690" t="s">
        <v>4062</v>
      </c>
      <c r="AJ923" s="690">
        <v>1402019</v>
      </c>
      <c r="AK923" s="691" t="s">
        <v>1051</v>
      </c>
      <c r="AL923" s="691">
        <v>1</v>
      </c>
      <c r="AM923" s="691" t="s">
        <v>3316</v>
      </c>
    </row>
    <row r="924" spans="33:39" ht="15" hidden="1" customHeight="1" x14ac:dyDescent="0.15">
      <c r="AG924" s="690" t="s">
        <v>2186</v>
      </c>
      <c r="AH924" s="697" t="s">
        <v>450</v>
      </c>
      <c r="AI924" s="690" t="s">
        <v>4063</v>
      </c>
      <c r="AJ924" s="690">
        <v>1410014</v>
      </c>
      <c r="AK924" s="691">
        <v>1</v>
      </c>
      <c r="AL924" s="691" t="s">
        <v>1051</v>
      </c>
      <c r="AM924" s="691" t="s">
        <v>3316</v>
      </c>
    </row>
    <row r="925" spans="33:39" ht="15" hidden="1" customHeight="1" x14ac:dyDescent="0.15">
      <c r="AG925" s="690" t="s">
        <v>2186</v>
      </c>
      <c r="AH925" s="697" t="s">
        <v>439</v>
      </c>
      <c r="AI925" s="690" t="s">
        <v>4064</v>
      </c>
      <c r="AJ925" s="690">
        <v>1409019</v>
      </c>
      <c r="AK925" s="691" t="s">
        <v>1051</v>
      </c>
      <c r="AL925" s="691">
        <v>1</v>
      </c>
      <c r="AM925" s="691" t="s">
        <v>3316</v>
      </c>
    </row>
    <row r="926" spans="33:39" ht="15" hidden="1" customHeight="1" x14ac:dyDescent="0.15">
      <c r="AG926" s="690" t="s">
        <v>2186</v>
      </c>
      <c r="AH926" s="697" t="s">
        <v>2296</v>
      </c>
      <c r="AI926" s="690" t="s">
        <v>4065</v>
      </c>
      <c r="AJ926" s="690">
        <v>1407009</v>
      </c>
      <c r="AK926" s="691">
        <v>1</v>
      </c>
      <c r="AL926" s="691" t="s">
        <v>1051</v>
      </c>
      <c r="AM926" s="691" t="s">
        <v>3316</v>
      </c>
    </row>
    <row r="927" spans="33:39" ht="15" hidden="1" customHeight="1" x14ac:dyDescent="0.15">
      <c r="AG927" s="690" t="s">
        <v>2186</v>
      </c>
      <c r="AH927" s="697" t="s">
        <v>424</v>
      </c>
      <c r="AI927" s="690" t="s">
        <v>4066</v>
      </c>
      <c r="AJ927" s="690">
        <v>1408029</v>
      </c>
      <c r="AK927" s="691">
        <v>1</v>
      </c>
      <c r="AL927" s="691" t="s">
        <v>1051</v>
      </c>
      <c r="AM927" s="691" t="s">
        <v>3316</v>
      </c>
    </row>
    <row r="928" spans="33:39" ht="15" hidden="1" customHeight="1" x14ac:dyDescent="0.15">
      <c r="AG928" s="690" t="s">
        <v>2186</v>
      </c>
      <c r="AH928" s="697" t="s">
        <v>348</v>
      </c>
      <c r="AI928" s="690" t="s">
        <v>4067</v>
      </c>
      <c r="AJ928" s="690">
        <v>1403007</v>
      </c>
      <c r="AK928" s="691" t="s">
        <v>1051</v>
      </c>
      <c r="AL928" s="691">
        <v>1</v>
      </c>
      <c r="AM928" s="691" t="s">
        <v>3316</v>
      </c>
    </row>
    <row r="929" spans="33:39" ht="15" hidden="1" customHeight="1" x14ac:dyDescent="0.15">
      <c r="AG929" s="690" t="s">
        <v>2186</v>
      </c>
      <c r="AH929" s="697" t="s">
        <v>358</v>
      </c>
      <c r="AI929" s="690" t="s">
        <v>4068</v>
      </c>
      <c r="AJ929" s="690">
        <v>1403020</v>
      </c>
      <c r="AK929" s="691">
        <v>1</v>
      </c>
      <c r="AL929" s="691" t="s">
        <v>1051</v>
      </c>
      <c r="AM929" s="691" t="s">
        <v>3316</v>
      </c>
    </row>
    <row r="930" spans="33:39" ht="15" hidden="1" customHeight="1" x14ac:dyDescent="0.15">
      <c r="AG930" s="690" t="s">
        <v>2186</v>
      </c>
      <c r="AH930" s="697" t="s">
        <v>495</v>
      </c>
      <c r="AI930" s="690" t="s">
        <v>4069</v>
      </c>
      <c r="AJ930" s="690">
        <v>1412015</v>
      </c>
      <c r="AK930" s="691">
        <v>1</v>
      </c>
      <c r="AL930" s="691" t="s">
        <v>1051</v>
      </c>
      <c r="AM930" s="691" t="s">
        <v>3316</v>
      </c>
    </row>
    <row r="931" spans="33:39" ht="15" hidden="1" customHeight="1" thickBot="1" x14ac:dyDescent="0.2">
      <c r="AG931" s="690" t="s">
        <v>2186</v>
      </c>
      <c r="AH931" s="698" t="s">
        <v>330</v>
      </c>
      <c r="AI931" s="690" t="s">
        <v>4070</v>
      </c>
      <c r="AJ931" s="690">
        <v>1401019</v>
      </c>
      <c r="AK931" s="691">
        <v>1</v>
      </c>
      <c r="AL931" s="691" t="s">
        <v>1051</v>
      </c>
      <c r="AM931" s="691" t="s">
        <v>3315</v>
      </c>
    </row>
    <row r="932" spans="33:39" ht="15" hidden="1" customHeight="1" x14ac:dyDescent="0.15">
      <c r="AG932" s="690" t="s">
        <v>2509</v>
      </c>
      <c r="AH932" s="690" t="s">
        <v>1128</v>
      </c>
      <c r="AI932" s="690" t="s">
        <v>4071</v>
      </c>
      <c r="AJ932" s="690">
        <v>1501010</v>
      </c>
      <c r="AK932" s="691" t="s">
        <v>1051</v>
      </c>
      <c r="AL932" s="691">
        <v>1</v>
      </c>
      <c r="AM932" s="691" t="s">
        <v>3316</v>
      </c>
    </row>
    <row r="933" spans="33:39" ht="15" hidden="1" customHeight="1" x14ac:dyDescent="0.15">
      <c r="AG933" s="690" t="s">
        <v>2509</v>
      </c>
      <c r="AH933" s="692" t="s">
        <v>500</v>
      </c>
      <c r="AI933" s="690" t="s">
        <v>4072</v>
      </c>
      <c r="AJ933" s="690">
        <v>1501004</v>
      </c>
      <c r="AK933" s="691" t="s">
        <v>1051</v>
      </c>
      <c r="AL933" s="691">
        <v>1</v>
      </c>
      <c r="AM933" s="691" t="s">
        <v>3316</v>
      </c>
    </row>
    <row r="934" spans="33:39" ht="15" hidden="1" customHeight="1" x14ac:dyDescent="0.15">
      <c r="AG934" s="690" t="s">
        <v>2509</v>
      </c>
      <c r="AH934" s="692" t="s">
        <v>502</v>
      </c>
      <c r="AI934" s="690" t="s">
        <v>4073</v>
      </c>
      <c r="AJ934" s="690">
        <v>1501006</v>
      </c>
      <c r="AK934" s="691" t="s">
        <v>1051</v>
      </c>
      <c r="AL934" s="691">
        <v>1</v>
      </c>
      <c r="AM934" s="691" t="s">
        <v>3316</v>
      </c>
    </row>
    <row r="935" spans="33:39" ht="15" hidden="1" customHeight="1" x14ac:dyDescent="0.15">
      <c r="AG935" s="690" t="s">
        <v>2509</v>
      </c>
      <c r="AH935" s="692" t="s">
        <v>501</v>
      </c>
      <c r="AI935" s="690" t="s">
        <v>4074</v>
      </c>
      <c r="AJ935" s="690">
        <v>1501005</v>
      </c>
      <c r="AK935" s="691">
        <v>1</v>
      </c>
      <c r="AL935" s="691" t="s">
        <v>1051</v>
      </c>
      <c r="AM935" s="691" t="s">
        <v>3316</v>
      </c>
    </row>
    <row r="936" spans="33:39" ht="15" hidden="1" customHeight="1" x14ac:dyDescent="0.15">
      <c r="AG936" s="690" t="s">
        <v>2509</v>
      </c>
      <c r="AH936" s="692" t="s">
        <v>503</v>
      </c>
      <c r="AI936" s="690" t="s">
        <v>4075</v>
      </c>
      <c r="AJ936" s="690">
        <v>1501007</v>
      </c>
      <c r="AK936" s="691" t="s">
        <v>1051</v>
      </c>
      <c r="AL936" s="691">
        <v>1</v>
      </c>
      <c r="AM936" s="691" t="s">
        <v>3316</v>
      </c>
    </row>
    <row r="937" spans="33:39" ht="15" hidden="1" customHeight="1" x14ac:dyDescent="0.15">
      <c r="AG937" s="690" t="s">
        <v>2509</v>
      </c>
      <c r="AH937" s="692" t="s">
        <v>504</v>
      </c>
      <c r="AI937" s="690" t="s">
        <v>4076</v>
      </c>
      <c r="AJ937" s="690">
        <v>1501008</v>
      </c>
      <c r="AK937" s="691">
        <v>1</v>
      </c>
      <c r="AL937" s="691" t="s">
        <v>1051</v>
      </c>
      <c r="AM937" s="691" t="s">
        <v>3316</v>
      </c>
    </row>
    <row r="938" spans="33:39" ht="15" hidden="1" customHeight="1" x14ac:dyDescent="0.15">
      <c r="AG938" s="690" t="s">
        <v>2509</v>
      </c>
      <c r="AH938" s="692" t="s">
        <v>498</v>
      </c>
      <c r="AI938" s="690" t="s">
        <v>4077</v>
      </c>
      <c r="AJ938" s="690">
        <v>1501002</v>
      </c>
      <c r="AK938" s="691" t="s">
        <v>1051</v>
      </c>
      <c r="AL938" s="691">
        <v>1</v>
      </c>
      <c r="AM938" s="691" t="s">
        <v>3316</v>
      </c>
    </row>
    <row r="939" spans="33:39" ht="15" hidden="1" customHeight="1" x14ac:dyDescent="0.15">
      <c r="AG939" s="690" t="s">
        <v>2509</v>
      </c>
      <c r="AH939" s="692" t="s">
        <v>505</v>
      </c>
      <c r="AI939" s="690" t="s">
        <v>4078</v>
      </c>
      <c r="AJ939" s="690">
        <v>1501009</v>
      </c>
      <c r="AK939" s="691" t="s">
        <v>1051</v>
      </c>
      <c r="AL939" s="691">
        <v>1</v>
      </c>
      <c r="AM939" s="691" t="s">
        <v>3315</v>
      </c>
    </row>
    <row r="940" spans="33:39" ht="15" hidden="1" customHeight="1" x14ac:dyDescent="0.15">
      <c r="AG940" s="690" t="s">
        <v>2509</v>
      </c>
      <c r="AH940" s="692" t="s">
        <v>499</v>
      </c>
      <c r="AI940" s="690" t="s">
        <v>4079</v>
      </c>
      <c r="AJ940" s="690">
        <v>1501003</v>
      </c>
      <c r="AK940" s="691" t="s">
        <v>1051</v>
      </c>
      <c r="AL940" s="691">
        <v>1</v>
      </c>
      <c r="AM940" s="691" t="s">
        <v>3316</v>
      </c>
    </row>
    <row r="941" spans="33:39" ht="15" hidden="1" customHeight="1" x14ac:dyDescent="0.15">
      <c r="AG941" s="690" t="s">
        <v>2509</v>
      </c>
      <c r="AH941" s="692" t="s">
        <v>497</v>
      </c>
      <c r="AI941" s="690" t="s">
        <v>4080</v>
      </c>
      <c r="AJ941" s="690">
        <v>1501001</v>
      </c>
      <c r="AK941" s="691" t="s">
        <v>1051</v>
      </c>
      <c r="AL941" s="691">
        <v>1</v>
      </c>
      <c r="AM941" s="691" t="s">
        <v>3316</v>
      </c>
    </row>
    <row r="942" spans="33:39" ht="15" hidden="1" customHeight="1" x14ac:dyDescent="0.15">
      <c r="AG942" s="690" t="s">
        <v>2510</v>
      </c>
      <c r="AH942" s="692" t="s">
        <v>1286</v>
      </c>
      <c r="AI942" s="690" t="s">
        <v>4081</v>
      </c>
      <c r="AJ942" s="690">
        <v>1502990</v>
      </c>
      <c r="AK942" s="691" t="s">
        <v>1051</v>
      </c>
      <c r="AL942" s="691">
        <v>1</v>
      </c>
      <c r="AM942" s="691" t="s">
        <v>3316</v>
      </c>
    </row>
    <row r="943" spans="33:39" ht="15" hidden="1" customHeight="1" x14ac:dyDescent="0.15">
      <c r="AG943" s="690" t="s">
        <v>2510</v>
      </c>
      <c r="AH943" s="692" t="s">
        <v>509</v>
      </c>
      <c r="AI943" s="690" t="s">
        <v>4082</v>
      </c>
      <c r="AJ943" s="690">
        <v>1502008</v>
      </c>
      <c r="AK943" s="691" t="s">
        <v>1051</v>
      </c>
      <c r="AL943" s="691">
        <v>1</v>
      </c>
      <c r="AM943" s="691" t="s">
        <v>3316</v>
      </c>
    </row>
    <row r="944" spans="33:39" ht="15" hidden="1" customHeight="1" x14ac:dyDescent="0.15">
      <c r="AG944" s="690" t="s">
        <v>2510</v>
      </c>
      <c r="AH944" s="692" t="s">
        <v>2317</v>
      </c>
      <c r="AI944" s="690" t="s">
        <v>4083</v>
      </c>
      <c r="AJ944" s="690">
        <v>1502001</v>
      </c>
      <c r="AK944" s="691" t="s">
        <v>1051</v>
      </c>
      <c r="AL944" s="691">
        <v>1</v>
      </c>
      <c r="AM944" s="691" t="s">
        <v>3316</v>
      </c>
    </row>
    <row r="945" spans="33:39" ht="15" hidden="1" customHeight="1" x14ac:dyDescent="0.15">
      <c r="AG945" s="690" t="s">
        <v>2510</v>
      </c>
      <c r="AH945" s="692" t="s">
        <v>2318</v>
      </c>
      <c r="AI945" s="690" t="s">
        <v>4084</v>
      </c>
      <c r="AJ945" s="690">
        <v>1502002</v>
      </c>
      <c r="AK945" s="691">
        <v>1</v>
      </c>
      <c r="AL945" s="691" t="s">
        <v>1051</v>
      </c>
      <c r="AM945" s="691" t="s">
        <v>3316</v>
      </c>
    </row>
    <row r="946" spans="33:39" ht="15" hidden="1" customHeight="1" x14ac:dyDescent="0.15">
      <c r="AG946" s="690" t="s">
        <v>2510</v>
      </c>
      <c r="AH946" s="692" t="s">
        <v>2320</v>
      </c>
      <c r="AI946" s="690" t="s">
        <v>4085</v>
      </c>
      <c r="AJ946" s="690">
        <v>1502004</v>
      </c>
      <c r="AK946" s="691" t="s">
        <v>1051</v>
      </c>
      <c r="AL946" s="691">
        <v>1</v>
      </c>
      <c r="AM946" s="691" t="s">
        <v>3316</v>
      </c>
    </row>
    <row r="947" spans="33:39" ht="15" hidden="1" customHeight="1" x14ac:dyDescent="0.15">
      <c r="AG947" s="690" t="s">
        <v>2510</v>
      </c>
      <c r="AH947" s="692" t="s">
        <v>1129</v>
      </c>
      <c r="AI947" s="690" t="s">
        <v>4086</v>
      </c>
      <c r="AJ947" s="690">
        <v>1502007</v>
      </c>
      <c r="AK947" s="691" t="s">
        <v>1051</v>
      </c>
      <c r="AL947" s="691">
        <v>1</v>
      </c>
      <c r="AM947" s="691" t="s">
        <v>3316</v>
      </c>
    </row>
    <row r="948" spans="33:39" ht="15" hidden="1" customHeight="1" x14ac:dyDescent="0.15">
      <c r="AG948" s="690" t="s">
        <v>2510</v>
      </c>
      <c r="AH948" s="692" t="s">
        <v>508</v>
      </c>
      <c r="AI948" s="690" t="s">
        <v>4087</v>
      </c>
      <c r="AJ948" s="690">
        <v>1502006</v>
      </c>
      <c r="AK948" s="691">
        <v>1</v>
      </c>
      <c r="AL948" s="691" t="s">
        <v>1051</v>
      </c>
      <c r="AM948" s="691" t="s">
        <v>3316</v>
      </c>
    </row>
    <row r="949" spans="33:39" ht="15" hidden="1" customHeight="1" x14ac:dyDescent="0.15">
      <c r="AG949" s="690" t="s">
        <v>2510</v>
      </c>
      <c r="AH949" s="692" t="s">
        <v>1257</v>
      </c>
      <c r="AI949" s="690" t="s">
        <v>4088</v>
      </c>
      <c r="AJ949" s="690">
        <v>1502009</v>
      </c>
      <c r="AK949" s="691" t="s">
        <v>1051</v>
      </c>
      <c r="AL949" s="691">
        <v>1</v>
      </c>
      <c r="AM949" s="691" t="s">
        <v>3315</v>
      </c>
    </row>
    <row r="950" spans="33:39" ht="15" hidden="1" customHeight="1" x14ac:dyDescent="0.15">
      <c r="AG950" s="690" t="s">
        <v>2510</v>
      </c>
      <c r="AH950" s="692" t="s">
        <v>507</v>
      </c>
      <c r="AI950" s="690" t="s">
        <v>4089</v>
      </c>
      <c r="AJ950" s="690">
        <v>1502005</v>
      </c>
      <c r="AK950" s="691">
        <v>1</v>
      </c>
      <c r="AL950" s="691" t="s">
        <v>1051</v>
      </c>
      <c r="AM950" s="691" t="s">
        <v>3316</v>
      </c>
    </row>
    <row r="951" spans="33:39" ht="15" hidden="1" customHeight="1" x14ac:dyDescent="0.15">
      <c r="AG951" s="690" t="s">
        <v>2510</v>
      </c>
      <c r="AH951" s="692" t="s">
        <v>506</v>
      </c>
      <c r="AI951" s="690" t="s">
        <v>4090</v>
      </c>
      <c r="AJ951" s="690">
        <v>1502003</v>
      </c>
      <c r="AK951" s="691">
        <v>1</v>
      </c>
      <c r="AL951" s="691" t="s">
        <v>1051</v>
      </c>
      <c r="AM951" s="691" t="s">
        <v>3316</v>
      </c>
    </row>
    <row r="952" spans="33:39" ht="15" hidden="1" customHeight="1" x14ac:dyDescent="0.15">
      <c r="AG952" s="690" t="s">
        <v>2511</v>
      </c>
      <c r="AH952" s="692" t="s">
        <v>513</v>
      </c>
      <c r="AI952" s="690" t="s">
        <v>4091</v>
      </c>
      <c r="AJ952" s="690">
        <v>1503004</v>
      </c>
      <c r="AK952" s="691" t="s">
        <v>1051</v>
      </c>
      <c r="AL952" s="691">
        <v>1</v>
      </c>
      <c r="AM952" s="691" t="s">
        <v>3316</v>
      </c>
    </row>
    <row r="953" spans="33:39" ht="15" hidden="1" customHeight="1" x14ac:dyDescent="0.15">
      <c r="AG953" s="690" t="s">
        <v>2511</v>
      </c>
      <c r="AH953" s="692" t="s">
        <v>511</v>
      </c>
      <c r="AI953" s="690" t="s">
        <v>4092</v>
      </c>
      <c r="AJ953" s="690">
        <v>1503002</v>
      </c>
      <c r="AK953" s="691">
        <v>1</v>
      </c>
      <c r="AL953" s="691" t="s">
        <v>1051</v>
      </c>
      <c r="AM953" s="691" t="s">
        <v>3316</v>
      </c>
    </row>
    <row r="954" spans="33:39" ht="15" hidden="1" customHeight="1" x14ac:dyDescent="0.15">
      <c r="AG954" s="690" t="s">
        <v>2511</v>
      </c>
      <c r="AH954" s="692" t="s">
        <v>514</v>
      </c>
      <c r="AI954" s="690" t="s">
        <v>4093</v>
      </c>
      <c r="AJ954" s="690">
        <v>1503005</v>
      </c>
      <c r="AK954" s="691" t="s">
        <v>1051</v>
      </c>
      <c r="AL954" s="691">
        <v>1</v>
      </c>
      <c r="AM954" s="691" t="s">
        <v>3316</v>
      </c>
    </row>
    <row r="955" spans="33:39" ht="15" hidden="1" customHeight="1" x14ac:dyDescent="0.15">
      <c r="AG955" s="690" t="s">
        <v>2511</v>
      </c>
      <c r="AH955" s="693" t="s">
        <v>3426</v>
      </c>
      <c r="AI955" s="690" t="s">
        <v>4094</v>
      </c>
      <c r="AJ955" s="690">
        <v>1503990</v>
      </c>
      <c r="AK955" s="691" t="s">
        <v>1051</v>
      </c>
      <c r="AL955" s="691">
        <v>1</v>
      </c>
      <c r="AM955" s="691" t="s">
        <v>3316</v>
      </c>
    </row>
    <row r="956" spans="33:39" ht="15" hidden="1" customHeight="1" x14ac:dyDescent="0.15">
      <c r="AG956" s="690" t="s">
        <v>2511</v>
      </c>
      <c r="AH956" s="692" t="s">
        <v>512</v>
      </c>
      <c r="AI956" s="690" t="s">
        <v>4095</v>
      </c>
      <c r="AJ956" s="690">
        <v>1503003</v>
      </c>
      <c r="AK956" s="691">
        <v>1</v>
      </c>
      <c r="AL956" s="691" t="s">
        <v>1051</v>
      </c>
      <c r="AM956" s="691" t="s">
        <v>3316</v>
      </c>
    </row>
    <row r="957" spans="33:39" ht="15" hidden="1" customHeight="1" x14ac:dyDescent="0.15">
      <c r="AG957" s="690" t="s">
        <v>2511</v>
      </c>
      <c r="AH957" s="692" t="s">
        <v>1130</v>
      </c>
      <c r="AI957" s="690" t="s">
        <v>4096</v>
      </c>
      <c r="AJ957" s="690">
        <v>7503006</v>
      </c>
      <c r="AK957" s="691" t="s">
        <v>1051</v>
      </c>
      <c r="AL957" s="691">
        <v>1</v>
      </c>
      <c r="AM957" s="691" t="s">
        <v>3316</v>
      </c>
    </row>
    <row r="958" spans="33:39" ht="15" hidden="1" customHeight="1" x14ac:dyDescent="0.15">
      <c r="AG958" s="690" t="s">
        <v>2511</v>
      </c>
      <c r="AH958" s="692" t="s">
        <v>510</v>
      </c>
      <c r="AI958" s="690" t="s">
        <v>4097</v>
      </c>
      <c r="AJ958" s="690">
        <v>1503001</v>
      </c>
      <c r="AK958" s="691" t="s">
        <v>1051</v>
      </c>
      <c r="AL958" s="691">
        <v>1</v>
      </c>
      <c r="AM958" s="691" t="s">
        <v>3316</v>
      </c>
    </row>
    <row r="959" spans="33:39" ht="15" hidden="1" customHeight="1" x14ac:dyDescent="0.15">
      <c r="AG959" s="690" t="s">
        <v>2512</v>
      </c>
      <c r="AH959" s="692" t="s">
        <v>4770</v>
      </c>
      <c r="AI959" s="690" t="s">
        <v>4771</v>
      </c>
      <c r="AJ959" s="690">
        <v>1504001</v>
      </c>
      <c r="AK959" s="691" t="s">
        <v>1051</v>
      </c>
      <c r="AL959" s="691">
        <v>1</v>
      </c>
      <c r="AM959" s="691" t="s">
        <v>3316</v>
      </c>
    </row>
    <row r="960" spans="33:39" ht="15" hidden="1" customHeight="1" x14ac:dyDescent="0.15">
      <c r="AG960" s="690" t="s">
        <v>2512</v>
      </c>
      <c r="AH960" s="692" t="s">
        <v>1132</v>
      </c>
      <c r="AI960" s="690" t="s">
        <v>4098</v>
      </c>
      <c r="AJ960" s="690">
        <v>1504011</v>
      </c>
      <c r="AK960" s="691" t="s">
        <v>1051</v>
      </c>
      <c r="AL960" s="691">
        <v>1</v>
      </c>
      <c r="AM960" s="691" t="s">
        <v>3316</v>
      </c>
    </row>
    <row r="961" spans="33:39" ht="15" hidden="1" customHeight="1" x14ac:dyDescent="0.15">
      <c r="AG961" s="690" t="s">
        <v>2512</v>
      </c>
      <c r="AH961" s="692" t="s">
        <v>516</v>
      </c>
      <c r="AI961" s="690" t="s">
        <v>4099</v>
      </c>
      <c r="AJ961" s="690">
        <v>1504004</v>
      </c>
      <c r="AK961" s="691" t="s">
        <v>1051</v>
      </c>
      <c r="AL961" s="691">
        <v>1</v>
      </c>
      <c r="AM961" s="691" t="s">
        <v>3316</v>
      </c>
    </row>
    <row r="962" spans="33:39" ht="15" hidden="1" customHeight="1" x14ac:dyDescent="0.15">
      <c r="AG962" s="690" t="s">
        <v>2512</v>
      </c>
      <c r="AH962" s="692" t="s">
        <v>520</v>
      </c>
      <c r="AI962" s="690" t="s">
        <v>4100</v>
      </c>
      <c r="AJ962" s="690">
        <v>1504009</v>
      </c>
      <c r="AK962" s="691">
        <v>1</v>
      </c>
      <c r="AL962" s="691" t="s">
        <v>1051</v>
      </c>
      <c r="AM962" s="691" t="s">
        <v>3315</v>
      </c>
    </row>
    <row r="963" spans="33:39" ht="15" hidden="1" customHeight="1" x14ac:dyDescent="0.15">
      <c r="AG963" s="690" t="s">
        <v>2512</v>
      </c>
      <c r="AH963" s="692" t="s">
        <v>2323</v>
      </c>
      <c r="AI963" s="690" t="s">
        <v>4101</v>
      </c>
      <c r="AJ963" s="690">
        <v>1504005</v>
      </c>
      <c r="AK963" s="691" t="s">
        <v>1051</v>
      </c>
      <c r="AL963" s="691">
        <v>1</v>
      </c>
      <c r="AM963" s="691" t="s">
        <v>3316</v>
      </c>
    </row>
    <row r="964" spans="33:39" ht="15" hidden="1" customHeight="1" x14ac:dyDescent="0.15">
      <c r="AG964" s="690" t="s">
        <v>2512</v>
      </c>
      <c r="AH964" s="692" t="s">
        <v>519</v>
      </c>
      <c r="AI964" s="690" t="s">
        <v>4102</v>
      </c>
      <c r="AJ964" s="690">
        <v>1504008</v>
      </c>
      <c r="AK964" s="691" t="s">
        <v>1051</v>
      </c>
      <c r="AL964" s="691">
        <v>1</v>
      </c>
      <c r="AM964" s="691" t="s">
        <v>3316</v>
      </c>
    </row>
    <row r="965" spans="33:39" ht="15" hidden="1" customHeight="1" x14ac:dyDescent="0.15">
      <c r="AG965" s="690" t="s">
        <v>2512</v>
      </c>
      <c r="AH965" s="692" t="s">
        <v>518</v>
      </c>
      <c r="AI965" s="690" t="s">
        <v>4103</v>
      </c>
      <c r="AJ965" s="690">
        <v>1504007</v>
      </c>
      <c r="AK965" s="691">
        <v>1</v>
      </c>
      <c r="AL965" s="691" t="s">
        <v>1051</v>
      </c>
      <c r="AM965" s="691" t="s">
        <v>3315</v>
      </c>
    </row>
    <row r="966" spans="33:39" ht="15" hidden="1" customHeight="1" x14ac:dyDescent="0.15">
      <c r="AG966" s="690" t="s">
        <v>2512</v>
      </c>
      <c r="AH966" s="692" t="s">
        <v>521</v>
      </c>
      <c r="AI966" s="690" t="s">
        <v>4104</v>
      </c>
      <c r="AJ966" s="690">
        <v>1504010</v>
      </c>
      <c r="AK966" s="691" t="s">
        <v>1051</v>
      </c>
      <c r="AL966" s="691">
        <v>1</v>
      </c>
      <c r="AM966" s="691" t="s">
        <v>3316</v>
      </c>
    </row>
    <row r="967" spans="33:39" ht="15" hidden="1" customHeight="1" x14ac:dyDescent="0.15">
      <c r="AG967" s="690" t="s">
        <v>2512</v>
      </c>
      <c r="AH967" s="692" t="s">
        <v>517</v>
      </c>
      <c r="AI967" s="690" t="s">
        <v>4105</v>
      </c>
      <c r="AJ967" s="690">
        <v>1504006</v>
      </c>
      <c r="AK967" s="691">
        <v>1</v>
      </c>
      <c r="AL967" s="691" t="s">
        <v>1051</v>
      </c>
      <c r="AM967" s="691" t="s">
        <v>3316</v>
      </c>
    </row>
    <row r="968" spans="33:39" ht="15" hidden="1" customHeight="1" x14ac:dyDescent="0.15">
      <c r="AG968" s="690" t="s">
        <v>2512</v>
      </c>
      <c r="AH968" s="692" t="s">
        <v>515</v>
      </c>
      <c r="AI968" s="690" t="s">
        <v>4106</v>
      </c>
      <c r="AJ968" s="690">
        <v>1504002</v>
      </c>
      <c r="AK968" s="691">
        <v>1</v>
      </c>
      <c r="AL968" s="691" t="s">
        <v>1051</v>
      </c>
      <c r="AM968" s="691" t="s">
        <v>3316</v>
      </c>
    </row>
    <row r="969" spans="33:39" ht="15" hidden="1" customHeight="1" x14ac:dyDescent="0.15">
      <c r="AG969" s="690" t="s">
        <v>2512</v>
      </c>
      <c r="AH969" s="692" t="s">
        <v>2321</v>
      </c>
      <c r="AI969" s="690" t="s">
        <v>4107</v>
      </c>
      <c r="AJ969" s="690">
        <v>1504003</v>
      </c>
      <c r="AK969" s="691">
        <v>1</v>
      </c>
      <c r="AL969" s="691" t="s">
        <v>1051</v>
      </c>
      <c r="AM969" s="691" t="s">
        <v>3316</v>
      </c>
    </row>
    <row r="970" spans="33:39" ht="15" hidden="1" customHeight="1" x14ac:dyDescent="0.15">
      <c r="AG970" s="690" t="s">
        <v>2513</v>
      </c>
      <c r="AH970" s="692" t="s">
        <v>525</v>
      </c>
      <c r="AI970" s="690" t="s">
        <v>4108</v>
      </c>
      <c r="AJ970" s="690">
        <v>1505011</v>
      </c>
      <c r="AK970" s="691">
        <v>1</v>
      </c>
      <c r="AL970" s="691" t="s">
        <v>1051</v>
      </c>
      <c r="AM970" s="691" t="s">
        <v>3316</v>
      </c>
    </row>
    <row r="971" spans="33:39" ht="15" hidden="1" customHeight="1" x14ac:dyDescent="0.15">
      <c r="AG971" s="690" t="s">
        <v>2513</v>
      </c>
      <c r="AH971" s="692" t="s">
        <v>528</v>
      </c>
      <c r="AI971" s="690" t="s">
        <v>4109</v>
      </c>
      <c r="AJ971" s="690">
        <v>1505017</v>
      </c>
      <c r="AK971" s="691">
        <v>1</v>
      </c>
      <c r="AL971" s="691" t="s">
        <v>1051</v>
      </c>
      <c r="AM971" s="691" t="s">
        <v>3315</v>
      </c>
    </row>
    <row r="972" spans="33:39" ht="15" hidden="1" customHeight="1" x14ac:dyDescent="0.15">
      <c r="AG972" s="690" t="s">
        <v>2513</v>
      </c>
      <c r="AH972" s="692" t="s">
        <v>524</v>
      </c>
      <c r="AI972" s="690" t="s">
        <v>4110</v>
      </c>
      <c r="AJ972" s="690">
        <v>1505008</v>
      </c>
      <c r="AK972" s="691" t="s">
        <v>1051</v>
      </c>
      <c r="AL972" s="691">
        <v>1</v>
      </c>
      <c r="AM972" s="691" t="s">
        <v>3316</v>
      </c>
    </row>
    <row r="973" spans="33:39" ht="15" hidden="1" customHeight="1" x14ac:dyDescent="0.15">
      <c r="AG973" s="690" t="s">
        <v>2513</v>
      </c>
      <c r="AH973" s="692" t="s">
        <v>529</v>
      </c>
      <c r="AI973" s="690" t="s">
        <v>4111</v>
      </c>
      <c r="AJ973" s="690">
        <v>1505018</v>
      </c>
      <c r="AK973" s="691" t="s">
        <v>1051</v>
      </c>
      <c r="AL973" s="691">
        <v>1</v>
      </c>
      <c r="AM973" s="691" t="s">
        <v>3316</v>
      </c>
    </row>
    <row r="974" spans="33:39" ht="15" hidden="1" customHeight="1" x14ac:dyDescent="0.15">
      <c r="AG974" s="690" t="s">
        <v>2513</v>
      </c>
      <c r="AH974" s="692" t="s">
        <v>527</v>
      </c>
      <c r="AI974" s="690" t="s">
        <v>4112</v>
      </c>
      <c r="AJ974" s="690">
        <v>1505016</v>
      </c>
      <c r="AK974" s="691">
        <v>1</v>
      </c>
      <c r="AL974" s="691" t="s">
        <v>1051</v>
      </c>
      <c r="AM974" s="691" t="s">
        <v>3316</v>
      </c>
    </row>
    <row r="975" spans="33:39" ht="15" hidden="1" customHeight="1" x14ac:dyDescent="0.15">
      <c r="AG975" s="690" t="s">
        <v>2513</v>
      </c>
      <c r="AH975" s="693" t="s">
        <v>3289</v>
      </c>
      <c r="AI975" s="690" t="s">
        <v>3292</v>
      </c>
      <c r="AJ975" s="690">
        <v>15505032</v>
      </c>
      <c r="AK975" s="691">
        <v>1</v>
      </c>
      <c r="AL975" s="691" t="s">
        <v>1051</v>
      </c>
      <c r="AM975" s="691" t="s">
        <v>3315</v>
      </c>
    </row>
    <row r="976" spans="33:39" ht="15" hidden="1" customHeight="1" x14ac:dyDescent="0.15">
      <c r="AG976" s="690" t="s">
        <v>2513</v>
      </c>
      <c r="AH976" s="692" t="s">
        <v>2332</v>
      </c>
      <c r="AI976" s="690" t="s">
        <v>4113</v>
      </c>
      <c r="AJ976" s="690">
        <v>1505015</v>
      </c>
      <c r="AK976" s="691">
        <v>1</v>
      </c>
      <c r="AL976" s="691" t="s">
        <v>1051</v>
      </c>
      <c r="AM976" s="691" t="s">
        <v>3315</v>
      </c>
    </row>
    <row r="977" spans="33:39" ht="15" hidden="1" customHeight="1" x14ac:dyDescent="0.15">
      <c r="AG977" s="690" t="s">
        <v>2513</v>
      </c>
      <c r="AH977" s="692" t="s">
        <v>1258</v>
      </c>
      <c r="AI977" s="690" t="s">
        <v>4114</v>
      </c>
      <c r="AJ977" s="690">
        <v>1505014</v>
      </c>
      <c r="AK977" s="691">
        <v>1</v>
      </c>
      <c r="AL977" s="691" t="s">
        <v>1051</v>
      </c>
      <c r="AM977" s="691" t="s">
        <v>3315</v>
      </c>
    </row>
    <row r="978" spans="33:39" ht="15" hidden="1" customHeight="1" x14ac:dyDescent="0.15">
      <c r="AG978" s="690" t="s">
        <v>2513</v>
      </c>
      <c r="AH978" s="692" t="s">
        <v>2331</v>
      </c>
      <c r="AI978" s="690" t="s">
        <v>4115</v>
      </c>
      <c r="AJ978" s="690">
        <v>1505010</v>
      </c>
      <c r="AK978" s="691" t="s">
        <v>1051</v>
      </c>
      <c r="AL978" s="691">
        <v>1</v>
      </c>
      <c r="AM978" s="691" t="s">
        <v>3316</v>
      </c>
    </row>
    <row r="979" spans="33:39" ht="15" hidden="1" customHeight="1" x14ac:dyDescent="0.15">
      <c r="AG979" s="690" t="s">
        <v>2513</v>
      </c>
      <c r="AH979" s="693" t="s">
        <v>3427</v>
      </c>
      <c r="AI979" s="690" t="s">
        <v>4116</v>
      </c>
      <c r="AJ979" s="690">
        <v>1505002</v>
      </c>
      <c r="AK979" s="691">
        <v>1</v>
      </c>
      <c r="AL979" s="691" t="s">
        <v>1051</v>
      </c>
      <c r="AM979" s="691" t="s">
        <v>3315</v>
      </c>
    </row>
    <row r="980" spans="33:39" ht="15" hidden="1" customHeight="1" x14ac:dyDescent="0.15">
      <c r="AG980" s="690" t="s">
        <v>2513</v>
      </c>
      <c r="AH980" s="692" t="s">
        <v>522</v>
      </c>
      <c r="AI980" s="690" t="s">
        <v>4117</v>
      </c>
      <c r="AJ980" s="690">
        <v>1505001</v>
      </c>
      <c r="AK980" s="691">
        <v>1</v>
      </c>
      <c r="AL980" s="691" t="s">
        <v>1051</v>
      </c>
      <c r="AM980" s="691" t="s">
        <v>3315</v>
      </c>
    </row>
    <row r="981" spans="33:39" ht="15" hidden="1" customHeight="1" x14ac:dyDescent="0.15">
      <c r="AG981" s="690" t="s">
        <v>2513</v>
      </c>
      <c r="AH981" s="692" t="s">
        <v>2327</v>
      </c>
      <c r="AI981" s="690" t="s">
        <v>4118</v>
      </c>
      <c r="AJ981" s="690">
        <v>1505003</v>
      </c>
      <c r="AK981" s="691">
        <v>1</v>
      </c>
      <c r="AL981" s="691" t="s">
        <v>1051</v>
      </c>
      <c r="AM981" s="691" t="s">
        <v>3316</v>
      </c>
    </row>
    <row r="982" spans="33:39" ht="15" hidden="1" customHeight="1" x14ac:dyDescent="0.15">
      <c r="AG982" s="690" t="s">
        <v>2513</v>
      </c>
      <c r="AH982" s="692" t="s">
        <v>2334</v>
      </c>
      <c r="AI982" s="690" t="s">
        <v>4119</v>
      </c>
      <c r="AJ982" s="690">
        <v>1505028</v>
      </c>
      <c r="AK982" s="691">
        <v>1</v>
      </c>
      <c r="AL982" s="691" t="s">
        <v>1051</v>
      </c>
      <c r="AM982" s="691" t="s">
        <v>3315</v>
      </c>
    </row>
    <row r="983" spans="33:39" ht="15" hidden="1" customHeight="1" x14ac:dyDescent="0.15">
      <c r="AG983" s="690" t="s">
        <v>2513</v>
      </c>
      <c r="AH983" s="692" t="s">
        <v>1133</v>
      </c>
      <c r="AI983" s="690" t="s">
        <v>4120</v>
      </c>
      <c r="AJ983" s="690">
        <v>1505004</v>
      </c>
      <c r="AK983" s="691">
        <v>1</v>
      </c>
      <c r="AL983" s="691" t="s">
        <v>1051</v>
      </c>
      <c r="AM983" s="691" t="s">
        <v>3316</v>
      </c>
    </row>
    <row r="984" spans="33:39" ht="15" hidden="1" customHeight="1" x14ac:dyDescent="0.15">
      <c r="AG984" s="690" t="s">
        <v>2513</v>
      </c>
      <c r="AH984" s="692" t="s">
        <v>523</v>
      </c>
      <c r="AI984" s="690" t="s">
        <v>4121</v>
      </c>
      <c r="AJ984" s="690">
        <v>1505006</v>
      </c>
      <c r="AK984" s="691">
        <v>1</v>
      </c>
      <c r="AL984" s="691" t="s">
        <v>1051</v>
      </c>
      <c r="AM984" s="691" t="s">
        <v>3316</v>
      </c>
    </row>
    <row r="985" spans="33:39" ht="15" hidden="1" customHeight="1" x14ac:dyDescent="0.15">
      <c r="AG985" s="690" t="s">
        <v>2513</v>
      </c>
      <c r="AH985" s="692" t="s">
        <v>2329</v>
      </c>
      <c r="AI985" s="690" t="s">
        <v>4122</v>
      </c>
      <c r="AJ985" s="690">
        <v>1505005</v>
      </c>
      <c r="AK985" s="691" t="s">
        <v>1051</v>
      </c>
      <c r="AL985" s="691">
        <v>1</v>
      </c>
      <c r="AM985" s="691" t="s">
        <v>3316</v>
      </c>
    </row>
    <row r="986" spans="33:39" ht="15" hidden="1" customHeight="1" x14ac:dyDescent="0.15">
      <c r="AG986" s="690" t="s">
        <v>2513</v>
      </c>
      <c r="AH986" s="692" t="s">
        <v>526</v>
      </c>
      <c r="AI986" s="690" t="s">
        <v>4123</v>
      </c>
      <c r="AJ986" s="690">
        <v>1505013</v>
      </c>
      <c r="AK986" s="691">
        <v>1</v>
      </c>
      <c r="AL986" s="691" t="s">
        <v>1051</v>
      </c>
      <c r="AM986" s="691" t="s">
        <v>3316</v>
      </c>
    </row>
    <row r="987" spans="33:39" ht="15" hidden="1" customHeight="1" x14ac:dyDescent="0.15">
      <c r="AG987" s="690" t="s">
        <v>2513</v>
      </c>
      <c r="AH987" s="703" t="s">
        <v>1026</v>
      </c>
      <c r="AI987" s="690" t="s">
        <v>4124</v>
      </c>
      <c r="AJ987" s="690">
        <v>1505025</v>
      </c>
      <c r="AK987" s="691" t="s">
        <v>1051</v>
      </c>
      <c r="AL987" s="691">
        <v>1</v>
      </c>
      <c r="AM987" s="691" t="s">
        <v>3316</v>
      </c>
    </row>
    <row r="988" spans="33:39" ht="15" hidden="1" customHeight="1" x14ac:dyDescent="0.15">
      <c r="AG988" s="690" t="s">
        <v>2514</v>
      </c>
      <c r="AH988" s="692" t="s">
        <v>1134</v>
      </c>
      <c r="AI988" s="690" t="s">
        <v>4125</v>
      </c>
      <c r="AJ988" s="690">
        <v>1506001</v>
      </c>
      <c r="AK988" s="691" t="s">
        <v>1051</v>
      </c>
      <c r="AL988" s="691">
        <v>1</v>
      </c>
      <c r="AM988" s="691" t="s">
        <v>3316</v>
      </c>
    </row>
    <row r="989" spans="33:39" ht="15" hidden="1" customHeight="1" x14ac:dyDescent="0.15">
      <c r="AG989" s="690" t="s">
        <v>2514</v>
      </c>
      <c r="AH989" s="692" t="s">
        <v>535</v>
      </c>
      <c r="AI989" s="690" t="s">
        <v>4126</v>
      </c>
      <c r="AJ989" s="690">
        <v>1506009</v>
      </c>
      <c r="AK989" s="691" t="s">
        <v>1051</v>
      </c>
      <c r="AL989" s="691">
        <v>1</v>
      </c>
      <c r="AM989" s="691" t="s">
        <v>3316</v>
      </c>
    </row>
    <row r="990" spans="33:39" ht="15" hidden="1" customHeight="1" x14ac:dyDescent="0.15">
      <c r="AG990" s="690" t="s">
        <v>2514</v>
      </c>
      <c r="AH990" s="692" t="s">
        <v>1135</v>
      </c>
      <c r="AI990" s="690" t="s">
        <v>4127</v>
      </c>
      <c r="AJ990" s="690">
        <v>1506006</v>
      </c>
      <c r="AK990" s="691">
        <v>1</v>
      </c>
      <c r="AL990" s="691" t="s">
        <v>1051</v>
      </c>
      <c r="AM990" s="691" t="s">
        <v>3316</v>
      </c>
    </row>
    <row r="991" spans="33:39" ht="15" hidden="1" customHeight="1" x14ac:dyDescent="0.15">
      <c r="AG991" s="690" t="s">
        <v>2514</v>
      </c>
      <c r="AH991" s="692" t="s">
        <v>533</v>
      </c>
      <c r="AI991" s="690" t="s">
        <v>4128</v>
      </c>
      <c r="AJ991" s="690">
        <v>1506007</v>
      </c>
      <c r="AK991" s="691">
        <v>1</v>
      </c>
      <c r="AL991" s="691" t="s">
        <v>1051</v>
      </c>
      <c r="AM991" s="691" t="s">
        <v>3316</v>
      </c>
    </row>
    <row r="992" spans="33:39" ht="15" hidden="1" customHeight="1" x14ac:dyDescent="0.15">
      <c r="AG992" s="690" t="s">
        <v>2514</v>
      </c>
      <c r="AH992" s="692" t="s">
        <v>534</v>
      </c>
      <c r="AI992" s="690" t="s">
        <v>4129</v>
      </c>
      <c r="AJ992" s="690">
        <v>1506008</v>
      </c>
      <c r="AK992" s="691">
        <v>1</v>
      </c>
      <c r="AL992" s="691" t="s">
        <v>1051</v>
      </c>
      <c r="AM992" s="691" t="s">
        <v>3315</v>
      </c>
    </row>
    <row r="993" spans="33:39" ht="15" hidden="1" customHeight="1" x14ac:dyDescent="0.15">
      <c r="AG993" s="690" t="s">
        <v>2514</v>
      </c>
      <c r="AH993" s="692" t="s">
        <v>1259</v>
      </c>
      <c r="AI993" s="690" t="s">
        <v>4130</v>
      </c>
      <c r="AJ993" s="690">
        <v>1506004</v>
      </c>
      <c r="AK993" s="691" t="s">
        <v>1051</v>
      </c>
      <c r="AL993" s="691">
        <v>1</v>
      </c>
      <c r="AM993" s="691" t="s">
        <v>3315</v>
      </c>
    </row>
    <row r="994" spans="33:39" ht="15" hidden="1" customHeight="1" x14ac:dyDescent="0.15">
      <c r="AG994" s="690" t="s">
        <v>2514</v>
      </c>
      <c r="AH994" s="692" t="s">
        <v>2337</v>
      </c>
      <c r="AI994" s="690" t="s">
        <v>4131</v>
      </c>
      <c r="AJ994" s="690">
        <v>1506019</v>
      </c>
      <c r="AK994" s="691" t="s">
        <v>1051</v>
      </c>
      <c r="AL994" s="691">
        <v>1</v>
      </c>
      <c r="AM994" s="691" t="s">
        <v>3316</v>
      </c>
    </row>
    <row r="995" spans="33:39" ht="15" hidden="1" customHeight="1" x14ac:dyDescent="0.15">
      <c r="AG995" s="690" t="s">
        <v>2514</v>
      </c>
      <c r="AH995" s="692" t="s">
        <v>531</v>
      </c>
      <c r="AI995" s="690" t="s">
        <v>4132</v>
      </c>
      <c r="AJ995" s="690">
        <v>1506003</v>
      </c>
      <c r="AK995" s="691">
        <v>1</v>
      </c>
      <c r="AL995" s="691" t="s">
        <v>1051</v>
      </c>
      <c r="AM995" s="691" t="s">
        <v>3316</v>
      </c>
    </row>
    <row r="996" spans="33:39" ht="15" hidden="1" customHeight="1" x14ac:dyDescent="0.15">
      <c r="AG996" s="690" t="s">
        <v>2514</v>
      </c>
      <c r="AH996" s="692" t="s">
        <v>532</v>
      </c>
      <c r="AI996" s="690" t="s">
        <v>4133</v>
      </c>
      <c r="AJ996" s="690">
        <v>1506005</v>
      </c>
      <c r="AK996" s="691" t="s">
        <v>1051</v>
      </c>
      <c r="AL996" s="691">
        <v>1</v>
      </c>
      <c r="AM996" s="691" t="s">
        <v>3316</v>
      </c>
    </row>
    <row r="997" spans="33:39" ht="15" hidden="1" customHeight="1" x14ac:dyDescent="0.15">
      <c r="AG997" s="690" t="s">
        <v>2514</v>
      </c>
      <c r="AH997" s="692" t="s">
        <v>540</v>
      </c>
      <c r="AI997" s="690" t="s">
        <v>4134</v>
      </c>
      <c r="AJ997" s="690">
        <v>1506013</v>
      </c>
      <c r="AK997" s="691" t="s">
        <v>1051</v>
      </c>
      <c r="AL997" s="691">
        <v>1</v>
      </c>
      <c r="AM997" s="691" t="s">
        <v>3316</v>
      </c>
    </row>
    <row r="998" spans="33:39" ht="15" hidden="1" customHeight="1" x14ac:dyDescent="0.15">
      <c r="AG998" s="690" t="s">
        <v>2514</v>
      </c>
      <c r="AH998" s="692" t="s">
        <v>538</v>
      </c>
      <c r="AI998" s="690" t="s">
        <v>4135</v>
      </c>
      <c r="AJ998" s="690">
        <v>1506010</v>
      </c>
      <c r="AK998" s="691" t="s">
        <v>1051</v>
      </c>
      <c r="AL998" s="691">
        <v>1</v>
      </c>
      <c r="AM998" s="691" t="s">
        <v>3316</v>
      </c>
    </row>
    <row r="999" spans="33:39" ht="15" hidden="1" customHeight="1" x14ac:dyDescent="0.15">
      <c r="AG999" s="690" t="s">
        <v>2514</v>
      </c>
      <c r="AH999" s="692" t="s">
        <v>2336</v>
      </c>
      <c r="AI999" s="690" t="s">
        <v>4136</v>
      </c>
      <c r="AJ999" s="690">
        <v>1506012</v>
      </c>
      <c r="AK999" s="691" t="s">
        <v>1051</v>
      </c>
      <c r="AL999" s="691">
        <v>1</v>
      </c>
      <c r="AM999" s="691" t="s">
        <v>3316</v>
      </c>
    </row>
    <row r="1000" spans="33:39" ht="15" hidden="1" customHeight="1" x14ac:dyDescent="0.15">
      <c r="AG1000" s="690" t="s">
        <v>2514</v>
      </c>
      <c r="AH1000" s="692" t="s">
        <v>537</v>
      </c>
      <c r="AI1000" s="690" t="s">
        <v>4137</v>
      </c>
      <c r="AJ1000" s="690">
        <v>1506016</v>
      </c>
      <c r="AK1000" s="691">
        <v>1</v>
      </c>
      <c r="AL1000" s="691" t="s">
        <v>1051</v>
      </c>
      <c r="AM1000" s="691" t="s">
        <v>3315</v>
      </c>
    </row>
    <row r="1001" spans="33:39" ht="15" hidden="1" customHeight="1" x14ac:dyDescent="0.15">
      <c r="AG1001" s="690" t="s">
        <v>2514</v>
      </c>
      <c r="AH1001" s="692" t="s">
        <v>530</v>
      </c>
      <c r="AI1001" s="690" t="s">
        <v>4138</v>
      </c>
      <c r="AJ1001" s="690">
        <v>1506002</v>
      </c>
      <c r="AK1001" s="691" t="s">
        <v>1051</v>
      </c>
      <c r="AL1001" s="691">
        <v>1</v>
      </c>
      <c r="AM1001" s="691" t="s">
        <v>3316</v>
      </c>
    </row>
    <row r="1002" spans="33:39" ht="15" hidden="1" customHeight="1" x14ac:dyDescent="0.15">
      <c r="AG1002" s="690" t="s">
        <v>2514</v>
      </c>
      <c r="AH1002" s="692" t="s">
        <v>536</v>
      </c>
      <c r="AI1002" s="690" t="s">
        <v>4139</v>
      </c>
      <c r="AJ1002" s="690">
        <v>1506014</v>
      </c>
      <c r="AK1002" s="691" t="s">
        <v>1051</v>
      </c>
      <c r="AL1002" s="691">
        <v>1</v>
      </c>
      <c r="AM1002" s="691" t="s">
        <v>3316</v>
      </c>
    </row>
    <row r="1003" spans="33:39" ht="15" hidden="1" customHeight="1" x14ac:dyDescent="0.15">
      <c r="AG1003" s="690" t="s">
        <v>2514</v>
      </c>
      <c r="AH1003" s="692" t="s">
        <v>539</v>
      </c>
      <c r="AI1003" s="690" t="s">
        <v>4140</v>
      </c>
      <c r="AJ1003" s="690">
        <v>1506011</v>
      </c>
      <c r="AK1003" s="691">
        <v>1</v>
      </c>
      <c r="AL1003" s="691" t="s">
        <v>1051</v>
      </c>
      <c r="AM1003" s="691" t="s">
        <v>3315</v>
      </c>
    </row>
    <row r="1004" spans="33:39" ht="15" hidden="1" customHeight="1" x14ac:dyDescent="0.15">
      <c r="AG1004" s="690" t="s">
        <v>2515</v>
      </c>
      <c r="AH1004" s="692" t="s">
        <v>560</v>
      </c>
      <c r="AI1004" s="690" t="s">
        <v>4141</v>
      </c>
      <c r="AJ1004" s="690">
        <v>1507031</v>
      </c>
      <c r="AK1004" s="691" t="s">
        <v>1051</v>
      </c>
      <c r="AL1004" s="691">
        <v>1</v>
      </c>
      <c r="AM1004" s="691" t="s">
        <v>3316</v>
      </c>
    </row>
    <row r="1005" spans="33:39" ht="15" hidden="1" customHeight="1" x14ac:dyDescent="0.15">
      <c r="AG1005" s="690" t="s">
        <v>2515</v>
      </c>
      <c r="AH1005" s="692" t="s">
        <v>2352</v>
      </c>
      <c r="AI1005" s="690" t="s">
        <v>4142</v>
      </c>
      <c r="AJ1005" s="690">
        <v>1507044</v>
      </c>
      <c r="AK1005" s="691" t="s">
        <v>1051</v>
      </c>
      <c r="AL1005" s="691">
        <v>1</v>
      </c>
      <c r="AM1005" s="691" t="s">
        <v>3316</v>
      </c>
    </row>
    <row r="1006" spans="33:39" ht="15" hidden="1" customHeight="1" x14ac:dyDescent="0.15">
      <c r="AG1006" s="690" t="s">
        <v>2515</v>
      </c>
      <c r="AH1006" s="692" t="s">
        <v>546</v>
      </c>
      <c r="AI1006" s="690" t="s">
        <v>4143</v>
      </c>
      <c r="AJ1006" s="690">
        <v>1507007</v>
      </c>
      <c r="AK1006" s="691" t="s">
        <v>1051</v>
      </c>
      <c r="AL1006" s="691">
        <v>1</v>
      </c>
      <c r="AM1006" s="691" t="s">
        <v>3316</v>
      </c>
    </row>
    <row r="1007" spans="33:39" ht="15" hidden="1" customHeight="1" x14ac:dyDescent="0.15">
      <c r="AG1007" s="690" t="s">
        <v>2515</v>
      </c>
      <c r="AH1007" s="692" t="s">
        <v>547</v>
      </c>
      <c r="AI1007" s="690" t="s">
        <v>4144</v>
      </c>
      <c r="AJ1007" s="690">
        <v>1507041</v>
      </c>
      <c r="AK1007" s="691" t="s">
        <v>1051</v>
      </c>
      <c r="AL1007" s="691">
        <v>1</v>
      </c>
      <c r="AM1007" s="691" t="s">
        <v>3315</v>
      </c>
    </row>
    <row r="1008" spans="33:39" ht="15" hidden="1" customHeight="1" x14ac:dyDescent="0.15">
      <c r="AG1008" s="690" t="s">
        <v>2515</v>
      </c>
      <c r="AH1008" s="692" t="s">
        <v>3429</v>
      </c>
      <c r="AI1008" s="690" t="s">
        <v>4145</v>
      </c>
      <c r="AJ1008" s="690">
        <v>1507991</v>
      </c>
      <c r="AK1008" s="691" t="s">
        <v>1051</v>
      </c>
      <c r="AL1008" s="691">
        <v>1</v>
      </c>
      <c r="AM1008" s="691" t="s">
        <v>3315</v>
      </c>
    </row>
    <row r="1009" spans="33:39" ht="15" hidden="1" customHeight="1" x14ac:dyDescent="0.15">
      <c r="AG1009" s="690" t="s">
        <v>2515</v>
      </c>
      <c r="AH1009" s="692" t="s">
        <v>541</v>
      </c>
      <c r="AI1009" s="690" t="s">
        <v>4146</v>
      </c>
      <c r="AJ1009" s="690">
        <v>1507001</v>
      </c>
      <c r="AK1009" s="691" t="s">
        <v>1051</v>
      </c>
      <c r="AL1009" s="691">
        <v>1</v>
      </c>
      <c r="AM1009" s="691" t="s">
        <v>3316</v>
      </c>
    </row>
    <row r="1010" spans="33:39" ht="15" hidden="1" customHeight="1" x14ac:dyDescent="0.15">
      <c r="AG1010" s="690" t="s">
        <v>2515</v>
      </c>
      <c r="AH1010" s="692" t="s">
        <v>552</v>
      </c>
      <c r="AI1010" s="690" t="s">
        <v>4147</v>
      </c>
      <c r="AJ1010" s="690">
        <v>1507017</v>
      </c>
      <c r="AK1010" s="691">
        <v>1</v>
      </c>
      <c r="AL1010" s="691" t="s">
        <v>1051</v>
      </c>
      <c r="AM1010" s="691" t="s">
        <v>3316</v>
      </c>
    </row>
    <row r="1011" spans="33:39" ht="15" hidden="1" customHeight="1" x14ac:dyDescent="0.15">
      <c r="AG1011" s="690" t="s">
        <v>2515</v>
      </c>
      <c r="AH1011" s="692" t="s">
        <v>556</v>
      </c>
      <c r="AI1011" s="690" t="s">
        <v>4148</v>
      </c>
      <c r="AJ1011" s="690">
        <v>1507024</v>
      </c>
      <c r="AK1011" s="691">
        <v>1</v>
      </c>
      <c r="AL1011" s="691" t="s">
        <v>1051</v>
      </c>
      <c r="AM1011" s="691" t="s">
        <v>3316</v>
      </c>
    </row>
    <row r="1012" spans="33:39" ht="15" hidden="1" customHeight="1" x14ac:dyDescent="0.15">
      <c r="AG1012" s="690" t="s">
        <v>2515</v>
      </c>
      <c r="AH1012" s="692" t="s">
        <v>555</v>
      </c>
      <c r="AI1012" s="690" t="s">
        <v>4149</v>
      </c>
      <c r="AJ1012" s="690">
        <v>1507023</v>
      </c>
      <c r="AK1012" s="691">
        <v>1</v>
      </c>
      <c r="AL1012" s="691" t="s">
        <v>1051</v>
      </c>
      <c r="AM1012" s="691" t="s">
        <v>3316</v>
      </c>
    </row>
    <row r="1013" spans="33:39" ht="15" hidden="1" customHeight="1" x14ac:dyDescent="0.15">
      <c r="AG1013" s="690" t="s">
        <v>2515</v>
      </c>
      <c r="AH1013" s="692" t="s">
        <v>563</v>
      </c>
      <c r="AI1013" s="690" t="s">
        <v>4150</v>
      </c>
      <c r="AJ1013" s="690">
        <v>1507036</v>
      </c>
      <c r="AK1013" s="691" t="s">
        <v>1051</v>
      </c>
      <c r="AL1013" s="691">
        <v>1</v>
      </c>
      <c r="AM1013" s="691" t="s">
        <v>3316</v>
      </c>
    </row>
    <row r="1014" spans="33:39" ht="15" hidden="1" customHeight="1" x14ac:dyDescent="0.15">
      <c r="AG1014" s="690" t="s">
        <v>2515</v>
      </c>
      <c r="AH1014" s="692" t="s">
        <v>550</v>
      </c>
      <c r="AI1014" s="690" t="s">
        <v>4151</v>
      </c>
      <c r="AJ1014" s="690">
        <v>1507009</v>
      </c>
      <c r="AK1014" s="691" t="s">
        <v>1051</v>
      </c>
      <c r="AL1014" s="691">
        <v>1</v>
      </c>
      <c r="AM1014" s="691" t="s">
        <v>3316</v>
      </c>
    </row>
    <row r="1015" spans="33:39" ht="15" hidden="1" customHeight="1" x14ac:dyDescent="0.15">
      <c r="AG1015" s="690" t="s">
        <v>2515</v>
      </c>
      <c r="AH1015" s="692" t="s">
        <v>1138</v>
      </c>
      <c r="AI1015" s="690" t="s">
        <v>4152</v>
      </c>
      <c r="AJ1015" s="690">
        <v>1507011</v>
      </c>
      <c r="AK1015" s="691" t="s">
        <v>1051</v>
      </c>
      <c r="AL1015" s="691">
        <v>1</v>
      </c>
      <c r="AM1015" s="691" t="s">
        <v>3316</v>
      </c>
    </row>
    <row r="1016" spans="33:39" ht="15" hidden="1" customHeight="1" x14ac:dyDescent="0.15">
      <c r="AG1016" s="690" t="s">
        <v>2515</v>
      </c>
      <c r="AH1016" s="692" t="s">
        <v>553</v>
      </c>
      <c r="AI1016" s="690" t="s">
        <v>4153</v>
      </c>
      <c r="AJ1016" s="690">
        <v>1507019</v>
      </c>
      <c r="AK1016" s="691" t="s">
        <v>1051</v>
      </c>
      <c r="AL1016" s="691">
        <v>1</v>
      </c>
      <c r="AM1016" s="691" t="s">
        <v>3316</v>
      </c>
    </row>
    <row r="1017" spans="33:39" ht="15" hidden="1" customHeight="1" x14ac:dyDescent="0.15">
      <c r="AG1017" s="690" t="s">
        <v>2515</v>
      </c>
      <c r="AH1017" s="692" t="s">
        <v>557</v>
      </c>
      <c r="AI1017" s="690" t="s">
        <v>4154</v>
      </c>
      <c r="AJ1017" s="690">
        <v>1507025</v>
      </c>
      <c r="AK1017" s="691" t="s">
        <v>1051</v>
      </c>
      <c r="AL1017" s="691">
        <v>1</v>
      </c>
      <c r="AM1017" s="691" t="s">
        <v>3316</v>
      </c>
    </row>
    <row r="1018" spans="33:39" ht="15" hidden="1" customHeight="1" x14ac:dyDescent="0.15">
      <c r="AG1018" s="690" t="s">
        <v>2515</v>
      </c>
      <c r="AH1018" s="692" t="s">
        <v>1139</v>
      </c>
      <c r="AI1018" s="690" t="s">
        <v>4155</v>
      </c>
      <c r="AJ1018" s="690">
        <v>1507016</v>
      </c>
      <c r="AK1018" s="691">
        <v>1</v>
      </c>
      <c r="AL1018" s="691" t="s">
        <v>1051</v>
      </c>
      <c r="AM1018" s="691" t="s">
        <v>3316</v>
      </c>
    </row>
    <row r="1019" spans="33:39" ht="15" hidden="1" customHeight="1" x14ac:dyDescent="0.15">
      <c r="AG1019" s="690" t="s">
        <v>2515</v>
      </c>
      <c r="AH1019" s="692" t="s">
        <v>554</v>
      </c>
      <c r="AI1019" s="690" t="s">
        <v>4156</v>
      </c>
      <c r="AJ1019" s="690">
        <v>1507020</v>
      </c>
      <c r="AK1019" s="691" t="s">
        <v>1051</v>
      </c>
      <c r="AL1019" s="691">
        <v>1</v>
      </c>
      <c r="AM1019" s="691" t="s">
        <v>3316</v>
      </c>
    </row>
    <row r="1020" spans="33:39" ht="15" hidden="1" customHeight="1" x14ac:dyDescent="0.15">
      <c r="AG1020" s="690" t="s">
        <v>2515</v>
      </c>
      <c r="AH1020" s="692" t="s">
        <v>1142</v>
      </c>
      <c r="AI1020" s="690" t="s">
        <v>4157</v>
      </c>
      <c r="AJ1020" s="690">
        <v>1507029</v>
      </c>
      <c r="AK1020" s="691" t="s">
        <v>1051</v>
      </c>
      <c r="AL1020" s="691">
        <v>1</v>
      </c>
      <c r="AM1020" s="691" t="s">
        <v>3316</v>
      </c>
    </row>
    <row r="1021" spans="33:39" ht="15" hidden="1" customHeight="1" x14ac:dyDescent="0.15">
      <c r="AG1021" s="690" t="s">
        <v>2515</v>
      </c>
      <c r="AH1021" s="692" t="s">
        <v>551</v>
      </c>
      <c r="AI1021" s="690" t="s">
        <v>4158</v>
      </c>
      <c r="AJ1021" s="690">
        <v>1507010</v>
      </c>
      <c r="AK1021" s="691" t="s">
        <v>1051</v>
      </c>
      <c r="AL1021" s="691">
        <v>1</v>
      </c>
      <c r="AM1021" s="691" t="s">
        <v>3316</v>
      </c>
    </row>
    <row r="1022" spans="33:39" ht="15" hidden="1" customHeight="1" x14ac:dyDescent="0.15">
      <c r="AG1022" s="690" t="s">
        <v>2515</v>
      </c>
      <c r="AH1022" s="692" t="s">
        <v>1137</v>
      </c>
      <c r="AI1022" s="690" t="s">
        <v>4159</v>
      </c>
      <c r="AJ1022" s="690">
        <v>1507018</v>
      </c>
      <c r="AK1022" s="691" t="s">
        <v>1051</v>
      </c>
      <c r="AL1022" s="691">
        <v>1</v>
      </c>
      <c r="AM1022" s="691" t="s">
        <v>3316</v>
      </c>
    </row>
    <row r="1023" spans="33:39" ht="15" hidden="1" customHeight="1" x14ac:dyDescent="0.15">
      <c r="AG1023" s="690" t="s">
        <v>2515</v>
      </c>
      <c r="AH1023" s="692" t="s">
        <v>548</v>
      </c>
      <c r="AI1023" s="690" t="s">
        <v>4160</v>
      </c>
      <c r="AJ1023" s="690">
        <v>1507040</v>
      </c>
      <c r="AK1023" s="691" t="s">
        <v>1051</v>
      </c>
      <c r="AL1023" s="691">
        <v>1</v>
      </c>
      <c r="AM1023" s="691" t="s">
        <v>3316</v>
      </c>
    </row>
    <row r="1024" spans="33:39" ht="15" hidden="1" customHeight="1" x14ac:dyDescent="0.15">
      <c r="AG1024" s="690" t="s">
        <v>2515</v>
      </c>
      <c r="AH1024" s="692" t="s">
        <v>1140</v>
      </c>
      <c r="AI1024" s="690" t="s">
        <v>4161</v>
      </c>
      <c r="AJ1024" s="690">
        <v>1507027</v>
      </c>
      <c r="AK1024" s="691" t="s">
        <v>1051</v>
      </c>
      <c r="AL1024" s="691">
        <v>1</v>
      </c>
      <c r="AM1024" s="691" t="s">
        <v>3316</v>
      </c>
    </row>
    <row r="1025" spans="33:39" ht="15" hidden="1" customHeight="1" x14ac:dyDescent="0.15">
      <c r="AG1025" s="690" t="s">
        <v>2515</v>
      </c>
      <c r="AH1025" s="692" t="s">
        <v>549</v>
      </c>
      <c r="AI1025" s="690" t="s">
        <v>4162</v>
      </c>
      <c r="AJ1025" s="690">
        <v>1507008</v>
      </c>
      <c r="AK1025" s="691">
        <v>1</v>
      </c>
      <c r="AL1025" s="691" t="s">
        <v>1051</v>
      </c>
      <c r="AM1025" s="691" t="s">
        <v>3315</v>
      </c>
    </row>
    <row r="1026" spans="33:39" ht="15" hidden="1" customHeight="1" x14ac:dyDescent="0.15">
      <c r="AG1026" s="690" t="s">
        <v>2515</v>
      </c>
      <c r="AH1026" s="692" t="s">
        <v>1145</v>
      </c>
      <c r="AI1026" s="690" t="s">
        <v>4163</v>
      </c>
      <c r="AJ1026" s="690">
        <v>1507039</v>
      </c>
      <c r="AK1026" s="691">
        <v>1</v>
      </c>
      <c r="AL1026" s="691" t="s">
        <v>1051</v>
      </c>
      <c r="AM1026" s="691" t="s">
        <v>3316</v>
      </c>
    </row>
    <row r="1027" spans="33:39" ht="15" hidden="1" customHeight="1" x14ac:dyDescent="0.15">
      <c r="AG1027" s="690" t="s">
        <v>2515</v>
      </c>
      <c r="AH1027" s="692" t="s">
        <v>2338</v>
      </c>
      <c r="AI1027" s="690" t="s">
        <v>4164</v>
      </c>
      <c r="AJ1027" s="690">
        <v>1507003</v>
      </c>
      <c r="AK1027" s="691" t="s">
        <v>1051</v>
      </c>
      <c r="AL1027" s="691">
        <v>1</v>
      </c>
      <c r="AM1027" s="691" t="s">
        <v>3316</v>
      </c>
    </row>
    <row r="1028" spans="33:39" ht="15" hidden="1" customHeight="1" x14ac:dyDescent="0.15">
      <c r="AG1028" s="690" t="s">
        <v>2515</v>
      </c>
      <c r="AH1028" s="692" t="s">
        <v>2340</v>
      </c>
      <c r="AI1028" s="690" t="s">
        <v>4165</v>
      </c>
      <c r="AJ1028" s="690">
        <v>1507013</v>
      </c>
      <c r="AK1028" s="691">
        <v>1</v>
      </c>
      <c r="AL1028" s="691" t="s">
        <v>1051</v>
      </c>
      <c r="AM1028" s="691" t="s">
        <v>3315</v>
      </c>
    </row>
    <row r="1029" spans="33:39" ht="15" hidden="1" customHeight="1" x14ac:dyDescent="0.15">
      <c r="AG1029" s="690" t="s">
        <v>2515</v>
      </c>
      <c r="AH1029" s="692" t="s">
        <v>545</v>
      </c>
      <c r="AI1029" s="690" t="s">
        <v>4166</v>
      </c>
      <c r="AJ1029" s="690">
        <v>1507042</v>
      </c>
      <c r="AK1029" s="691" t="s">
        <v>1051</v>
      </c>
      <c r="AL1029" s="691">
        <v>1</v>
      </c>
      <c r="AM1029" s="691" t="s">
        <v>3315</v>
      </c>
    </row>
    <row r="1030" spans="33:39" ht="15" hidden="1" customHeight="1" x14ac:dyDescent="0.15">
      <c r="AG1030" s="690" t="s">
        <v>2515</v>
      </c>
      <c r="AH1030" s="692" t="s">
        <v>3428</v>
      </c>
      <c r="AI1030" s="690" t="s">
        <v>4167</v>
      </c>
      <c r="AJ1030" s="690">
        <v>1507990</v>
      </c>
      <c r="AK1030" s="691" t="s">
        <v>1051</v>
      </c>
      <c r="AL1030" s="691">
        <v>1</v>
      </c>
      <c r="AM1030" s="691" t="s">
        <v>3316</v>
      </c>
    </row>
    <row r="1031" spans="33:39" ht="15" hidden="1" customHeight="1" x14ac:dyDescent="0.15">
      <c r="AG1031" s="690" t="s">
        <v>2515</v>
      </c>
      <c r="AH1031" s="692" t="s">
        <v>2347</v>
      </c>
      <c r="AI1031" s="690" t="s">
        <v>4168</v>
      </c>
      <c r="AJ1031" s="690">
        <v>1507030</v>
      </c>
      <c r="AK1031" s="691">
        <v>1</v>
      </c>
      <c r="AL1031" s="691" t="s">
        <v>1051</v>
      </c>
      <c r="AM1031" s="691" t="s">
        <v>3315</v>
      </c>
    </row>
    <row r="1032" spans="33:39" ht="15" hidden="1" customHeight="1" x14ac:dyDescent="0.15">
      <c r="AG1032" s="690" t="s">
        <v>2515</v>
      </c>
      <c r="AH1032" s="692" t="s">
        <v>2345</v>
      </c>
      <c r="AI1032" s="690" t="s">
        <v>4169</v>
      </c>
      <c r="AJ1032" s="690">
        <v>1507022</v>
      </c>
      <c r="AK1032" s="691">
        <v>1</v>
      </c>
      <c r="AL1032" s="691" t="s">
        <v>1051</v>
      </c>
      <c r="AM1032" s="691" t="s">
        <v>3315</v>
      </c>
    </row>
    <row r="1033" spans="33:39" ht="15" hidden="1" customHeight="1" x14ac:dyDescent="0.15">
      <c r="AG1033" s="690" t="s">
        <v>2515</v>
      </c>
      <c r="AH1033" s="692" t="s">
        <v>2343</v>
      </c>
      <c r="AI1033" s="690" t="s">
        <v>4170</v>
      </c>
      <c r="AJ1033" s="690">
        <v>1507021</v>
      </c>
      <c r="AK1033" s="691">
        <v>1</v>
      </c>
      <c r="AL1033" s="691" t="s">
        <v>1051</v>
      </c>
      <c r="AM1033" s="691" t="s">
        <v>3316</v>
      </c>
    </row>
    <row r="1034" spans="33:39" ht="15" hidden="1" customHeight="1" x14ac:dyDescent="0.15">
      <c r="AG1034" s="690" t="s">
        <v>2515</v>
      </c>
      <c r="AH1034" s="692" t="s">
        <v>543</v>
      </c>
      <c r="AI1034" s="690" t="s">
        <v>4171</v>
      </c>
      <c r="AJ1034" s="690">
        <v>1507004</v>
      </c>
      <c r="AK1034" s="691">
        <v>1</v>
      </c>
      <c r="AL1034" s="691" t="s">
        <v>1051</v>
      </c>
      <c r="AM1034" s="691" t="s">
        <v>3315</v>
      </c>
    </row>
    <row r="1035" spans="33:39" ht="15" hidden="1" customHeight="1" x14ac:dyDescent="0.15">
      <c r="AG1035" s="690" t="s">
        <v>2515</v>
      </c>
      <c r="AH1035" s="692" t="s">
        <v>544</v>
      </c>
      <c r="AI1035" s="690" t="s">
        <v>4172</v>
      </c>
      <c r="AJ1035" s="690">
        <v>1507005</v>
      </c>
      <c r="AK1035" s="691" t="s">
        <v>1051</v>
      </c>
      <c r="AL1035" s="691">
        <v>1</v>
      </c>
      <c r="AM1035" s="691" t="s">
        <v>3316</v>
      </c>
    </row>
    <row r="1036" spans="33:39" ht="15" hidden="1" customHeight="1" x14ac:dyDescent="0.15">
      <c r="AG1036" s="690" t="s">
        <v>2515</v>
      </c>
      <c r="AH1036" s="692" t="s">
        <v>561</v>
      </c>
      <c r="AI1036" s="690" t="s">
        <v>4173</v>
      </c>
      <c r="AJ1036" s="690">
        <v>1507034</v>
      </c>
      <c r="AK1036" s="691" t="s">
        <v>1051</v>
      </c>
      <c r="AL1036" s="691">
        <v>1</v>
      </c>
      <c r="AM1036" s="691" t="s">
        <v>3316</v>
      </c>
    </row>
    <row r="1037" spans="33:39" ht="15" hidden="1" customHeight="1" x14ac:dyDescent="0.15">
      <c r="AG1037" s="690" t="s">
        <v>2515</v>
      </c>
      <c r="AH1037" s="692" t="s">
        <v>1143</v>
      </c>
      <c r="AI1037" s="690" t="s">
        <v>4174</v>
      </c>
      <c r="AJ1037" s="690">
        <v>1507032</v>
      </c>
      <c r="AK1037" s="691">
        <v>1</v>
      </c>
      <c r="AL1037" s="691" t="s">
        <v>1051</v>
      </c>
      <c r="AM1037" s="691" t="s">
        <v>3316</v>
      </c>
    </row>
    <row r="1038" spans="33:39" ht="15" hidden="1" customHeight="1" x14ac:dyDescent="0.15">
      <c r="AG1038" s="690" t="s">
        <v>2515</v>
      </c>
      <c r="AH1038" s="692" t="s">
        <v>562</v>
      </c>
      <c r="AI1038" s="690" t="s">
        <v>4175</v>
      </c>
      <c r="AJ1038" s="690">
        <v>1507035</v>
      </c>
      <c r="AK1038" s="691" t="s">
        <v>1051</v>
      </c>
      <c r="AL1038" s="691">
        <v>1</v>
      </c>
      <c r="AM1038" s="691" t="s">
        <v>3316</v>
      </c>
    </row>
    <row r="1039" spans="33:39" ht="15" hidden="1" customHeight="1" x14ac:dyDescent="0.15">
      <c r="AG1039" s="690" t="s">
        <v>2515</v>
      </c>
      <c r="AH1039" s="692" t="s">
        <v>1144</v>
      </c>
      <c r="AI1039" s="690" t="s">
        <v>4176</v>
      </c>
      <c r="AJ1039" s="690">
        <v>1507046</v>
      </c>
      <c r="AK1039" s="691" t="s">
        <v>1051</v>
      </c>
      <c r="AL1039" s="691">
        <v>1</v>
      </c>
      <c r="AM1039" s="691" t="s">
        <v>3316</v>
      </c>
    </row>
    <row r="1040" spans="33:39" ht="15" hidden="1" customHeight="1" x14ac:dyDescent="0.15">
      <c r="AG1040" s="690" t="s">
        <v>2515</v>
      </c>
      <c r="AH1040" s="692" t="s">
        <v>2349</v>
      </c>
      <c r="AI1040" s="690" t="s">
        <v>4177</v>
      </c>
      <c r="AJ1040" s="690">
        <v>1507033</v>
      </c>
      <c r="AK1040" s="691" t="s">
        <v>1051</v>
      </c>
      <c r="AL1040" s="691">
        <v>1</v>
      </c>
      <c r="AM1040" s="691" t="s">
        <v>3316</v>
      </c>
    </row>
    <row r="1041" spans="33:39" ht="15" hidden="1" customHeight="1" x14ac:dyDescent="0.15">
      <c r="AG1041" s="690" t="s">
        <v>2515</v>
      </c>
      <c r="AH1041" s="692" t="s">
        <v>2351</v>
      </c>
      <c r="AI1041" s="690" t="s">
        <v>4178</v>
      </c>
      <c r="AJ1041" s="690">
        <v>1507037</v>
      </c>
      <c r="AK1041" s="691" t="s">
        <v>1051</v>
      </c>
      <c r="AL1041" s="691">
        <v>1</v>
      </c>
      <c r="AM1041" s="691" t="s">
        <v>3316</v>
      </c>
    </row>
    <row r="1042" spans="33:39" ht="15" hidden="1" customHeight="1" x14ac:dyDescent="0.15">
      <c r="AG1042" s="690" t="s">
        <v>2515</v>
      </c>
      <c r="AH1042" s="692" t="s">
        <v>564</v>
      </c>
      <c r="AI1042" s="690" t="s">
        <v>4179</v>
      </c>
      <c r="AJ1042" s="690">
        <v>1507038</v>
      </c>
      <c r="AK1042" s="691">
        <v>1</v>
      </c>
      <c r="AL1042" s="691" t="s">
        <v>1051</v>
      </c>
      <c r="AM1042" s="691" t="s">
        <v>3315</v>
      </c>
    </row>
    <row r="1043" spans="33:39" ht="15" hidden="1" customHeight="1" x14ac:dyDescent="0.15">
      <c r="AG1043" s="690" t="s">
        <v>2515</v>
      </c>
      <c r="AH1043" s="692" t="s">
        <v>1136</v>
      </c>
      <c r="AI1043" s="690" t="s">
        <v>4180</v>
      </c>
      <c r="AJ1043" s="690">
        <v>1507006</v>
      </c>
      <c r="AK1043" s="691" t="s">
        <v>1051</v>
      </c>
      <c r="AL1043" s="691">
        <v>1</v>
      </c>
      <c r="AM1043" s="691" t="s">
        <v>3316</v>
      </c>
    </row>
    <row r="1044" spans="33:39" ht="15" hidden="1" customHeight="1" x14ac:dyDescent="0.15">
      <c r="AG1044" s="690" t="s">
        <v>2515</v>
      </c>
      <c r="AH1044" s="692" t="s">
        <v>1141</v>
      </c>
      <c r="AI1044" s="690" t="s">
        <v>4181</v>
      </c>
      <c r="AJ1044" s="690">
        <v>1507028</v>
      </c>
      <c r="AK1044" s="691" t="s">
        <v>1051</v>
      </c>
      <c r="AL1044" s="691">
        <v>1</v>
      </c>
      <c r="AM1044" s="691" t="s">
        <v>3316</v>
      </c>
    </row>
    <row r="1045" spans="33:39" ht="15" hidden="1" customHeight="1" x14ac:dyDescent="0.15">
      <c r="AG1045" s="690" t="s">
        <v>2515</v>
      </c>
      <c r="AH1045" s="692" t="s">
        <v>559</v>
      </c>
      <c r="AI1045" s="690" t="s">
        <v>4182</v>
      </c>
      <c r="AJ1045" s="690">
        <v>1507043</v>
      </c>
      <c r="AK1045" s="691" t="s">
        <v>1051</v>
      </c>
      <c r="AL1045" s="691">
        <v>1</v>
      </c>
      <c r="AM1045" s="691" t="s">
        <v>3315</v>
      </c>
    </row>
    <row r="1046" spans="33:39" ht="15" hidden="1" customHeight="1" x14ac:dyDescent="0.15">
      <c r="AG1046" s="690" t="s">
        <v>2515</v>
      </c>
      <c r="AH1046" s="692" t="s">
        <v>542</v>
      </c>
      <c r="AI1046" s="690" t="s">
        <v>4183</v>
      </c>
      <c r="AJ1046" s="690">
        <v>1507002</v>
      </c>
      <c r="AK1046" s="691">
        <v>1</v>
      </c>
      <c r="AL1046" s="691" t="s">
        <v>1051</v>
      </c>
      <c r="AM1046" s="691" t="s">
        <v>3315</v>
      </c>
    </row>
    <row r="1047" spans="33:39" ht="15" hidden="1" customHeight="1" x14ac:dyDescent="0.15">
      <c r="AG1047" s="690" t="s">
        <v>2515</v>
      </c>
      <c r="AH1047" s="692" t="s">
        <v>558</v>
      </c>
      <c r="AI1047" s="690" t="s">
        <v>4184</v>
      </c>
      <c r="AJ1047" s="690">
        <v>1507026</v>
      </c>
      <c r="AK1047" s="691" t="s">
        <v>1051</v>
      </c>
      <c r="AL1047" s="691">
        <v>1</v>
      </c>
      <c r="AM1047" s="691" t="s">
        <v>3316</v>
      </c>
    </row>
    <row r="1048" spans="33:39" ht="15" hidden="1" customHeight="1" x14ac:dyDescent="0.15">
      <c r="AG1048" s="690" t="s">
        <v>2516</v>
      </c>
      <c r="AH1048" s="692" t="s">
        <v>565</v>
      </c>
      <c r="AI1048" s="690" t="s">
        <v>4185</v>
      </c>
      <c r="AJ1048" s="690">
        <v>1508001</v>
      </c>
      <c r="AK1048" s="691">
        <v>1</v>
      </c>
      <c r="AL1048" s="691" t="s">
        <v>1051</v>
      </c>
      <c r="AM1048" s="691" t="s">
        <v>3316</v>
      </c>
    </row>
    <row r="1049" spans="33:39" ht="15" hidden="1" customHeight="1" x14ac:dyDescent="0.15">
      <c r="AG1049" s="690" t="s">
        <v>2516</v>
      </c>
      <c r="AH1049" s="692" t="s">
        <v>1151</v>
      </c>
      <c r="AI1049" s="690" t="s">
        <v>4186</v>
      </c>
      <c r="AJ1049" s="690">
        <v>1508031</v>
      </c>
      <c r="AK1049" s="691" t="s">
        <v>1051</v>
      </c>
      <c r="AL1049" s="691">
        <v>1</v>
      </c>
      <c r="AM1049" s="691" t="s">
        <v>3316</v>
      </c>
    </row>
    <row r="1050" spans="33:39" ht="15" hidden="1" customHeight="1" x14ac:dyDescent="0.15">
      <c r="AG1050" s="690" t="s">
        <v>2516</v>
      </c>
      <c r="AH1050" s="692" t="s">
        <v>566</v>
      </c>
      <c r="AI1050" s="690" t="s">
        <v>4187</v>
      </c>
      <c r="AJ1050" s="690">
        <v>1508025</v>
      </c>
      <c r="AK1050" s="691">
        <v>1</v>
      </c>
      <c r="AL1050" s="691" t="s">
        <v>1051</v>
      </c>
      <c r="AM1050" s="691" t="s">
        <v>3316</v>
      </c>
    </row>
    <row r="1051" spans="33:39" ht="15" hidden="1" customHeight="1" x14ac:dyDescent="0.15">
      <c r="AG1051" s="690" t="s">
        <v>2516</v>
      </c>
      <c r="AH1051" s="692" t="s">
        <v>593</v>
      </c>
      <c r="AI1051" s="690" t="s">
        <v>4188</v>
      </c>
      <c r="AJ1051" s="690">
        <v>1508050</v>
      </c>
      <c r="AK1051" s="691">
        <v>1</v>
      </c>
      <c r="AL1051" s="691" t="s">
        <v>1051</v>
      </c>
      <c r="AM1051" s="691" t="s">
        <v>3315</v>
      </c>
    </row>
    <row r="1052" spans="33:39" ht="15" hidden="1" customHeight="1" x14ac:dyDescent="0.15">
      <c r="AG1052" s="690" t="s">
        <v>2516</v>
      </c>
      <c r="AH1052" s="692" t="s">
        <v>567</v>
      </c>
      <c r="AI1052" s="690" t="s">
        <v>4189</v>
      </c>
      <c r="AJ1052" s="690">
        <v>1508002</v>
      </c>
      <c r="AK1052" s="691">
        <v>1</v>
      </c>
      <c r="AL1052" s="691" t="s">
        <v>1051</v>
      </c>
      <c r="AM1052" s="691" t="s">
        <v>3316</v>
      </c>
    </row>
    <row r="1053" spans="33:39" ht="15" hidden="1" customHeight="1" x14ac:dyDescent="0.15">
      <c r="AG1053" s="690" t="s">
        <v>2516</v>
      </c>
      <c r="AH1053" s="692" t="s">
        <v>568</v>
      </c>
      <c r="AI1053" s="690" t="s">
        <v>4190</v>
      </c>
      <c r="AJ1053" s="690">
        <v>1508027</v>
      </c>
      <c r="AK1053" s="691">
        <v>1</v>
      </c>
      <c r="AL1053" s="691" t="s">
        <v>1051</v>
      </c>
      <c r="AM1053" s="691" t="s">
        <v>3316</v>
      </c>
    </row>
    <row r="1054" spans="33:39" ht="15" hidden="1" customHeight="1" x14ac:dyDescent="0.15">
      <c r="AG1054" s="690" t="s">
        <v>2516</v>
      </c>
      <c r="AH1054" s="692" t="s">
        <v>2357</v>
      </c>
      <c r="AI1054" s="690" t="s">
        <v>4191</v>
      </c>
      <c r="AJ1054" s="690">
        <v>1508038</v>
      </c>
      <c r="AK1054" s="691" t="s">
        <v>1051</v>
      </c>
      <c r="AL1054" s="691">
        <v>1</v>
      </c>
      <c r="AM1054" s="691" t="s">
        <v>3316</v>
      </c>
    </row>
    <row r="1055" spans="33:39" ht="15" hidden="1" customHeight="1" x14ac:dyDescent="0.15">
      <c r="AG1055" s="690" t="s">
        <v>2516</v>
      </c>
      <c r="AH1055" s="692" t="s">
        <v>594</v>
      </c>
      <c r="AI1055" s="690" t="s">
        <v>4192</v>
      </c>
      <c r="AJ1055" s="690">
        <v>1508041</v>
      </c>
      <c r="AK1055" s="691">
        <v>1</v>
      </c>
      <c r="AL1055" s="691" t="s">
        <v>1051</v>
      </c>
      <c r="AM1055" s="691" t="s">
        <v>3316</v>
      </c>
    </row>
    <row r="1056" spans="33:39" ht="15" hidden="1" customHeight="1" x14ac:dyDescent="0.15">
      <c r="AG1056" s="690" t="s">
        <v>2516</v>
      </c>
      <c r="AH1056" s="692" t="s">
        <v>586</v>
      </c>
      <c r="AI1056" s="690" t="s">
        <v>4193</v>
      </c>
      <c r="AJ1056" s="690">
        <v>1508052</v>
      </c>
      <c r="AK1056" s="691" t="s">
        <v>1051</v>
      </c>
      <c r="AL1056" s="691">
        <v>1</v>
      </c>
      <c r="AM1056" s="691" t="s">
        <v>3315</v>
      </c>
    </row>
    <row r="1057" spans="33:39" ht="15" hidden="1" customHeight="1" x14ac:dyDescent="0.15">
      <c r="AG1057" s="690" t="s">
        <v>2516</v>
      </c>
      <c r="AH1057" s="692" t="s">
        <v>569</v>
      </c>
      <c r="AI1057" s="690" t="s">
        <v>4194</v>
      </c>
      <c r="AJ1057" s="690">
        <v>1508024</v>
      </c>
      <c r="AK1057" s="691">
        <v>1</v>
      </c>
      <c r="AL1057" s="691" t="s">
        <v>1051</v>
      </c>
      <c r="AM1057" s="691" t="s">
        <v>3316</v>
      </c>
    </row>
    <row r="1058" spans="33:39" ht="15" hidden="1" customHeight="1" x14ac:dyDescent="0.15">
      <c r="AG1058" s="690" t="s">
        <v>2516</v>
      </c>
      <c r="AH1058" s="692" t="s">
        <v>595</v>
      </c>
      <c r="AI1058" s="690" t="s">
        <v>4195</v>
      </c>
      <c r="AJ1058" s="690">
        <v>1508042</v>
      </c>
      <c r="AK1058" s="691">
        <v>1</v>
      </c>
      <c r="AL1058" s="691" t="s">
        <v>1051</v>
      </c>
      <c r="AM1058" s="691" t="s">
        <v>3315</v>
      </c>
    </row>
    <row r="1059" spans="33:39" ht="15" hidden="1" customHeight="1" x14ac:dyDescent="0.15">
      <c r="AG1059" s="690" t="s">
        <v>2516</v>
      </c>
      <c r="AH1059" s="692" t="s">
        <v>570</v>
      </c>
      <c r="AI1059" s="690" t="s">
        <v>4196</v>
      </c>
      <c r="AJ1059" s="690">
        <v>1508029</v>
      </c>
      <c r="AK1059" s="691">
        <v>1</v>
      </c>
      <c r="AL1059" s="691" t="s">
        <v>1051</v>
      </c>
      <c r="AM1059" s="691" t="s">
        <v>3316</v>
      </c>
    </row>
    <row r="1060" spans="33:39" ht="15" hidden="1" customHeight="1" x14ac:dyDescent="0.15">
      <c r="AG1060" s="690" t="s">
        <v>2516</v>
      </c>
      <c r="AH1060" s="692" t="s">
        <v>571</v>
      </c>
      <c r="AI1060" s="690" t="s">
        <v>4197</v>
      </c>
      <c r="AJ1060" s="690">
        <v>1508007</v>
      </c>
      <c r="AK1060" s="691" t="s">
        <v>1051</v>
      </c>
      <c r="AL1060" s="691">
        <v>1</v>
      </c>
      <c r="AM1060" s="691" t="s">
        <v>3316</v>
      </c>
    </row>
    <row r="1061" spans="33:39" ht="15" hidden="1" customHeight="1" x14ac:dyDescent="0.15">
      <c r="AG1061" s="690" t="s">
        <v>2516</v>
      </c>
      <c r="AH1061" s="692" t="s">
        <v>572</v>
      </c>
      <c r="AI1061" s="690" t="s">
        <v>4198</v>
      </c>
      <c r="AJ1061" s="690">
        <v>1508008</v>
      </c>
      <c r="AK1061" s="691">
        <v>1</v>
      </c>
      <c r="AL1061" s="691" t="s">
        <v>1051</v>
      </c>
      <c r="AM1061" s="691" t="s">
        <v>3316</v>
      </c>
    </row>
    <row r="1062" spans="33:39" ht="15" hidden="1" customHeight="1" x14ac:dyDescent="0.15">
      <c r="AG1062" s="690" t="s">
        <v>2516</v>
      </c>
      <c r="AH1062" s="692" t="s">
        <v>1146</v>
      </c>
      <c r="AI1062" s="690" t="s">
        <v>4199</v>
      </c>
      <c r="AJ1062" s="690">
        <v>1508003</v>
      </c>
      <c r="AK1062" s="691" t="s">
        <v>1051</v>
      </c>
      <c r="AL1062" s="691">
        <v>1</v>
      </c>
      <c r="AM1062" s="691" t="s">
        <v>3316</v>
      </c>
    </row>
    <row r="1063" spans="33:39" ht="15" hidden="1" customHeight="1" x14ac:dyDescent="0.15">
      <c r="AG1063" s="690" t="s">
        <v>2516</v>
      </c>
      <c r="AH1063" s="692" t="s">
        <v>2360</v>
      </c>
      <c r="AI1063" s="690" t="s">
        <v>4200</v>
      </c>
      <c r="AJ1063" s="690">
        <v>1508059</v>
      </c>
      <c r="AK1063" s="691">
        <v>1</v>
      </c>
      <c r="AL1063" s="691" t="s">
        <v>1051</v>
      </c>
      <c r="AM1063" s="691" t="s">
        <v>3315</v>
      </c>
    </row>
    <row r="1064" spans="33:39" ht="15" hidden="1" customHeight="1" x14ac:dyDescent="0.15">
      <c r="AG1064" s="690" t="s">
        <v>2516</v>
      </c>
      <c r="AH1064" s="692" t="s">
        <v>374</v>
      </c>
      <c r="AI1064" s="690" t="s">
        <v>4201</v>
      </c>
      <c r="AJ1064" s="690">
        <v>1508044</v>
      </c>
      <c r="AK1064" s="691" t="s">
        <v>1051</v>
      </c>
      <c r="AL1064" s="691">
        <v>1</v>
      </c>
      <c r="AM1064" s="691" t="s">
        <v>3316</v>
      </c>
    </row>
    <row r="1065" spans="33:39" ht="15" hidden="1" customHeight="1" x14ac:dyDescent="0.15">
      <c r="AG1065" s="690" t="s">
        <v>2516</v>
      </c>
      <c r="AH1065" s="692" t="s">
        <v>1148</v>
      </c>
      <c r="AI1065" s="690" t="s">
        <v>4202</v>
      </c>
      <c r="AJ1065" s="690">
        <v>1508013</v>
      </c>
      <c r="AK1065" s="691">
        <v>1</v>
      </c>
      <c r="AL1065" s="691" t="s">
        <v>1051</v>
      </c>
      <c r="AM1065" s="691" t="s">
        <v>3316</v>
      </c>
    </row>
    <row r="1066" spans="33:39" ht="15" hidden="1" customHeight="1" x14ac:dyDescent="0.15">
      <c r="AG1066" s="690" t="s">
        <v>2516</v>
      </c>
      <c r="AH1066" s="692" t="s">
        <v>2354</v>
      </c>
      <c r="AI1066" s="690" t="s">
        <v>4203</v>
      </c>
      <c r="AJ1066" s="690">
        <v>1508030</v>
      </c>
      <c r="AK1066" s="691">
        <v>1</v>
      </c>
      <c r="AL1066" s="691" t="s">
        <v>1051</v>
      </c>
      <c r="AM1066" s="691" t="s">
        <v>3316</v>
      </c>
    </row>
    <row r="1067" spans="33:39" ht="15" hidden="1" customHeight="1" x14ac:dyDescent="0.15">
      <c r="AG1067" s="690" t="s">
        <v>2516</v>
      </c>
      <c r="AH1067" s="692" t="s">
        <v>573</v>
      </c>
      <c r="AI1067" s="690" t="s">
        <v>4204</v>
      </c>
      <c r="AJ1067" s="690">
        <v>1508009</v>
      </c>
      <c r="AK1067" s="691">
        <v>1</v>
      </c>
      <c r="AL1067" s="691" t="s">
        <v>1051</v>
      </c>
      <c r="AM1067" s="691" t="s">
        <v>3316</v>
      </c>
    </row>
    <row r="1068" spans="33:39" ht="15" hidden="1" customHeight="1" x14ac:dyDescent="0.15">
      <c r="AG1068" s="690" t="s">
        <v>2516</v>
      </c>
      <c r="AH1068" s="692" t="s">
        <v>587</v>
      </c>
      <c r="AI1068" s="690" t="s">
        <v>4205</v>
      </c>
      <c r="AJ1068" s="690">
        <v>1508032</v>
      </c>
      <c r="AK1068" s="691" t="s">
        <v>1051</v>
      </c>
      <c r="AL1068" s="691">
        <v>1</v>
      </c>
      <c r="AM1068" s="691" t="s">
        <v>3316</v>
      </c>
    </row>
    <row r="1069" spans="33:39" ht="15" hidden="1" customHeight="1" x14ac:dyDescent="0.15">
      <c r="AG1069" s="690" t="s">
        <v>2516</v>
      </c>
      <c r="AH1069" s="692" t="s">
        <v>588</v>
      </c>
      <c r="AI1069" s="690" t="s">
        <v>4206</v>
      </c>
      <c r="AJ1069" s="690">
        <v>1508033</v>
      </c>
      <c r="AK1069" s="691">
        <v>1</v>
      </c>
      <c r="AL1069" s="691" t="s">
        <v>1051</v>
      </c>
      <c r="AM1069" s="691" t="s">
        <v>3316</v>
      </c>
    </row>
    <row r="1070" spans="33:39" ht="15" hidden="1" customHeight="1" x14ac:dyDescent="0.15">
      <c r="AG1070" s="690" t="s">
        <v>2516</v>
      </c>
      <c r="AH1070" s="692" t="s">
        <v>589</v>
      </c>
      <c r="AI1070" s="690" t="s">
        <v>4207</v>
      </c>
      <c r="AJ1070" s="690">
        <v>1508040</v>
      </c>
      <c r="AK1070" s="691">
        <v>1</v>
      </c>
      <c r="AL1070" s="691" t="s">
        <v>1051</v>
      </c>
      <c r="AM1070" s="691" t="s">
        <v>3316</v>
      </c>
    </row>
    <row r="1071" spans="33:39" ht="15" hidden="1" customHeight="1" x14ac:dyDescent="0.15">
      <c r="AG1071" s="690" t="s">
        <v>2516</v>
      </c>
      <c r="AH1071" s="692" t="s">
        <v>1152</v>
      </c>
      <c r="AI1071" s="690" t="s">
        <v>4208</v>
      </c>
      <c r="AJ1071" s="690">
        <v>1508037</v>
      </c>
      <c r="AK1071" s="691" t="s">
        <v>1051</v>
      </c>
      <c r="AL1071" s="691">
        <v>1</v>
      </c>
      <c r="AM1071" s="691" t="s">
        <v>3316</v>
      </c>
    </row>
    <row r="1072" spans="33:39" ht="15" hidden="1" customHeight="1" x14ac:dyDescent="0.15">
      <c r="AG1072" s="690" t="s">
        <v>2516</v>
      </c>
      <c r="AH1072" s="692" t="s">
        <v>590</v>
      </c>
      <c r="AI1072" s="690" t="s">
        <v>4209</v>
      </c>
      <c r="AJ1072" s="690">
        <v>1508034</v>
      </c>
      <c r="AK1072" s="691">
        <v>1</v>
      </c>
      <c r="AL1072" s="691" t="s">
        <v>1051</v>
      </c>
      <c r="AM1072" s="691" t="s">
        <v>3315</v>
      </c>
    </row>
    <row r="1073" spans="33:39" ht="15" hidden="1" customHeight="1" x14ac:dyDescent="0.15">
      <c r="AG1073" s="690" t="s">
        <v>2516</v>
      </c>
      <c r="AH1073" s="692" t="s">
        <v>489</v>
      </c>
      <c r="AI1073" s="690" t="s">
        <v>4210</v>
      </c>
      <c r="AJ1073" s="690">
        <v>1508054</v>
      </c>
      <c r="AK1073" s="691" t="s">
        <v>1051</v>
      </c>
      <c r="AL1073" s="691">
        <v>1</v>
      </c>
      <c r="AM1073" s="691" t="s">
        <v>3315</v>
      </c>
    </row>
    <row r="1074" spans="33:39" ht="15" hidden="1" customHeight="1" x14ac:dyDescent="0.15">
      <c r="AG1074" s="690" t="s">
        <v>2516</v>
      </c>
      <c r="AH1074" s="692" t="s">
        <v>1147</v>
      </c>
      <c r="AI1074" s="690" t="s">
        <v>4211</v>
      </c>
      <c r="AJ1074" s="690">
        <v>1508010</v>
      </c>
      <c r="AK1074" s="691">
        <v>1</v>
      </c>
      <c r="AL1074" s="691" t="s">
        <v>1051</v>
      </c>
      <c r="AM1074" s="691" t="s">
        <v>3316</v>
      </c>
    </row>
    <row r="1075" spans="33:39" ht="15" hidden="1" customHeight="1" x14ac:dyDescent="0.15">
      <c r="AG1075" s="690" t="s">
        <v>2516</v>
      </c>
      <c r="AH1075" s="692" t="s">
        <v>591</v>
      </c>
      <c r="AI1075" s="690" t="s">
        <v>4212</v>
      </c>
      <c r="AJ1075" s="690">
        <v>1508035</v>
      </c>
      <c r="AK1075" s="691" t="s">
        <v>1051</v>
      </c>
      <c r="AL1075" s="691">
        <v>1</v>
      </c>
      <c r="AM1075" s="691" t="s">
        <v>3316</v>
      </c>
    </row>
    <row r="1076" spans="33:39" ht="15" hidden="1" customHeight="1" x14ac:dyDescent="0.15">
      <c r="AG1076" s="690" t="s">
        <v>2516</v>
      </c>
      <c r="AH1076" s="692" t="s">
        <v>574</v>
      </c>
      <c r="AI1076" s="690" t="s">
        <v>4213</v>
      </c>
      <c r="AJ1076" s="690">
        <v>1508012</v>
      </c>
      <c r="AK1076" s="691">
        <v>1</v>
      </c>
      <c r="AL1076" s="691" t="s">
        <v>1051</v>
      </c>
      <c r="AM1076" s="691" t="s">
        <v>3316</v>
      </c>
    </row>
    <row r="1077" spans="33:39" ht="15" hidden="1" customHeight="1" x14ac:dyDescent="0.15">
      <c r="AG1077" s="690" t="s">
        <v>2516</v>
      </c>
      <c r="AH1077" s="692" t="s">
        <v>1261</v>
      </c>
      <c r="AI1077" s="690" t="s">
        <v>4214</v>
      </c>
      <c r="AJ1077" s="690">
        <v>1508023</v>
      </c>
      <c r="AK1077" s="691">
        <v>1</v>
      </c>
      <c r="AL1077" s="691" t="s">
        <v>1051</v>
      </c>
      <c r="AM1077" s="691" t="s">
        <v>3315</v>
      </c>
    </row>
    <row r="1078" spans="33:39" ht="15" hidden="1" customHeight="1" x14ac:dyDescent="0.15">
      <c r="AG1078" s="690" t="s">
        <v>2516</v>
      </c>
      <c r="AH1078" s="692" t="s">
        <v>2355</v>
      </c>
      <c r="AI1078" s="690" t="s">
        <v>4215</v>
      </c>
      <c r="AJ1078" s="690">
        <v>1508036</v>
      </c>
      <c r="AK1078" s="691">
        <v>1</v>
      </c>
      <c r="AL1078" s="691" t="s">
        <v>1051</v>
      </c>
      <c r="AM1078" s="691" t="s">
        <v>3316</v>
      </c>
    </row>
    <row r="1079" spans="33:39" ht="15" hidden="1" customHeight="1" x14ac:dyDescent="0.15">
      <c r="AG1079" s="690" t="s">
        <v>2516</v>
      </c>
      <c r="AH1079" s="692" t="s">
        <v>599</v>
      </c>
      <c r="AI1079" s="690" t="s">
        <v>4216</v>
      </c>
      <c r="AJ1079" s="690">
        <v>1508057</v>
      </c>
      <c r="AK1079" s="691" t="s">
        <v>1051</v>
      </c>
      <c r="AL1079" s="691">
        <v>1</v>
      </c>
      <c r="AM1079" s="691" t="s">
        <v>3316</v>
      </c>
    </row>
    <row r="1080" spans="33:39" ht="15" hidden="1" customHeight="1" x14ac:dyDescent="0.15">
      <c r="AG1080" s="690" t="s">
        <v>2516</v>
      </c>
      <c r="AH1080" s="692" t="s">
        <v>575</v>
      </c>
      <c r="AI1080" s="690" t="s">
        <v>4217</v>
      </c>
      <c r="AJ1080" s="690">
        <v>1508014</v>
      </c>
      <c r="AK1080" s="691">
        <v>1</v>
      </c>
      <c r="AL1080" s="691" t="s">
        <v>1051</v>
      </c>
      <c r="AM1080" s="691" t="s">
        <v>3316</v>
      </c>
    </row>
    <row r="1081" spans="33:39" ht="15" hidden="1" customHeight="1" x14ac:dyDescent="0.15">
      <c r="AG1081" s="690" t="s">
        <v>2516</v>
      </c>
      <c r="AH1081" s="692" t="s">
        <v>576</v>
      </c>
      <c r="AI1081" s="690" t="s">
        <v>4218</v>
      </c>
      <c r="AJ1081" s="690">
        <v>1508015</v>
      </c>
      <c r="AK1081" s="691">
        <v>1</v>
      </c>
      <c r="AL1081" s="691" t="s">
        <v>1051</v>
      </c>
      <c r="AM1081" s="691" t="s">
        <v>3315</v>
      </c>
    </row>
    <row r="1082" spans="33:39" ht="15" hidden="1" customHeight="1" x14ac:dyDescent="0.15">
      <c r="AG1082" s="690" t="s">
        <v>2516</v>
      </c>
      <c r="AH1082" s="692" t="s">
        <v>577</v>
      </c>
      <c r="AI1082" s="690" t="s">
        <v>4219</v>
      </c>
      <c r="AJ1082" s="690">
        <v>1508017</v>
      </c>
      <c r="AK1082" s="691">
        <v>1</v>
      </c>
      <c r="AL1082" s="691" t="s">
        <v>1051</v>
      </c>
      <c r="AM1082" s="691" t="s">
        <v>3316</v>
      </c>
    </row>
    <row r="1083" spans="33:39" ht="15" hidden="1" customHeight="1" x14ac:dyDescent="0.15">
      <c r="AG1083" s="690" t="s">
        <v>2516</v>
      </c>
      <c r="AH1083" s="692" t="s">
        <v>578</v>
      </c>
      <c r="AI1083" s="690" t="s">
        <v>4220</v>
      </c>
      <c r="AJ1083" s="690">
        <v>1508018</v>
      </c>
      <c r="AK1083" s="691">
        <v>1</v>
      </c>
      <c r="AL1083" s="691" t="s">
        <v>1051</v>
      </c>
      <c r="AM1083" s="691" t="s">
        <v>3316</v>
      </c>
    </row>
    <row r="1084" spans="33:39" ht="15" hidden="1" customHeight="1" x14ac:dyDescent="0.15">
      <c r="AG1084" s="690" t="s">
        <v>2516</v>
      </c>
      <c r="AH1084" s="692" t="s">
        <v>596</v>
      </c>
      <c r="AI1084" s="690" t="s">
        <v>4221</v>
      </c>
      <c r="AJ1084" s="690">
        <v>1508045</v>
      </c>
      <c r="AK1084" s="691" t="s">
        <v>1051</v>
      </c>
      <c r="AL1084" s="691">
        <v>1</v>
      </c>
      <c r="AM1084" s="691" t="s">
        <v>3316</v>
      </c>
    </row>
    <row r="1085" spans="33:39" ht="15" hidden="1" customHeight="1" x14ac:dyDescent="0.15">
      <c r="AG1085" s="690" t="s">
        <v>2516</v>
      </c>
      <c r="AH1085" s="692" t="s">
        <v>600</v>
      </c>
      <c r="AI1085" s="690" t="s">
        <v>4222</v>
      </c>
      <c r="AJ1085" s="690">
        <v>1508046</v>
      </c>
      <c r="AK1085" s="691" t="s">
        <v>1051</v>
      </c>
      <c r="AL1085" s="691">
        <v>1</v>
      </c>
      <c r="AM1085" s="691" t="s">
        <v>3316</v>
      </c>
    </row>
    <row r="1086" spans="33:39" ht="15" hidden="1" customHeight="1" x14ac:dyDescent="0.15">
      <c r="AG1086" s="690" t="s">
        <v>2516</v>
      </c>
      <c r="AH1086" s="692" t="s">
        <v>597</v>
      </c>
      <c r="AI1086" s="690" t="s">
        <v>4223</v>
      </c>
      <c r="AJ1086" s="690">
        <v>1508053</v>
      </c>
      <c r="AK1086" s="691" t="s">
        <v>1051</v>
      </c>
      <c r="AL1086" s="691">
        <v>1</v>
      </c>
      <c r="AM1086" s="691" t="s">
        <v>3315</v>
      </c>
    </row>
    <row r="1087" spans="33:39" ht="15" hidden="1" customHeight="1" x14ac:dyDescent="0.15">
      <c r="AG1087" s="690" t="s">
        <v>2516</v>
      </c>
      <c r="AH1087" s="692" t="s">
        <v>601</v>
      </c>
      <c r="AI1087" s="690" t="s">
        <v>4224</v>
      </c>
      <c r="AJ1087" s="690">
        <v>1508047</v>
      </c>
      <c r="AK1087" s="691" t="s">
        <v>1051</v>
      </c>
      <c r="AL1087" s="691">
        <v>1</v>
      </c>
      <c r="AM1087" s="691" t="s">
        <v>3316</v>
      </c>
    </row>
    <row r="1088" spans="33:39" ht="15" hidden="1" customHeight="1" x14ac:dyDescent="0.15">
      <c r="AG1088" s="690" t="s">
        <v>2516</v>
      </c>
      <c r="AH1088" s="692" t="s">
        <v>579</v>
      </c>
      <c r="AI1088" s="690" t="s">
        <v>4225</v>
      </c>
      <c r="AJ1088" s="690">
        <v>1508019</v>
      </c>
      <c r="AK1088" s="691" t="s">
        <v>1051</v>
      </c>
      <c r="AL1088" s="691">
        <v>1</v>
      </c>
      <c r="AM1088" s="691" t="s">
        <v>3316</v>
      </c>
    </row>
    <row r="1089" spans="33:39" ht="15" hidden="1" customHeight="1" x14ac:dyDescent="0.15">
      <c r="AG1089" s="690" t="s">
        <v>2516</v>
      </c>
      <c r="AH1089" s="692" t="s">
        <v>580</v>
      </c>
      <c r="AI1089" s="690" t="s">
        <v>4226</v>
      </c>
      <c r="AJ1089" s="690">
        <v>1508006</v>
      </c>
      <c r="AK1089" s="691" t="s">
        <v>1051</v>
      </c>
      <c r="AL1089" s="691">
        <v>1</v>
      </c>
      <c r="AM1089" s="691" t="s">
        <v>3316</v>
      </c>
    </row>
    <row r="1090" spans="33:39" ht="15" hidden="1" customHeight="1" x14ac:dyDescent="0.15">
      <c r="AG1090" s="690" t="s">
        <v>2516</v>
      </c>
      <c r="AH1090" s="692" t="s">
        <v>1260</v>
      </c>
      <c r="AI1090" s="690" t="s">
        <v>4227</v>
      </c>
      <c r="AJ1090" s="690">
        <v>1508004</v>
      </c>
      <c r="AK1090" s="691">
        <v>1</v>
      </c>
      <c r="AL1090" s="691" t="s">
        <v>1051</v>
      </c>
      <c r="AM1090" s="691" t="s">
        <v>3315</v>
      </c>
    </row>
    <row r="1091" spans="33:39" ht="15" hidden="1" customHeight="1" x14ac:dyDescent="0.15">
      <c r="AG1091" s="690" t="s">
        <v>2516</v>
      </c>
      <c r="AH1091" s="692" t="s">
        <v>1149</v>
      </c>
      <c r="AI1091" s="690" t="s">
        <v>4228</v>
      </c>
      <c r="AJ1091" s="690">
        <v>1508005</v>
      </c>
      <c r="AK1091" s="691">
        <v>1</v>
      </c>
      <c r="AL1091" s="691" t="s">
        <v>1051</v>
      </c>
      <c r="AM1091" s="691" t="s">
        <v>3316</v>
      </c>
    </row>
    <row r="1092" spans="33:39" ht="15" hidden="1" customHeight="1" x14ac:dyDescent="0.15">
      <c r="AG1092" s="690" t="s">
        <v>2516</v>
      </c>
      <c r="AH1092" s="692" t="s">
        <v>581</v>
      </c>
      <c r="AI1092" s="690" t="s">
        <v>4229</v>
      </c>
      <c r="AJ1092" s="690">
        <v>1508020</v>
      </c>
      <c r="AK1092" s="691" t="s">
        <v>1051</v>
      </c>
      <c r="AL1092" s="691">
        <v>1</v>
      </c>
      <c r="AM1092" s="691" t="s">
        <v>3316</v>
      </c>
    </row>
    <row r="1093" spans="33:39" ht="15" hidden="1" customHeight="1" x14ac:dyDescent="0.15">
      <c r="AG1093" s="690" t="s">
        <v>2516</v>
      </c>
      <c r="AH1093" s="692" t="s">
        <v>582</v>
      </c>
      <c r="AI1093" s="690" t="s">
        <v>4230</v>
      </c>
      <c r="AJ1093" s="690">
        <v>1508021</v>
      </c>
      <c r="AK1093" s="691">
        <v>1</v>
      </c>
      <c r="AL1093" s="691" t="s">
        <v>1051</v>
      </c>
      <c r="AM1093" s="691" t="s">
        <v>3316</v>
      </c>
    </row>
    <row r="1094" spans="33:39" ht="15" hidden="1" customHeight="1" x14ac:dyDescent="0.15">
      <c r="AG1094" s="690" t="s">
        <v>2516</v>
      </c>
      <c r="AH1094" s="692" t="s">
        <v>583</v>
      </c>
      <c r="AI1094" s="690" t="s">
        <v>4231</v>
      </c>
      <c r="AJ1094" s="690">
        <v>1508022</v>
      </c>
      <c r="AK1094" s="691">
        <v>1</v>
      </c>
      <c r="AL1094" s="691" t="s">
        <v>1051</v>
      </c>
      <c r="AM1094" s="691" t="s">
        <v>3316</v>
      </c>
    </row>
    <row r="1095" spans="33:39" ht="15" hidden="1" customHeight="1" x14ac:dyDescent="0.15">
      <c r="AG1095" s="690" t="s">
        <v>2516</v>
      </c>
      <c r="AH1095" s="693" t="s">
        <v>3430</v>
      </c>
      <c r="AI1095" s="690" t="s">
        <v>4232</v>
      </c>
      <c r="AJ1095" s="690">
        <v>1508016</v>
      </c>
      <c r="AK1095" s="691">
        <v>1</v>
      </c>
      <c r="AL1095" s="691" t="s">
        <v>1051</v>
      </c>
      <c r="AM1095" s="691" t="s">
        <v>3316</v>
      </c>
    </row>
    <row r="1096" spans="33:39" ht="15" hidden="1" customHeight="1" x14ac:dyDescent="0.15">
      <c r="AG1096" s="690" t="s">
        <v>2516</v>
      </c>
      <c r="AH1096" s="692" t="s">
        <v>584</v>
      </c>
      <c r="AI1096" s="690" t="s">
        <v>4233</v>
      </c>
      <c r="AJ1096" s="690">
        <v>1508026</v>
      </c>
      <c r="AK1096" s="691">
        <v>1</v>
      </c>
      <c r="AL1096" s="691" t="s">
        <v>1051</v>
      </c>
      <c r="AM1096" s="691" t="s">
        <v>3316</v>
      </c>
    </row>
    <row r="1097" spans="33:39" ht="15" hidden="1" customHeight="1" x14ac:dyDescent="0.15">
      <c r="AG1097" s="690" t="s">
        <v>2516</v>
      </c>
      <c r="AH1097" s="692" t="s">
        <v>592</v>
      </c>
      <c r="AI1097" s="690" t="s">
        <v>4234</v>
      </c>
      <c r="AJ1097" s="690">
        <v>1508011</v>
      </c>
      <c r="AK1097" s="691">
        <v>1</v>
      </c>
      <c r="AL1097" s="691" t="s">
        <v>1051</v>
      </c>
      <c r="AM1097" s="691" t="s">
        <v>3316</v>
      </c>
    </row>
    <row r="1098" spans="33:39" ht="15" hidden="1" customHeight="1" x14ac:dyDescent="0.15">
      <c r="AG1098" s="690" t="s">
        <v>2516</v>
      </c>
      <c r="AH1098" s="692" t="s">
        <v>2358</v>
      </c>
      <c r="AI1098" s="690" t="s">
        <v>4235</v>
      </c>
      <c r="AJ1098" s="690">
        <v>1508043</v>
      </c>
      <c r="AK1098" s="691">
        <v>1</v>
      </c>
      <c r="AL1098" s="691" t="s">
        <v>1051</v>
      </c>
      <c r="AM1098" s="691" t="s">
        <v>3316</v>
      </c>
    </row>
    <row r="1099" spans="33:39" ht="15" hidden="1" customHeight="1" x14ac:dyDescent="0.15">
      <c r="AG1099" s="690" t="s">
        <v>2516</v>
      </c>
      <c r="AH1099" s="692" t="s">
        <v>598</v>
      </c>
      <c r="AI1099" s="690" t="s">
        <v>4236</v>
      </c>
      <c r="AJ1099" s="690">
        <v>1508048</v>
      </c>
      <c r="AK1099" s="691">
        <v>1</v>
      </c>
      <c r="AL1099" s="691" t="s">
        <v>1051</v>
      </c>
      <c r="AM1099" s="691" t="s">
        <v>3315</v>
      </c>
    </row>
    <row r="1100" spans="33:39" ht="15" hidden="1" customHeight="1" x14ac:dyDescent="0.15">
      <c r="AG1100" s="690" t="s">
        <v>2516</v>
      </c>
      <c r="AH1100" s="692" t="s">
        <v>602</v>
      </c>
      <c r="AI1100" s="690" t="s">
        <v>4237</v>
      </c>
      <c r="AJ1100" s="690">
        <v>1508049</v>
      </c>
      <c r="AK1100" s="691">
        <v>1</v>
      </c>
      <c r="AL1100" s="691" t="s">
        <v>1051</v>
      </c>
      <c r="AM1100" s="691" t="s">
        <v>3316</v>
      </c>
    </row>
    <row r="1101" spans="33:39" ht="15" hidden="1" customHeight="1" x14ac:dyDescent="0.15">
      <c r="AG1101" s="690" t="s">
        <v>2516</v>
      </c>
      <c r="AH1101" s="692" t="s">
        <v>1150</v>
      </c>
      <c r="AI1101" s="690" t="s">
        <v>4238</v>
      </c>
      <c r="AJ1101" s="690">
        <v>1508051</v>
      </c>
      <c r="AK1101" s="691" t="s">
        <v>1051</v>
      </c>
      <c r="AL1101" s="691">
        <v>1</v>
      </c>
      <c r="AM1101" s="691" t="s">
        <v>3316</v>
      </c>
    </row>
    <row r="1102" spans="33:39" ht="15" hidden="1" customHeight="1" x14ac:dyDescent="0.15">
      <c r="AG1102" s="690" t="s">
        <v>2516</v>
      </c>
      <c r="AH1102" s="692" t="s">
        <v>585</v>
      </c>
      <c r="AI1102" s="690" t="s">
        <v>4239</v>
      </c>
      <c r="AJ1102" s="690">
        <v>1508028</v>
      </c>
      <c r="AK1102" s="691">
        <v>1</v>
      </c>
      <c r="AL1102" s="691" t="s">
        <v>1051</v>
      </c>
      <c r="AM1102" s="691" t="s">
        <v>3316</v>
      </c>
    </row>
    <row r="1103" spans="33:39" ht="15" hidden="1" customHeight="1" x14ac:dyDescent="0.15">
      <c r="AG1103" s="690" t="s">
        <v>2517</v>
      </c>
      <c r="AH1103" s="704" t="s">
        <v>2364</v>
      </c>
      <c r="AI1103" s="690" t="s">
        <v>4240</v>
      </c>
      <c r="AJ1103" s="690">
        <v>1509004</v>
      </c>
      <c r="AK1103" s="691" t="s">
        <v>1051</v>
      </c>
      <c r="AL1103" s="691">
        <v>1</v>
      </c>
      <c r="AM1103" s="691" t="s">
        <v>3316</v>
      </c>
    </row>
    <row r="1104" spans="33:39" ht="15" hidden="1" customHeight="1" x14ac:dyDescent="0.15">
      <c r="AG1104" s="690" t="s">
        <v>2517</v>
      </c>
      <c r="AH1104" s="692" t="s">
        <v>609</v>
      </c>
      <c r="AI1104" s="690" t="s">
        <v>4241</v>
      </c>
      <c r="AJ1104" s="690">
        <v>1509011</v>
      </c>
      <c r="AK1104" s="691" t="s">
        <v>1051</v>
      </c>
      <c r="AL1104" s="691">
        <v>1</v>
      </c>
      <c r="AM1104" s="691" t="s">
        <v>3316</v>
      </c>
    </row>
    <row r="1105" spans="33:39" ht="15" hidden="1" customHeight="1" x14ac:dyDescent="0.15">
      <c r="AG1105" s="690" t="s">
        <v>2517</v>
      </c>
      <c r="AH1105" s="692" t="s">
        <v>2368</v>
      </c>
      <c r="AI1105" s="690" t="s">
        <v>4242</v>
      </c>
      <c r="AJ1105" s="690">
        <v>1509014</v>
      </c>
      <c r="AK1105" s="691" t="s">
        <v>1051</v>
      </c>
      <c r="AL1105" s="691">
        <v>1</v>
      </c>
      <c r="AM1105" s="691" t="s">
        <v>3316</v>
      </c>
    </row>
    <row r="1106" spans="33:39" ht="15" hidden="1" customHeight="1" x14ac:dyDescent="0.15">
      <c r="AG1106" s="690" t="s">
        <v>2517</v>
      </c>
      <c r="AH1106" s="692" t="s">
        <v>603</v>
      </c>
      <c r="AI1106" s="690" t="s">
        <v>4243</v>
      </c>
      <c r="AJ1106" s="690">
        <v>1509001</v>
      </c>
      <c r="AK1106" s="691">
        <v>1</v>
      </c>
      <c r="AL1106" s="691" t="s">
        <v>1051</v>
      </c>
      <c r="AM1106" s="691" t="s">
        <v>3316</v>
      </c>
    </row>
    <row r="1107" spans="33:39" ht="15" hidden="1" customHeight="1" x14ac:dyDescent="0.15">
      <c r="AG1107" s="690" t="s">
        <v>2517</v>
      </c>
      <c r="AH1107" s="692" t="s">
        <v>1153</v>
      </c>
      <c r="AI1107" s="690" t="s">
        <v>4244</v>
      </c>
      <c r="AJ1107" s="690">
        <v>1509010</v>
      </c>
      <c r="AK1107" s="691" t="s">
        <v>1051</v>
      </c>
      <c r="AL1107" s="691">
        <v>1</v>
      </c>
      <c r="AM1107" s="691" t="s">
        <v>3316</v>
      </c>
    </row>
    <row r="1108" spans="33:39" ht="15" hidden="1" customHeight="1" x14ac:dyDescent="0.15">
      <c r="AG1108" s="690" t="s">
        <v>2517</v>
      </c>
      <c r="AH1108" s="692" t="s">
        <v>604</v>
      </c>
      <c r="AI1108" s="690" t="s">
        <v>4245</v>
      </c>
      <c r="AJ1108" s="690">
        <v>1509002</v>
      </c>
      <c r="AK1108" s="691" t="s">
        <v>1051</v>
      </c>
      <c r="AL1108" s="691">
        <v>1</v>
      </c>
      <c r="AM1108" s="691" t="s">
        <v>3316</v>
      </c>
    </row>
    <row r="1109" spans="33:39" ht="15" hidden="1" customHeight="1" x14ac:dyDescent="0.15">
      <c r="AG1109" s="690" t="s">
        <v>2517</v>
      </c>
      <c r="AH1109" s="692" t="s">
        <v>608</v>
      </c>
      <c r="AI1109" s="690" t="s">
        <v>4246</v>
      </c>
      <c r="AJ1109" s="690">
        <v>1509009</v>
      </c>
      <c r="AK1109" s="691">
        <v>1</v>
      </c>
      <c r="AL1109" s="691" t="s">
        <v>1051</v>
      </c>
      <c r="AM1109" s="691" t="s">
        <v>3316</v>
      </c>
    </row>
    <row r="1110" spans="33:39" ht="15" hidden="1" customHeight="1" x14ac:dyDescent="0.15">
      <c r="AG1110" s="690" t="s">
        <v>2517</v>
      </c>
      <c r="AH1110" s="692" t="s">
        <v>2366</v>
      </c>
      <c r="AI1110" s="690" t="s">
        <v>4247</v>
      </c>
      <c r="AJ1110" s="690">
        <v>1509012</v>
      </c>
      <c r="AK1110" s="691" t="s">
        <v>1051</v>
      </c>
      <c r="AL1110" s="691">
        <v>1</v>
      </c>
      <c r="AM1110" s="691" t="s">
        <v>3315</v>
      </c>
    </row>
    <row r="1111" spans="33:39" ht="15" hidden="1" customHeight="1" x14ac:dyDescent="0.15">
      <c r="AG1111" s="690" t="s">
        <v>2517</v>
      </c>
      <c r="AH1111" s="692" t="s">
        <v>606</v>
      </c>
      <c r="AI1111" s="690" t="s">
        <v>4248</v>
      </c>
      <c r="AJ1111" s="690">
        <v>1509006</v>
      </c>
      <c r="AK1111" s="691" t="s">
        <v>1051</v>
      </c>
      <c r="AL1111" s="691">
        <v>1</v>
      </c>
      <c r="AM1111" s="691" t="s">
        <v>3316</v>
      </c>
    </row>
    <row r="1112" spans="33:39" ht="15" hidden="1" customHeight="1" x14ac:dyDescent="0.15">
      <c r="AG1112" s="690" t="s">
        <v>2517</v>
      </c>
      <c r="AH1112" s="692" t="s">
        <v>605</v>
      </c>
      <c r="AI1112" s="690" t="s">
        <v>4249</v>
      </c>
      <c r="AJ1112" s="690">
        <v>1509005</v>
      </c>
      <c r="AK1112" s="691">
        <v>1</v>
      </c>
      <c r="AL1112" s="691" t="s">
        <v>1051</v>
      </c>
      <c r="AM1112" s="691" t="s">
        <v>3316</v>
      </c>
    </row>
    <row r="1113" spans="33:39" ht="15" hidden="1" customHeight="1" x14ac:dyDescent="0.15">
      <c r="AG1113" s="690" t="s">
        <v>2517</v>
      </c>
      <c r="AH1113" s="692" t="s">
        <v>2369</v>
      </c>
      <c r="AI1113" s="690" t="s">
        <v>4250</v>
      </c>
      <c r="AJ1113" s="690">
        <v>1509015</v>
      </c>
      <c r="AK1113" s="691" t="s">
        <v>1051</v>
      </c>
      <c r="AL1113" s="691">
        <v>1</v>
      </c>
      <c r="AM1113" s="691" t="s">
        <v>3316</v>
      </c>
    </row>
    <row r="1114" spans="33:39" ht="15" hidden="1" customHeight="1" x14ac:dyDescent="0.15">
      <c r="AG1114" s="690" t="s">
        <v>2517</v>
      </c>
      <c r="AH1114" s="692" t="s">
        <v>1284</v>
      </c>
      <c r="AI1114" s="690" t="s">
        <v>4251</v>
      </c>
      <c r="AJ1114" s="690">
        <v>1509990</v>
      </c>
      <c r="AK1114" s="691" t="s">
        <v>1051</v>
      </c>
      <c r="AL1114" s="691">
        <v>1</v>
      </c>
      <c r="AM1114" s="691" t="s">
        <v>3316</v>
      </c>
    </row>
    <row r="1115" spans="33:39" ht="15" hidden="1" customHeight="1" x14ac:dyDescent="0.15">
      <c r="AG1115" s="690" t="s">
        <v>2517</v>
      </c>
      <c r="AH1115" s="692" t="s">
        <v>607</v>
      </c>
      <c r="AI1115" s="690" t="s">
        <v>4252</v>
      </c>
      <c r="AJ1115" s="690">
        <v>1509007</v>
      </c>
      <c r="AK1115" s="691" t="s">
        <v>1051</v>
      </c>
      <c r="AL1115" s="691">
        <v>1</v>
      </c>
      <c r="AM1115" s="691" t="s">
        <v>3316</v>
      </c>
    </row>
    <row r="1116" spans="33:39" ht="15" hidden="1" customHeight="1" x14ac:dyDescent="0.15">
      <c r="AG1116" s="690" t="s">
        <v>2517</v>
      </c>
      <c r="AH1116" s="692" t="s">
        <v>2362</v>
      </c>
      <c r="AI1116" s="690" t="s">
        <v>4253</v>
      </c>
      <c r="AJ1116" s="690">
        <v>1509003</v>
      </c>
      <c r="AK1116" s="691" t="s">
        <v>1051</v>
      </c>
      <c r="AL1116" s="691">
        <v>1</v>
      </c>
      <c r="AM1116" s="691" t="s">
        <v>3316</v>
      </c>
    </row>
    <row r="1117" spans="33:39" ht="15" hidden="1" customHeight="1" x14ac:dyDescent="0.15">
      <c r="AG1117" s="690" t="s">
        <v>2518</v>
      </c>
      <c r="AH1117" s="692" t="s">
        <v>613</v>
      </c>
      <c r="AI1117" s="690" t="s">
        <v>4254</v>
      </c>
      <c r="AJ1117" s="690">
        <v>1601006</v>
      </c>
      <c r="AK1117" s="691" t="s">
        <v>1051</v>
      </c>
      <c r="AL1117" s="691">
        <v>1</v>
      </c>
      <c r="AM1117" s="691" t="s">
        <v>3316</v>
      </c>
    </row>
    <row r="1118" spans="33:39" ht="15" hidden="1" customHeight="1" x14ac:dyDescent="0.15">
      <c r="AG1118" s="690" t="s">
        <v>2518</v>
      </c>
      <c r="AH1118" s="692" t="s">
        <v>611</v>
      </c>
      <c r="AI1118" s="690" t="s">
        <v>4255</v>
      </c>
      <c r="AJ1118" s="690">
        <v>1601002</v>
      </c>
      <c r="AK1118" s="691" t="s">
        <v>1051</v>
      </c>
      <c r="AL1118" s="691">
        <v>1</v>
      </c>
      <c r="AM1118" s="691" t="s">
        <v>3316</v>
      </c>
    </row>
    <row r="1119" spans="33:39" ht="15" hidden="1" customHeight="1" x14ac:dyDescent="0.15">
      <c r="AG1119" s="690" t="s">
        <v>2518</v>
      </c>
      <c r="AH1119" s="692" t="s">
        <v>610</v>
      </c>
      <c r="AI1119" s="690" t="s">
        <v>4256</v>
      </c>
      <c r="AJ1119" s="690">
        <v>1601001</v>
      </c>
      <c r="AK1119" s="691" t="s">
        <v>1051</v>
      </c>
      <c r="AL1119" s="691">
        <v>1</v>
      </c>
      <c r="AM1119" s="691" t="s">
        <v>3316</v>
      </c>
    </row>
    <row r="1120" spans="33:39" ht="15" hidden="1" customHeight="1" x14ac:dyDescent="0.15">
      <c r="AG1120" s="690" t="s">
        <v>2518</v>
      </c>
      <c r="AH1120" s="692" t="s">
        <v>2371</v>
      </c>
      <c r="AI1120" s="690" t="s">
        <v>4257</v>
      </c>
      <c r="AJ1120" s="690">
        <v>1601008</v>
      </c>
      <c r="AK1120" s="691" t="s">
        <v>1051</v>
      </c>
      <c r="AL1120" s="691">
        <v>1</v>
      </c>
      <c r="AM1120" s="691" t="s">
        <v>3316</v>
      </c>
    </row>
    <row r="1121" spans="33:39" ht="15" hidden="1" customHeight="1" x14ac:dyDescent="0.15">
      <c r="AG1121" s="690" t="s">
        <v>2518</v>
      </c>
      <c r="AH1121" s="692" t="s">
        <v>2374</v>
      </c>
      <c r="AI1121" s="690" t="s">
        <v>4258</v>
      </c>
      <c r="AJ1121" s="690">
        <v>1601012</v>
      </c>
      <c r="AK1121" s="691" t="s">
        <v>1051</v>
      </c>
      <c r="AL1121" s="691">
        <v>1</v>
      </c>
      <c r="AM1121" s="691" t="s">
        <v>3315</v>
      </c>
    </row>
    <row r="1122" spans="33:39" ht="15" hidden="1" customHeight="1" x14ac:dyDescent="0.15">
      <c r="AG1122" s="690" t="s">
        <v>2518</v>
      </c>
      <c r="AH1122" s="692" t="s">
        <v>614</v>
      </c>
      <c r="AI1122" s="690" t="s">
        <v>4259</v>
      </c>
      <c r="AJ1122" s="690">
        <v>1601007</v>
      </c>
      <c r="AK1122" s="691">
        <v>1</v>
      </c>
      <c r="AL1122" s="691" t="s">
        <v>1051</v>
      </c>
      <c r="AM1122" s="691" t="s">
        <v>3316</v>
      </c>
    </row>
    <row r="1123" spans="33:39" ht="15" hidden="1" customHeight="1" x14ac:dyDescent="0.15">
      <c r="AG1123" s="690" t="s">
        <v>2518</v>
      </c>
      <c r="AH1123" s="692" t="s">
        <v>1154</v>
      </c>
      <c r="AI1123" s="690" t="s">
        <v>4260</v>
      </c>
      <c r="AJ1123" s="690">
        <v>1601003</v>
      </c>
      <c r="AK1123" s="691">
        <v>1</v>
      </c>
      <c r="AL1123" s="691" t="s">
        <v>1051</v>
      </c>
      <c r="AM1123" s="691" t="s">
        <v>3316</v>
      </c>
    </row>
    <row r="1124" spans="33:39" ht="15" hidden="1" customHeight="1" x14ac:dyDescent="0.15">
      <c r="AG1124" s="690" t="s">
        <v>2518</v>
      </c>
      <c r="AH1124" s="692" t="s">
        <v>612</v>
      </c>
      <c r="AI1124" s="690" t="s">
        <v>4261</v>
      </c>
      <c r="AJ1124" s="690">
        <v>1601004</v>
      </c>
      <c r="AK1124" s="691" t="s">
        <v>1051</v>
      </c>
      <c r="AL1124" s="691">
        <v>1</v>
      </c>
      <c r="AM1124" s="691" t="s">
        <v>3316</v>
      </c>
    </row>
    <row r="1125" spans="33:39" ht="15" hidden="1" customHeight="1" x14ac:dyDescent="0.15">
      <c r="AG1125" s="690" t="s">
        <v>2518</v>
      </c>
      <c r="AH1125" s="692" t="s">
        <v>1155</v>
      </c>
      <c r="AI1125" s="690" t="s">
        <v>4262</v>
      </c>
      <c r="AJ1125" s="690">
        <v>1601009</v>
      </c>
      <c r="AK1125" s="691" t="s">
        <v>1051</v>
      </c>
      <c r="AL1125" s="691">
        <v>1</v>
      </c>
      <c r="AM1125" s="691" t="s">
        <v>3316</v>
      </c>
    </row>
    <row r="1126" spans="33:39" ht="15" hidden="1" customHeight="1" x14ac:dyDescent="0.15">
      <c r="AG1126" s="690" t="s">
        <v>2518</v>
      </c>
      <c r="AH1126" s="692" t="s">
        <v>1262</v>
      </c>
      <c r="AI1126" s="690" t="s">
        <v>4263</v>
      </c>
      <c r="AJ1126" s="690">
        <v>1601010</v>
      </c>
      <c r="AK1126" s="691">
        <v>1</v>
      </c>
      <c r="AL1126" s="691" t="s">
        <v>1051</v>
      </c>
      <c r="AM1126" s="691" t="s">
        <v>3315</v>
      </c>
    </row>
    <row r="1127" spans="33:39" ht="15" hidden="1" customHeight="1" x14ac:dyDescent="0.15">
      <c r="AG1127" s="690" t="s">
        <v>2519</v>
      </c>
      <c r="AH1127" s="692" t="s">
        <v>1159</v>
      </c>
      <c r="AI1127" s="690" t="s">
        <v>4264</v>
      </c>
      <c r="AJ1127" s="690">
        <v>1602041</v>
      </c>
      <c r="AK1127" s="691" t="s">
        <v>1051</v>
      </c>
      <c r="AL1127" s="691">
        <v>1</v>
      </c>
      <c r="AM1127" s="691" t="s">
        <v>3316</v>
      </c>
    </row>
    <row r="1128" spans="33:39" ht="15" hidden="1" customHeight="1" x14ac:dyDescent="0.15">
      <c r="AG1128" s="690" t="s">
        <v>2519</v>
      </c>
      <c r="AH1128" s="692" t="s">
        <v>615</v>
      </c>
      <c r="AI1128" s="690" t="s">
        <v>4265</v>
      </c>
      <c r="AJ1128" s="690">
        <v>1602001</v>
      </c>
      <c r="AK1128" s="691">
        <v>1</v>
      </c>
      <c r="AL1128" s="691" t="s">
        <v>1051</v>
      </c>
      <c r="AM1128" s="691" t="s">
        <v>3316</v>
      </c>
    </row>
    <row r="1129" spans="33:39" ht="15" hidden="1" customHeight="1" x14ac:dyDescent="0.15">
      <c r="AG1129" s="690" t="s">
        <v>2519</v>
      </c>
      <c r="AH1129" s="692" t="s">
        <v>622</v>
      </c>
      <c r="AI1129" s="690" t="s">
        <v>4266</v>
      </c>
      <c r="AJ1129" s="690">
        <v>1602013</v>
      </c>
      <c r="AK1129" s="691">
        <v>1</v>
      </c>
      <c r="AL1129" s="691" t="s">
        <v>1051</v>
      </c>
      <c r="AM1129" s="691" t="s">
        <v>3315</v>
      </c>
    </row>
    <row r="1130" spans="33:39" ht="15" hidden="1" customHeight="1" x14ac:dyDescent="0.15">
      <c r="AG1130" s="690" t="s">
        <v>2519</v>
      </c>
      <c r="AH1130" s="692" t="s">
        <v>1165</v>
      </c>
      <c r="AI1130" s="690" t="s">
        <v>4267</v>
      </c>
      <c r="AJ1130" s="690">
        <v>1602003</v>
      </c>
      <c r="AK1130" s="691">
        <v>1</v>
      </c>
      <c r="AL1130" s="691" t="s">
        <v>1051</v>
      </c>
      <c r="AM1130" s="691" t="s">
        <v>3316</v>
      </c>
    </row>
    <row r="1131" spans="33:39" ht="15" hidden="1" customHeight="1" x14ac:dyDescent="0.15">
      <c r="AG1131" s="690" t="s">
        <v>2519</v>
      </c>
      <c r="AH1131" s="692" t="s">
        <v>631</v>
      </c>
      <c r="AI1131" s="690" t="s">
        <v>4268</v>
      </c>
      <c r="AJ1131" s="690">
        <v>1602027</v>
      </c>
      <c r="AK1131" s="691" t="s">
        <v>1051</v>
      </c>
      <c r="AL1131" s="691">
        <v>1</v>
      </c>
      <c r="AM1131" s="691" t="s">
        <v>3316</v>
      </c>
    </row>
    <row r="1132" spans="33:39" ht="15" hidden="1" customHeight="1" x14ac:dyDescent="0.15">
      <c r="AG1132" s="690" t="s">
        <v>2519</v>
      </c>
      <c r="AH1132" s="692" t="s">
        <v>1264</v>
      </c>
      <c r="AI1132" s="690" t="s">
        <v>4269</v>
      </c>
      <c r="AJ1132" s="690">
        <v>1602030</v>
      </c>
      <c r="AK1132" s="691" t="s">
        <v>1051</v>
      </c>
      <c r="AL1132" s="691">
        <v>1</v>
      </c>
      <c r="AM1132" s="691" t="s">
        <v>3315</v>
      </c>
    </row>
    <row r="1133" spans="33:39" ht="15" hidden="1" customHeight="1" x14ac:dyDescent="0.15">
      <c r="AG1133" s="690" t="s">
        <v>2519</v>
      </c>
      <c r="AH1133" s="692" t="s">
        <v>1160</v>
      </c>
      <c r="AI1133" s="690" t="s">
        <v>4270</v>
      </c>
      <c r="AJ1133" s="690">
        <v>1602042</v>
      </c>
      <c r="AK1133" s="691" t="s">
        <v>1051</v>
      </c>
      <c r="AL1133" s="691">
        <v>1</v>
      </c>
      <c r="AM1133" s="691" t="s">
        <v>3316</v>
      </c>
    </row>
    <row r="1134" spans="33:39" ht="15" hidden="1" customHeight="1" x14ac:dyDescent="0.15">
      <c r="AG1134" s="690" t="s">
        <v>2519</v>
      </c>
      <c r="AH1134" s="692" t="s">
        <v>1164</v>
      </c>
      <c r="AI1134" s="690" t="s">
        <v>4271</v>
      </c>
      <c r="AJ1134" s="690">
        <v>1602016</v>
      </c>
      <c r="AK1134" s="691">
        <v>1</v>
      </c>
      <c r="AL1134" s="691" t="s">
        <v>1051</v>
      </c>
      <c r="AM1134" s="691" t="s">
        <v>3316</v>
      </c>
    </row>
    <row r="1135" spans="33:39" ht="15" hidden="1" customHeight="1" x14ac:dyDescent="0.15">
      <c r="AG1135" s="690" t="s">
        <v>2519</v>
      </c>
      <c r="AH1135" s="692" t="s">
        <v>2380</v>
      </c>
      <c r="AI1135" s="690" t="s">
        <v>4272</v>
      </c>
      <c r="AJ1135" s="690">
        <v>1602036</v>
      </c>
      <c r="AK1135" s="691" t="s">
        <v>1051</v>
      </c>
      <c r="AL1135" s="691">
        <v>1</v>
      </c>
      <c r="AM1135" s="691" t="s">
        <v>3316</v>
      </c>
    </row>
    <row r="1136" spans="33:39" ht="15" hidden="1" customHeight="1" x14ac:dyDescent="0.15">
      <c r="AG1136" s="690" t="s">
        <v>2519</v>
      </c>
      <c r="AH1136" s="692" t="s">
        <v>1157</v>
      </c>
      <c r="AI1136" s="690" t="s">
        <v>4273</v>
      </c>
      <c r="AJ1136" s="690">
        <v>1602043</v>
      </c>
      <c r="AK1136" s="691" t="s">
        <v>1051</v>
      </c>
      <c r="AL1136" s="691">
        <v>1</v>
      </c>
      <c r="AM1136" s="691" t="s">
        <v>3316</v>
      </c>
    </row>
    <row r="1137" spans="33:39" ht="15" hidden="1" customHeight="1" x14ac:dyDescent="0.15">
      <c r="AG1137" s="690" t="s">
        <v>2519</v>
      </c>
      <c r="AH1137" s="692" t="s">
        <v>1156</v>
      </c>
      <c r="AI1137" s="690" t="s">
        <v>4274</v>
      </c>
      <c r="AJ1137" s="690">
        <v>1602017</v>
      </c>
      <c r="AK1137" s="691">
        <v>1</v>
      </c>
      <c r="AL1137" s="691" t="s">
        <v>1051</v>
      </c>
      <c r="AM1137" s="691" t="s">
        <v>3316</v>
      </c>
    </row>
    <row r="1138" spans="33:39" ht="15" hidden="1" customHeight="1" x14ac:dyDescent="0.15">
      <c r="AG1138" s="690" t="s">
        <v>2519</v>
      </c>
      <c r="AH1138" s="692" t="s">
        <v>1161</v>
      </c>
      <c r="AI1138" s="690" t="s">
        <v>4275</v>
      </c>
      <c r="AJ1138" s="690">
        <v>1602038</v>
      </c>
      <c r="AK1138" s="691" t="s">
        <v>1051</v>
      </c>
      <c r="AL1138" s="691">
        <v>1</v>
      </c>
      <c r="AM1138" s="691" t="s">
        <v>3316</v>
      </c>
    </row>
    <row r="1139" spans="33:39" ht="15" hidden="1" customHeight="1" x14ac:dyDescent="0.15">
      <c r="AG1139" s="690" t="s">
        <v>2519</v>
      </c>
      <c r="AH1139" s="692" t="s">
        <v>623</v>
      </c>
      <c r="AI1139" s="690" t="s">
        <v>4276</v>
      </c>
      <c r="AJ1139" s="690">
        <v>1602014</v>
      </c>
      <c r="AK1139" s="691">
        <v>1</v>
      </c>
      <c r="AL1139" s="691" t="s">
        <v>1051</v>
      </c>
      <c r="AM1139" s="691" t="s">
        <v>3316</v>
      </c>
    </row>
    <row r="1140" spans="33:39" ht="15" hidden="1" customHeight="1" x14ac:dyDescent="0.15">
      <c r="AG1140" s="690" t="s">
        <v>2519</v>
      </c>
      <c r="AH1140" s="692" t="s">
        <v>2378</v>
      </c>
      <c r="AI1140" s="690" t="s">
        <v>4277</v>
      </c>
      <c r="AJ1140" s="690">
        <v>1602018</v>
      </c>
      <c r="AK1140" s="691" t="s">
        <v>1051</v>
      </c>
      <c r="AL1140" s="691">
        <v>1</v>
      </c>
      <c r="AM1140" s="691" t="s">
        <v>3316</v>
      </c>
    </row>
    <row r="1141" spans="33:39" ht="15" hidden="1" customHeight="1" x14ac:dyDescent="0.15">
      <c r="AG1141" s="690" t="s">
        <v>2519</v>
      </c>
      <c r="AH1141" s="692" t="s">
        <v>1263</v>
      </c>
      <c r="AI1141" s="690" t="s">
        <v>4278</v>
      </c>
      <c r="AJ1141" s="690">
        <v>1602029</v>
      </c>
      <c r="AK1141" s="691">
        <v>1</v>
      </c>
      <c r="AL1141" s="691" t="s">
        <v>1051</v>
      </c>
      <c r="AM1141" s="691" t="s">
        <v>3315</v>
      </c>
    </row>
    <row r="1142" spans="33:39" ht="15" hidden="1" customHeight="1" x14ac:dyDescent="0.15">
      <c r="AG1142" s="690" t="s">
        <v>2519</v>
      </c>
      <c r="AH1142" s="692" t="s">
        <v>636</v>
      </c>
      <c r="AI1142" s="690" t="s">
        <v>4279</v>
      </c>
      <c r="AJ1142" s="690">
        <v>1602037</v>
      </c>
      <c r="AK1142" s="691">
        <v>1</v>
      </c>
      <c r="AL1142" s="691" t="s">
        <v>1051</v>
      </c>
      <c r="AM1142" s="691" t="s">
        <v>3315</v>
      </c>
    </row>
    <row r="1143" spans="33:39" ht="15" hidden="1" customHeight="1" x14ac:dyDescent="0.15">
      <c r="AG1143" s="690" t="s">
        <v>2519</v>
      </c>
      <c r="AH1143" s="692" t="s">
        <v>1162</v>
      </c>
      <c r="AI1143" s="690" t="s">
        <v>4280</v>
      </c>
      <c r="AJ1143" s="690">
        <v>1602019</v>
      </c>
      <c r="AK1143" s="691" t="s">
        <v>1051</v>
      </c>
      <c r="AL1143" s="691">
        <v>1</v>
      </c>
      <c r="AM1143" s="691" t="s">
        <v>3316</v>
      </c>
    </row>
    <row r="1144" spans="33:39" ht="15" hidden="1" customHeight="1" x14ac:dyDescent="0.15">
      <c r="AG1144" s="690" t="s">
        <v>2519</v>
      </c>
      <c r="AH1144" s="692" t="s">
        <v>2376</v>
      </c>
      <c r="AI1144" s="690" t="s">
        <v>4281</v>
      </c>
      <c r="AJ1144" s="690">
        <v>1602002</v>
      </c>
      <c r="AK1144" s="691" t="s">
        <v>1051</v>
      </c>
      <c r="AL1144" s="691">
        <v>1</v>
      </c>
      <c r="AM1144" s="691" t="s">
        <v>3316</v>
      </c>
    </row>
    <row r="1145" spans="33:39" ht="15" hidden="1" customHeight="1" x14ac:dyDescent="0.15">
      <c r="AG1145" s="690" t="s">
        <v>2519</v>
      </c>
      <c r="AH1145" s="692" t="s">
        <v>624</v>
      </c>
      <c r="AI1145" s="690" t="s">
        <v>4282</v>
      </c>
      <c r="AJ1145" s="690">
        <v>1602015</v>
      </c>
      <c r="AK1145" s="691">
        <v>1</v>
      </c>
      <c r="AL1145" s="691" t="s">
        <v>1051</v>
      </c>
      <c r="AM1145" s="691" t="s">
        <v>3316</v>
      </c>
    </row>
    <row r="1146" spans="33:39" ht="15" hidden="1" customHeight="1" x14ac:dyDescent="0.15">
      <c r="AG1146" s="690" t="s">
        <v>2519</v>
      </c>
      <c r="AH1146" s="692" t="s">
        <v>1166</v>
      </c>
      <c r="AI1146" s="690" t="s">
        <v>4283</v>
      </c>
      <c r="AJ1146" s="690">
        <v>1602021</v>
      </c>
      <c r="AK1146" s="691">
        <v>1</v>
      </c>
      <c r="AL1146" s="691" t="s">
        <v>1051</v>
      </c>
      <c r="AM1146" s="691" t="s">
        <v>3316</v>
      </c>
    </row>
    <row r="1147" spans="33:39" ht="15" hidden="1" customHeight="1" x14ac:dyDescent="0.15">
      <c r="AG1147" s="690" t="s">
        <v>2519</v>
      </c>
      <c r="AH1147" s="692" t="s">
        <v>1158</v>
      </c>
      <c r="AI1147" s="690" t="s">
        <v>4284</v>
      </c>
      <c r="AJ1147" s="690">
        <v>1602012</v>
      </c>
      <c r="AK1147" s="691">
        <v>1</v>
      </c>
      <c r="AL1147" s="691" t="s">
        <v>1051</v>
      </c>
      <c r="AM1147" s="691" t="s">
        <v>3316</v>
      </c>
    </row>
    <row r="1148" spans="33:39" ht="15" hidden="1" customHeight="1" x14ac:dyDescent="0.15">
      <c r="AG1148" s="690" t="s">
        <v>2519</v>
      </c>
      <c r="AH1148" s="692" t="s">
        <v>1265</v>
      </c>
      <c r="AI1148" s="690" t="s">
        <v>4285</v>
      </c>
      <c r="AJ1148" s="690">
        <v>1602039</v>
      </c>
      <c r="AK1148" s="691" t="s">
        <v>1051</v>
      </c>
      <c r="AL1148" s="691">
        <v>1</v>
      </c>
      <c r="AM1148" s="691" t="s">
        <v>3315</v>
      </c>
    </row>
    <row r="1149" spans="33:39" ht="15" hidden="1" customHeight="1" x14ac:dyDescent="0.15">
      <c r="AG1149" s="690" t="s">
        <v>2519</v>
      </c>
      <c r="AH1149" s="692" t="s">
        <v>628</v>
      </c>
      <c r="AI1149" s="690" t="s">
        <v>4286</v>
      </c>
      <c r="AJ1149" s="690">
        <v>1602024</v>
      </c>
      <c r="AK1149" s="691">
        <v>1</v>
      </c>
      <c r="AL1149" s="691" t="s">
        <v>1051</v>
      </c>
      <c r="AM1149" s="691" t="s">
        <v>3316</v>
      </c>
    </row>
    <row r="1150" spans="33:39" ht="15" hidden="1" customHeight="1" x14ac:dyDescent="0.15">
      <c r="AG1150" s="690" t="s">
        <v>2519</v>
      </c>
      <c r="AH1150" s="692" t="s">
        <v>637</v>
      </c>
      <c r="AI1150" s="690" t="s">
        <v>4287</v>
      </c>
      <c r="AJ1150" s="690">
        <v>1602040</v>
      </c>
      <c r="AK1150" s="691" t="s">
        <v>1051</v>
      </c>
      <c r="AL1150" s="691">
        <v>1</v>
      </c>
      <c r="AM1150" s="691" t="s">
        <v>3316</v>
      </c>
    </row>
    <row r="1151" spans="33:39" ht="15" hidden="1" customHeight="1" x14ac:dyDescent="0.15">
      <c r="AG1151" s="690" t="s">
        <v>2519</v>
      </c>
      <c r="AH1151" s="692" t="s">
        <v>616</v>
      </c>
      <c r="AI1151" s="690" t="s">
        <v>4288</v>
      </c>
      <c r="AJ1151" s="690">
        <v>1602004</v>
      </c>
      <c r="AK1151" s="691">
        <v>1</v>
      </c>
      <c r="AL1151" s="691" t="s">
        <v>1051</v>
      </c>
      <c r="AM1151" s="691" t="s">
        <v>3316</v>
      </c>
    </row>
    <row r="1152" spans="33:39" ht="15" hidden="1" customHeight="1" x14ac:dyDescent="0.15">
      <c r="AG1152" s="690" t="s">
        <v>2519</v>
      </c>
      <c r="AH1152" s="692" t="s">
        <v>635</v>
      </c>
      <c r="AI1152" s="690" t="s">
        <v>4289</v>
      </c>
      <c r="AJ1152" s="690">
        <v>1602035</v>
      </c>
      <c r="AK1152" s="691">
        <v>1</v>
      </c>
      <c r="AL1152" s="691" t="s">
        <v>1051</v>
      </c>
      <c r="AM1152" s="691" t="s">
        <v>3315</v>
      </c>
    </row>
    <row r="1153" spans="33:39" ht="15" hidden="1" customHeight="1" x14ac:dyDescent="0.15">
      <c r="AG1153" s="690" t="s">
        <v>2519</v>
      </c>
      <c r="AH1153" s="692" t="s">
        <v>625</v>
      </c>
      <c r="AI1153" s="690" t="s">
        <v>4290</v>
      </c>
      <c r="AJ1153" s="690">
        <v>1602020</v>
      </c>
      <c r="AK1153" s="691">
        <v>1</v>
      </c>
      <c r="AL1153" s="691" t="s">
        <v>1051</v>
      </c>
      <c r="AM1153" s="691" t="s">
        <v>3315</v>
      </c>
    </row>
    <row r="1154" spans="33:39" ht="15" hidden="1" customHeight="1" x14ac:dyDescent="0.15">
      <c r="AG1154" s="690" t="s">
        <v>2519</v>
      </c>
      <c r="AH1154" s="692" t="s">
        <v>633</v>
      </c>
      <c r="AI1154" s="690" t="s">
        <v>4291</v>
      </c>
      <c r="AJ1154" s="690">
        <v>1602031</v>
      </c>
      <c r="AK1154" s="691" t="s">
        <v>1051</v>
      </c>
      <c r="AL1154" s="691">
        <v>1</v>
      </c>
      <c r="AM1154" s="691" t="s">
        <v>3316</v>
      </c>
    </row>
    <row r="1155" spans="33:39" ht="15" hidden="1" customHeight="1" x14ac:dyDescent="0.15">
      <c r="AG1155" s="690" t="s">
        <v>2519</v>
      </c>
      <c r="AH1155" s="692" t="s">
        <v>626</v>
      </c>
      <c r="AI1155" s="690" t="s">
        <v>4292</v>
      </c>
      <c r="AJ1155" s="690">
        <v>1602022</v>
      </c>
      <c r="AK1155" s="691">
        <v>1</v>
      </c>
      <c r="AL1155" s="691" t="s">
        <v>1051</v>
      </c>
      <c r="AM1155" s="691" t="s">
        <v>3316</v>
      </c>
    </row>
    <row r="1156" spans="33:39" ht="15" hidden="1" customHeight="1" x14ac:dyDescent="0.15">
      <c r="AG1156" s="690" t="s">
        <v>2519</v>
      </c>
      <c r="AH1156" s="692" t="s">
        <v>617</v>
      </c>
      <c r="AI1156" s="690" t="s">
        <v>4293</v>
      </c>
      <c r="AJ1156" s="690">
        <v>1602006</v>
      </c>
      <c r="AK1156" s="691">
        <v>1</v>
      </c>
      <c r="AL1156" s="691" t="s">
        <v>1051</v>
      </c>
      <c r="AM1156" s="691" t="s">
        <v>3316</v>
      </c>
    </row>
    <row r="1157" spans="33:39" ht="15" hidden="1" customHeight="1" x14ac:dyDescent="0.15">
      <c r="AG1157" s="690" t="s">
        <v>2519</v>
      </c>
      <c r="AH1157" s="692" t="s">
        <v>618</v>
      </c>
      <c r="AI1157" s="690" t="s">
        <v>4294</v>
      </c>
      <c r="AJ1157" s="690">
        <v>1602007</v>
      </c>
      <c r="AK1157" s="691">
        <v>1</v>
      </c>
      <c r="AL1157" s="691" t="s">
        <v>1051</v>
      </c>
      <c r="AM1157" s="691" t="s">
        <v>3316</v>
      </c>
    </row>
    <row r="1158" spans="33:39" ht="15" hidden="1" customHeight="1" x14ac:dyDescent="0.15">
      <c r="AG1158" s="690" t="s">
        <v>2519</v>
      </c>
      <c r="AH1158" s="692" t="s">
        <v>634</v>
      </c>
      <c r="AI1158" s="690" t="s">
        <v>4295</v>
      </c>
      <c r="AJ1158" s="690">
        <v>1602032</v>
      </c>
      <c r="AK1158" s="691" t="s">
        <v>1051</v>
      </c>
      <c r="AL1158" s="691">
        <v>1</v>
      </c>
      <c r="AM1158" s="691" t="s">
        <v>3316</v>
      </c>
    </row>
    <row r="1159" spans="33:39" ht="15" hidden="1" customHeight="1" x14ac:dyDescent="0.15">
      <c r="AG1159" s="690" t="s">
        <v>2519</v>
      </c>
      <c r="AH1159" s="692" t="s">
        <v>630</v>
      </c>
      <c r="AI1159" s="690" t="s">
        <v>4296</v>
      </c>
      <c r="AJ1159" s="690">
        <v>1602026</v>
      </c>
      <c r="AK1159" s="691" t="s">
        <v>1051</v>
      </c>
      <c r="AL1159" s="691">
        <v>1</v>
      </c>
      <c r="AM1159" s="691" t="s">
        <v>3316</v>
      </c>
    </row>
    <row r="1160" spans="33:39" ht="15" hidden="1" customHeight="1" x14ac:dyDescent="0.15">
      <c r="AG1160" s="690" t="s">
        <v>2519</v>
      </c>
      <c r="AH1160" s="692" t="s">
        <v>627</v>
      </c>
      <c r="AI1160" s="690" t="s">
        <v>4297</v>
      </c>
      <c r="AJ1160" s="690">
        <v>1602023</v>
      </c>
      <c r="AK1160" s="691">
        <v>1</v>
      </c>
      <c r="AL1160" s="691" t="s">
        <v>1051</v>
      </c>
      <c r="AM1160" s="691" t="s">
        <v>3316</v>
      </c>
    </row>
    <row r="1161" spans="33:39" ht="15" hidden="1" customHeight="1" x14ac:dyDescent="0.15">
      <c r="AG1161" s="690" t="s">
        <v>2519</v>
      </c>
      <c r="AH1161" s="692" t="s">
        <v>619</v>
      </c>
      <c r="AI1161" s="690" t="s">
        <v>4298</v>
      </c>
      <c r="AJ1161" s="690">
        <v>1602009</v>
      </c>
      <c r="AK1161" s="691" t="s">
        <v>1051</v>
      </c>
      <c r="AL1161" s="691">
        <v>1</v>
      </c>
      <c r="AM1161" s="691" t="s">
        <v>3316</v>
      </c>
    </row>
    <row r="1162" spans="33:39" ht="15" hidden="1" customHeight="1" x14ac:dyDescent="0.15">
      <c r="AG1162" s="690" t="s">
        <v>2519</v>
      </c>
      <c r="AH1162" s="692" t="s">
        <v>620</v>
      </c>
      <c r="AI1162" s="690" t="s">
        <v>4299</v>
      </c>
      <c r="AJ1162" s="690">
        <v>1602010</v>
      </c>
      <c r="AK1162" s="691" t="s">
        <v>1051</v>
      </c>
      <c r="AL1162" s="691">
        <v>1</v>
      </c>
      <c r="AM1162" s="691" t="s">
        <v>3316</v>
      </c>
    </row>
    <row r="1163" spans="33:39" ht="15" hidden="1" customHeight="1" x14ac:dyDescent="0.15">
      <c r="AG1163" s="690" t="s">
        <v>2519</v>
      </c>
      <c r="AH1163" s="692" t="s">
        <v>629</v>
      </c>
      <c r="AI1163" s="690" t="s">
        <v>4300</v>
      </c>
      <c r="AJ1163" s="690">
        <v>1602025</v>
      </c>
      <c r="AK1163" s="691" t="s">
        <v>1051</v>
      </c>
      <c r="AL1163" s="691">
        <v>1</v>
      </c>
      <c r="AM1163" s="691" t="s">
        <v>3316</v>
      </c>
    </row>
    <row r="1164" spans="33:39" ht="15" hidden="1" customHeight="1" x14ac:dyDescent="0.15">
      <c r="AG1164" s="690" t="s">
        <v>2519</v>
      </c>
      <c r="AH1164" s="692" t="s">
        <v>621</v>
      </c>
      <c r="AI1164" s="690" t="s">
        <v>4301</v>
      </c>
      <c r="AJ1164" s="690">
        <v>1602011</v>
      </c>
      <c r="AK1164" s="691">
        <v>1</v>
      </c>
      <c r="AL1164" s="691" t="s">
        <v>1051</v>
      </c>
      <c r="AM1164" s="691" t="s">
        <v>3316</v>
      </c>
    </row>
    <row r="1165" spans="33:39" ht="15" hidden="1" customHeight="1" x14ac:dyDescent="0.15">
      <c r="AG1165" s="690" t="s">
        <v>2519</v>
      </c>
      <c r="AH1165" s="692" t="s">
        <v>632</v>
      </c>
      <c r="AI1165" s="690" t="s">
        <v>4302</v>
      </c>
      <c r="AJ1165" s="690">
        <v>1602028</v>
      </c>
      <c r="AK1165" s="691">
        <v>1</v>
      </c>
      <c r="AL1165" s="691" t="s">
        <v>1051</v>
      </c>
      <c r="AM1165" s="691" t="s">
        <v>3315</v>
      </c>
    </row>
    <row r="1166" spans="33:39" ht="15" hidden="1" customHeight="1" x14ac:dyDescent="0.15">
      <c r="AG1166" s="690" t="s">
        <v>2519</v>
      </c>
      <c r="AH1166" s="692" t="s">
        <v>1163</v>
      </c>
      <c r="AI1166" s="690" t="s">
        <v>4303</v>
      </c>
      <c r="AJ1166" s="690">
        <v>1602008</v>
      </c>
      <c r="AK1166" s="691">
        <v>1</v>
      </c>
      <c r="AL1166" s="691" t="s">
        <v>1051</v>
      </c>
      <c r="AM1166" s="691" t="s">
        <v>3316</v>
      </c>
    </row>
    <row r="1167" spans="33:39" ht="15" hidden="1" customHeight="1" x14ac:dyDescent="0.15">
      <c r="AG1167" s="690" t="s">
        <v>2520</v>
      </c>
      <c r="AH1167" s="692" t="s">
        <v>2395</v>
      </c>
      <c r="AI1167" s="690" t="s">
        <v>4304</v>
      </c>
      <c r="AJ1167" s="690">
        <v>1603049</v>
      </c>
      <c r="AK1167" s="691" t="s">
        <v>1051</v>
      </c>
      <c r="AL1167" s="691">
        <v>1</v>
      </c>
      <c r="AM1167" s="691" t="s">
        <v>3316</v>
      </c>
    </row>
    <row r="1168" spans="33:39" ht="15" hidden="1" customHeight="1" x14ac:dyDescent="0.15">
      <c r="AG1168" s="690" t="s">
        <v>2520</v>
      </c>
      <c r="AH1168" s="692" t="s">
        <v>2399</v>
      </c>
      <c r="AI1168" s="690" t="s">
        <v>4305</v>
      </c>
      <c r="AJ1168" s="690">
        <v>1603065</v>
      </c>
      <c r="AK1168" s="691" t="s">
        <v>1051</v>
      </c>
      <c r="AL1168" s="691">
        <v>1</v>
      </c>
      <c r="AM1168" s="691" t="s">
        <v>3316</v>
      </c>
    </row>
    <row r="1169" spans="33:39" ht="15" hidden="1" customHeight="1" x14ac:dyDescent="0.15">
      <c r="AG1169" s="690" t="s">
        <v>2520</v>
      </c>
      <c r="AH1169" s="692" t="s">
        <v>2389</v>
      </c>
      <c r="AI1169" s="690" t="s">
        <v>4306</v>
      </c>
      <c r="AJ1169" s="690">
        <v>1603026</v>
      </c>
      <c r="AK1169" s="691" t="s">
        <v>1051</v>
      </c>
      <c r="AL1169" s="691">
        <v>1</v>
      </c>
      <c r="AM1169" s="691" t="s">
        <v>3316</v>
      </c>
    </row>
    <row r="1170" spans="33:39" ht="15" hidden="1" customHeight="1" x14ac:dyDescent="0.15">
      <c r="AG1170" s="690" t="s">
        <v>2520</v>
      </c>
      <c r="AH1170" s="692" t="s">
        <v>653</v>
      </c>
      <c r="AI1170" s="690" t="s">
        <v>4307</v>
      </c>
      <c r="AJ1170" s="690">
        <v>1603005</v>
      </c>
      <c r="AK1170" s="691" t="s">
        <v>1051</v>
      </c>
      <c r="AL1170" s="691">
        <v>1</v>
      </c>
      <c r="AM1170" s="691" t="s">
        <v>3316</v>
      </c>
    </row>
    <row r="1171" spans="33:39" ht="15" hidden="1" customHeight="1" x14ac:dyDescent="0.15">
      <c r="AG1171" s="690" t="s">
        <v>2520</v>
      </c>
      <c r="AH1171" s="692" t="s">
        <v>2409</v>
      </c>
      <c r="AI1171" s="690" t="s">
        <v>4308</v>
      </c>
      <c r="AJ1171" s="690">
        <v>1603093</v>
      </c>
      <c r="AK1171" s="691" t="s">
        <v>1051</v>
      </c>
      <c r="AL1171" s="691">
        <v>1</v>
      </c>
      <c r="AM1171" s="691" t="s">
        <v>3315</v>
      </c>
    </row>
    <row r="1172" spans="33:39" ht="15" hidden="1" customHeight="1" x14ac:dyDescent="0.15">
      <c r="AG1172" s="690" t="s">
        <v>2520</v>
      </c>
      <c r="AH1172" s="692" t="s">
        <v>2381</v>
      </c>
      <c r="AI1172" s="690" t="s">
        <v>4309</v>
      </c>
      <c r="AJ1172" s="690">
        <v>1603003</v>
      </c>
      <c r="AK1172" s="691" t="s">
        <v>1051</v>
      </c>
      <c r="AL1172" s="691">
        <v>1</v>
      </c>
      <c r="AM1172" s="691" t="s">
        <v>3316</v>
      </c>
    </row>
    <row r="1173" spans="33:39" ht="15" hidden="1" customHeight="1" x14ac:dyDescent="0.15">
      <c r="AG1173" s="690" t="s">
        <v>2520</v>
      </c>
      <c r="AH1173" s="692" t="s">
        <v>654</v>
      </c>
      <c r="AI1173" s="690" t="s">
        <v>4310</v>
      </c>
      <c r="AJ1173" s="690">
        <v>1603016</v>
      </c>
      <c r="AK1173" s="691" t="s">
        <v>1051</v>
      </c>
      <c r="AL1173" s="691">
        <v>1</v>
      </c>
      <c r="AM1173" s="691" t="s">
        <v>3316</v>
      </c>
    </row>
    <row r="1174" spans="33:39" ht="15" hidden="1" customHeight="1" x14ac:dyDescent="0.15">
      <c r="AG1174" s="690" t="s">
        <v>2520</v>
      </c>
      <c r="AH1174" s="692" t="s">
        <v>655</v>
      </c>
      <c r="AI1174" s="690" t="s">
        <v>4311</v>
      </c>
      <c r="AJ1174" s="690">
        <v>1603001</v>
      </c>
      <c r="AK1174" s="691">
        <v>1</v>
      </c>
      <c r="AL1174" s="691" t="s">
        <v>1051</v>
      </c>
      <c r="AM1174" s="691" t="s">
        <v>3315</v>
      </c>
    </row>
    <row r="1175" spans="33:39" ht="15" hidden="1" customHeight="1" x14ac:dyDescent="0.15">
      <c r="AG1175" s="690" t="s">
        <v>2520</v>
      </c>
      <c r="AH1175" s="692" t="s">
        <v>656</v>
      </c>
      <c r="AI1175" s="690" t="s">
        <v>4312</v>
      </c>
      <c r="AJ1175" s="690">
        <v>1603082</v>
      </c>
      <c r="AK1175" s="691">
        <v>1</v>
      </c>
      <c r="AL1175" s="691" t="s">
        <v>1051</v>
      </c>
      <c r="AM1175" s="691" t="s">
        <v>3316</v>
      </c>
    </row>
    <row r="1176" spans="33:39" ht="15" hidden="1" customHeight="1" x14ac:dyDescent="0.15">
      <c r="AG1176" s="690" t="s">
        <v>2520</v>
      </c>
      <c r="AH1176" s="692" t="s">
        <v>657</v>
      </c>
      <c r="AI1176" s="690" t="s">
        <v>4313</v>
      </c>
      <c r="AJ1176" s="690">
        <v>1603012</v>
      </c>
      <c r="AK1176" s="691" t="s">
        <v>1051</v>
      </c>
      <c r="AL1176" s="691">
        <v>1</v>
      </c>
      <c r="AM1176" s="691" t="s">
        <v>3316</v>
      </c>
    </row>
    <row r="1177" spans="33:39" ht="15" hidden="1" customHeight="1" x14ac:dyDescent="0.15">
      <c r="AG1177" s="690" t="s">
        <v>2520</v>
      </c>
      <c r="AH1177" s="692" t="s">
        <v>2390</v>
      </c>
      <c r="AI1177" s="690" t="s">
        <v>4314</v>
      </c>
      <c r="AJ1177" s="690">
        <v>1603032</v>
      </c>
      <c r="AK1177" s="691" t="s">
        <v>1051</v>
      </c>
      <c r="AL1177" s="691">
        <v>1</v>
      </c>
      <c r="AM1177" s="691" t="s">
        <v>3316</v>
      </c>
    </row>
    <row r="1178" spans="33:39" ht="15" hidden="1" customHeight="1" x14ac:dyDescent="0.15">
      <c r="AG1178" s="690" t="s">
        <v>2520</v>
      </c>
      <c r="AH1178" s="692" t="s">
        <v>2397</v>
      </c>
      <c r="AI1178" s="690" t="s">
        <v>4315</v>
      </c>
      <c r="AJ1178" s="690">
        <v>1603055</v>
      </c>
      <c r="AK1178" s="691">
        <v>1</v>
      </c>
      <c r="AL1178" s="691" t="s">
        <v>1051</v>
      </c>
      <c r="AM1178" s="691" t="s">
        <v>3316</v>
      </c>
    </row>
    <row r="1179" spans="33:39" ht="15" hidden="1" customHeight="1" x14ac:dyDescent="0.15">
      <c r="AG1179" s="690" t="s">
        <v>2520</v>
      </c>
      <c r="AH1179" s="692" t="s">
        <v>2386</v>
      </c>
      <c r="AI1179" s="690" t="s">
        <v>4316</v>
      </c>
      <c r="AJ1179" s="690">
        <v>1603023</v>
      </c>
      <c r="AK1179" s="691" t="s">
        <v>1051</v>
      </c>
      <c r="AL1179" s="691">
        <v>1</v>
      </c>
      <c r="AM1179" s="691" t="s">
        <v>3316</v>
      </c>
    </row>
    <row r="1180" spans="33:39" ht="15" hidden="1" customHeight="1" x14ac:dyDescent="0.15">
      <c r="AG1180" s="690" t="s">
        <v>2520</v>
      </c>
      <c r="AH1180" s="692" t="s">
        <v>2400</v>
      </c>
      <c r="AI1180" s="690" t="s">
        <v>4317</v>
      </c>
      <c r="AJ1180" s="690">
        <v>1603067</v>
      </c>
      <c r="AK1180" s="691">
        <v>1</v>
      </c>
      <c r="AL1180" s="691" t="s">
        <v>1051</v>
      </c>
      <c r="AM1180" s="691" t="s">
        <v>3316</v>
      </c>
    </row>
    <row r="1181" spans="33:39" ht="15" hidden="1" customHeight="1" x14ac:dyDescent="0.15">
      <c r="AG1181" s="690" t="s">
        <v>2520</v>
      </c>
      <c r="AH1181" s="692" t="s">
        <v>1174</v>
      </c>
      <c r="AI1181" s="690" t="s">
        <v>4318</v>
      </c>
      <c r="AJ1181" s="690">
        <v>1603071</v>
      </c>
      <c r="AK1181" s="691">
        <v>1</v>
      </c>
      <c r="AL1181" s="691" t="s">
        <v>1051</v>
      </c>
      <c r="AM1181" s="691" t="s">
        <v>3316</v>
      </c>
    </row>
    <row r="1182" spans="33:39" ht="15" hidden="1" customHeight="1" x14ac:dyDescent="0.15">
      <c r="AG1182" s="690" t="s">
        <v>2520</v>
      </c>
      <c r="AH1182" s="692" t="s">
        <v>2403</v>
      </c>
      <c r="AI1182" s="690" t="s">
        <v>4319</v>
      </c>
      <c r="AJ1182" s="690">
        <v>1603081</v>
      </c>
      <c r="AK1182" s="691">
        <v>1</v>
      </c>
      <c r="AL1182" s="691" t="s">
        <v>1051</v>
      </c>
      <c r="AM1182" s="691" t="s">
        <v>3316</v>
      </c>
    </row>
    <row r="1183" spans="33:39" ht="15" hidden="1" customHeight="1" x14ac:dyDescent="0.15">
      <c r="AG1183" s="690" t="s">
        <v>2520</v>
      </c>
      <c r="AH1183" s="692" t="s">
        <v>2407</v>
      </c>
      <c r="AI1183" s="690" t="s">
        <v>4320</v>
      </c>
      <c r="AJ1183" s="690">
        <v>1603090</v>
      </c>
      <c r="AK1183" s="691" t="s">
        <v>1051</v>
      </c>
      <c r="AL1183" s="691">
        <v>1</v>
      </c>
      <c r="AM1183" s="691" t="s">
        <v>3316</v>
      </c>
    </row>
    <row r="1184" spans="33:39" ht="15" hidden="1" customHeight="1" x14ac:dyDescent="0.15">
      <c r="AG1184" s="690" t="s">
        <v>2520</v>
      </c>
      <c r="AH1184" s="692" t="s">
        <v>1267</v>
      </c>
      <c r="AI1184" s="690" t="s">
        <v>4321</v>
      </c>
      <c r="AJ1184" s="690">
        <v>1603018</v>
      </c>
      <c r="AK1184" s="691">
        <v>1</v>
      </c>
      <c r="AL1184" s="691" t="s">
        <v>1051</v>
      </c>
      <c r="AM1184" s="691" t="s">
        <v>3315</v>
      </c>
    </row>
    <row r="1185" spans="33:39" ht="15" hidden="1" customHeight="1" x14ac:dyDescent="0.15">
      <c r="AG1185" s="690" t="s">
        <v>2520</v>
      </c>
      <c r="AH1185" s="692" t="s">
        <v>658</v>
      </c>
      <c r="AI1185" s="690" t="s">
        <v>4322</v>
      </c>
      <c r="AJ1185" s="690">
        <v>1603040</v>
      </c>
      <c r="AK1185" s="691">
        <v>1</v>
      </c>
      <c r="AL1185" s="691" t="s">
        <v>1051</v>
      </c>
      <c r="AM1185" s="691" t="s">
        <v>3316</v>
      </c>
    </row>
    <row r="1186" spans="33:39" ht="15" hidden="1" customHeight="1" x14ac:dyDescent="0.15">
      <c r="AG1186" s="690" t="s">
        <v>2520</v>
      </c>
      <c r="AH1186" s="692" t="s">
        <v>659</v>
      </c>
      <c r="AI1186" s="690" t="s">
        <v>4323</v>
      </c>
      <c r="AJ1186" s="690">
        <v>1603080</v>
      </c>
      <c r="AK1186" s="691">
        <v>1</v>
      </c>
      <c r="AL1186" s="691" t="s">
        <v>1051</v>
      </c>
      <c r="AM1186" s="691" t="s">
        <v>3315</v>
      </c>
    </row>
    <row r="1187" spans="33:39" ht="15" hidden="1" customHeight="1" x14ac:dyDescent="0.15">
      <c r="AG1187" s="690" t="s">
        <v>2520</v>
      </c>
      <c r="AH1187" s="692" t="s">
        <v>642</v>
      </c>
      <c r="AI1187" s="690" t="s">
        <v>4324</v>
      </c>
      <c r="AJ1187" s="690">
        <v>1603002</v>
      </c>
      <c r="AK1187" s="691">
        <v>1</v>
      </c>
      <c r="AL1187" s="691" t="s">
        <v>1051</v>
      </c>
      <c r="AM1187" s="691" t="s">
        <v>3316</v>
      </c>
    </row>
    <row r="1188" spans="33:39" ht="15" hidden="1" customHeight="1" x14ac:dyDescent="0.15">
      <c r="AG1188" s="690" t="s">
        <v>2520</v>
      </c>
      <c r="AH1188" s="692" t="s">
        <v>2384</v>
      </c>
      <c r="AI1188" s="690" t="s">
        <v>4325</v>
      </c>
      <c r="AJ1188" s="690">
        <v>1603017</v>
      </c>
      <c r="AK1188" s="691">
        <v>1</v>
      </c>
      <c r="AL1188" s="691" t="s">
        <v>1051</v>
      </c>
      <c r="AM1188" s="691" t="s">
        <v>3316</v>
      </c>
    </row>
    <row r="1189" spans="33:39" ht="15" hidden="1" customHeight="1" x14ac:dyDescent="0.15">
      <c r="AG1189" s="690" t="s">
        <v>2520</v>
      </c>
      <c r="AH1189" s="692" t="s">
        <v>1167</v>
      </c>
      <c r="AI1189" s="690" t="s">
        <v>4326</v>
      </c>
      <c r="AJ1189" s="690">
        <v>1603013</v>
      </c>
      <c r="AK1189" s="691">
        <v>1</v>
      </c>
      <c r="AL1189" s="691" t="s">
        <v>1051</v>
      </c>
      <c r="AM1189" s="691" t="s">
        <v>3316</v>
      </c>
    </row>
    <row r="1190" spans="33:39" ht="15" hidden="1" customHeight="1" x14ac:dyDescent="0.15">
      <c r="AG1190" s="690" t="s">
        <v>2520</v>
      </c>
      <c r="AH1190" s="692" t="s">
        <v>638</v>
      </c>
      <c r="AI1190" s="690" t="s">
        <v>4327</v>
      </c>
      <c r="AJ1190" s="690">
        <v>1603006</v>
      </c>
      <c r="AK1190" s="691" t="s">
        <v>1051</v>
      </c>
      <c r="AL1190" s="691">
        <v>1</v>
      </c>
      <c r="AM1190" s="691" t="s">
        <v>3316</v>
      </c>
    </row>
    <row r="1191" spans="33:39" ht="15" hidden="1" customHeight="1" x14ac:dyDescent="0.15">
      <c r="AG1191" s="690" t="s">
        <v>2520</v>
      </c>
      <c r="AH1191" s="692" t="s">
        <v>660</v>
      </c>
      <c r="AI1191" s="690" t="s">
        <v>4328</v>
      </c>
      <c r="AJ1191" s="690">
        <v>1603087</v>
      </c>
      <c r="AK1191" s="691">
        <v>1</v>
      </c>
      <c r="AL1191" s="691" t="s">
        <v>1051</v>
      </c>
      <c r="AM1191" s="691" t="s">
        <v>3315</v>
      </c>
    </row>
    <row r="1192" spans="33:39" ht="15" hidden="1" customHeight="1" x14ac:dyDescent="0.15">
      <c r="AG1192" s="690" t="s">
        <v>2520</v>
      </c>
      <c r="AH1192" s="692" t="s">
        <v>661</v>
      </c>
      <c r="AI1192" s="690" t="s">
        <v>4329</v>
      </c>
      <c r="AJ1192" s="690">
        <v>1603064</v>
      </c>
      <c r="AK1192" s="691">
        <v>1</v>
      </c>
      <c r="AL1192" s="691" t="s">
        <v>1051</v>
      </c>
      <c r="AM1192" s="691" t="s">
        <v>3316</v>
      </c>
    </row>
    <row r="1193" spans="33:39" ht="15" hidden="1" customHeight="1" x14ac:dyDescent="0.15">
      <c r="AG1193" s="690" t="s">
        <v>2520</v>
      </c>
      <c r="AH1193" s="692" t="s">
        <v>662</v>
      </c>
      <c r="AI1193" s="690" t="s">
        <v>4330</v>
      </c>
      <c r="AJ1193" s="690">
        <v>1603047</v>
      </c>
      <c r="AK1193" s="691">
        <v>1</v>
      </c>
      <c r="AL1193" s="691" t="s">
        <v>1051</v>
      </c>
      <c r="AM1193" s="691" t="s">
        <v>3316</v>
      </c>
    </row>
    <row r="1194" spans="33:39" ht="15" hidden="1" customHeight="1" x14ac:dyDescent="0.15">
      <c r="AG1194" s="690" t="s">
        <v>2520</v>
      </c>
      <c r="AH1194" s="692" t="s">
        <v>663</v>
      </c>
      <c r="AI1194" s="690" t="s">
        <v>4331</v>
      </c>
      <c r="AJ1194" s="690">
        <v>1603092</v>
      </c>
      <c r="AK1194" s="691">
        <v>1</v>
      </c>
      <c r="AL1194" s="691" t="s">
        <v>1051</v>
      </c>
      <c r="AM1194" s="691" t="s">
        <v>3316</v>
      </c>
    </row>
    <row r="1195" spans="33:39" ht="15" hidden="1" customHeight="1" x14ac:dyDescent="0.15">
      <c r="AG1195" s="690" t="s">
        <v>2520</v>
      </c>
      <c r="AH1195" s="692" t="s">
        <v>1170</v>
      </c>
      <c r="AI1195" s="690" t="s">
        <v>4332</v>
      </c>
      <c r="AJ1195" s="690">
        <v>1603007</v>
      </c>
      <c r="AK1195" s="691">
        <v>1</v>
      </c>
      <c r="AL1195" s="691" t="s">
        <v>1051</v>
      </c>
      <c r="AM1195" s="691" t="s">
        <v>3316</v>
      </c>
    </row>
    <row r="1196" spans="33:39" ht="15" hidden="1" customHeight="1" x14ac:dyDescent="0.15">
      <c r="AG1196" s="690" t="s">
        <v>2520</v>
      </c>
      <c r="AH1196" s="692" t="s">
        <v>2402</v>
      </c>
      <c r="AI1196" s="690" t="s">
        <v>4333</v>
      </c>
      <c r="AJ1196" s="690">
        <v>1603073</v>
      </c>
      <c r="AK1196" s="691">
        <v>1</v>
      </c>
      <c r="AL1196" s="691" t="s">
        <v>1051</v>
      </c>
      <c r="AM1196" s="691" t="s">
        <v>3315</v>
      </c>
    </row>
    <row r="1197" spans="33:39" ht="15" hidden="1" customHeight="1" x14ac:dyDescent="0.15">
      <c r="AG1197" s="690" t="s">
        <v>2520</v>
      </c>
      <c r="AH1197" s="692" t="s">
        <v>615</v>
      </c>
      <c r="AI1197" s="690" t="s">
        <v>4334</v>
      </c>
      <c r="AJ1197" s="690">
        <v>1603027</v>
      </c>
      <c r="AK1197" s="691">
        <v>1</v>
      </c>
      <c r="AL1197" s="691" t="s">
        <v>1051</v>
      </c>
      <c r="AM1197" s="691" t="s">
        <v>3316</v>
      </c>
    </row>
    <row r="1198" spans="33:39" ht="15" hidden="1" customHeight="1" x14ac:dyDescent="0.15">
      <c r="AG1198" s="690" t="s">
        <v>2520</v>
      </c>
      <c r="AH1198" s="692" t="s">
        <v>1169</v>
      </c>
      <c r="AI1198" s="690" t="s">
        <v>4335</v>
      </c>
      <c r="AJ1198" s="690">
        <v>1603019</v>
      </c>
      <c r="AK1198" s="691" t="s">
        <v>1051</v>
      </c>
      <c r="AL1198" s="691">
        <v>1</v>
      </c>
      <c r="AM1198" s="691" t="s">
        <v>3316</v>
      </c>
    </row>
    <row r="1199" spans="33:39" ht="15" hidden="1" customHeight="1" x14ac:dyDescent="0.15">
      <c r="AG1199" s="690" t="s">
        <v>2520</v>
      </c>
      <c r="AH1199" s="692" t="s">
        <v>2412</v>
      </c>
      <c r="AI1199" s="690" t="s">
        <v>4336</v>
      </c>
      <c r="AJ1199" s="690">
        <v>1603106</v>
      </c>
      <c r="AK1199" s="691">
        <v>1</v>
      </c>
      <c r="AL1199" s="691" t="s">
        <v>1051</v>
      </c>
      <c r="AM1199" s="691" t="s">
        <v>3315</v>
      </c>
    </row>
    <row r="1200" spans="33:39" ht="15" hidden="1" customHeight="1" x14ac:dyDescent="0.15">
      <c r="AG1200" s="690" t="s">
        <v>2520</v>
      </c>
      <c r="AH1200" s="692" t="s">
        <v>664</v>
      </c>
      <c r="AI1200" s="690" t="s">
        <v>4337</v>
      </c>
      <c r="AJ1200" s="690">
        <v>1603063</v>
      </c>
      <c r="AK1200" s="691" t="s">
        <v>1051</v>
      </c>
      <c r="AL1200" s="691">
        <v>1</v>
      </c>
      <c r="AM1200" s="691" t="s">
        <v>3316</v>
      </c>
    </row>
    <row r="1201" spans="33:39" ht="15" hidden="1" customHeight="1" x14ac:dyDescent="0.15">
      <c r="AG1201" s="690" t="s">
        <v>2520</v>
      </c>
      <c r="AH1201" s="692" t="s">
        <v>665</v>
      </c>
      <c r="AI1201" s="690" t="s">
        <v>4338</v>
      </c>
      <c r="AJ1201" s="690">
        <v>1603079</v>
      </c>
      <c r="AK1201" s="691" t="s">
        <v>1051</v>
      </c>
      <c r="AL1201" s="691">
        <v>1</v>
      </c>
      <c r="AM1201" s="691" t="s">
        <v>3315</v>
      </c>
    </row>
    <row r="1202" spans="33:39" ht="15" hidden="1" customHeight="1" x14ac:dyDescent="0.15">
      <c r="AG1202" s="690" t="s">
        <v>2520</v>
      </c>
      <c r="AH1202" s="692" t="s">
        <v>1272</v>
      </c>
      <c r="AI1202" s="690" t="s">
        <v>4339</v>
      </c>
      <c r="AJ1202" s="690">
        <v>1603103</v>
      </c>
      <c r="AK1202" s="691">
        <v>1</v>
      </c>
      <c r="AL1202" s="691" t="s">
        <v>1051</v>
      </c>
      <c r="AM1202" s="691" t="s">
        <v>3315</v>
      </c>
    </row>
    <row r="1203" spans="33:39" ht="15" hidden="1" customHeight="1" x14ac:dyDescent="0.15">
      <c r="AG1203" s="690" t="s">
        <v>2520</v>
      </c>
      <c r="AH1203" s="692" t="s">
        <v>666</v>
      </c>
      <c r="AI1203" s="690" t="s">
        <v>4340</v>
      </c>
      <c r="AJ1203" s="690">
        <v>1603054</v>
      </c>
      <c r="AK1203" s="691">
        <v>1</v>
      </c>
      <c r="AL1203" s="691" t="s">
        <v>1051</v>
      </c>
      <c r="AM1203" s="691" t="s">
        <v>3316</v>
      </c>
    </row>
    <row r="1204" spans="33:39" ht="15" hidden="1" customHeight="1" x14ac:dyDescent="0.15">
      <c r="AG1204" s="690" t="s">
        <v>2520</v>
      </c>
      <c r="AH1204" s="692" t="s">
        <v>1266</v>
      </c>
      <c r="AI1204" s="690" t="s">
        <v>4341</v>
      </c>
      <c r="AJ1204" s="690">
        <v>1603015</v>
      </c>
      <c r="AK1204" s="691">
        <v>1</v>
      </c>
      <c r="AL1204" s="691" t="s">
        <v>1051</v>
      </c>
      <c r="AM1204" s="691" t="s">
        <v>3315</v>
      </c>
    </row>
    <row r="1205" spans="33:39" ht="15" hidden="1" customHeight="1" x14ac:dyDescent="0.15">
      <c r="AG1205" s="690" t="s">
        <v>2520</v>
      </c>
      <c r="AH1205" s="692" t="s">
        <v>667</v>
      </c>
      <c r="AI1205" s="690" t="s">
        <v>4342</v>
      </c>
      <c r="AJ1205" s="690">
        <v>1603070</v>
      </c>
      <c r="AK1205" s="691">
        <v>1</v>
      </c>
      <c r="AL1205" s="691" t="s">
        <v>1051</v>
      </c>
      <c r="AM1205" s="691" t="s">
        <v>3316</v>
      </c>
    </row>
    <row r="1206" spans="33:39" ht="15" hidden="1" customHeight="1" x14ac:dyDescent="0.15">
      <c r="AG1206" s="690" t="s">
        <v>2520</v>
      </c>
      <c r="AH1206" s="692" t="s">
        <v>1271</v>
      </c>
      <c r="AI1206" s="690" t="s">
        <v>4343</v>
      </c>
      <c r="AJ1206" s="690">
        <v>1603094</v>
      </c>
      <c r="AK1206" s="691">
        <v>1</v>
      </c>
      <c r="AL1206" s="691" t="s">
        <v>1051</v>
      </c>
      <c r="AM1206" s="691" t="s">
        <v>3315</v>
      </c>
    </row>
    <row r="1207" spans="33:39" ht="15" hidden="1" customHeight="1" x14ac:dyDescent="0.15">
      <c r="AG1207" s="690" t="s">
        <v>2520</v>
      </c>
      <c r="AH1207" s="692" t="s">
        <v>1179</v>
      </c>
      <c r="AI1207" s="690" t="s">
        <v>4344</v>
      </c>
      <c r="AJ1207" s="690">
        <v>1603078</v>
      </c>
      <c r="AK1207" s="691" t="s">
        <v>1051</v>
      </c>
      <c r="AL1207" s="691">
        <v>1</v>
      </c>
      <c r="AM1207" s="691" t="s">
        <v>3316</v>
      </c>
    </row>
    <row r="1208" spans="33:39" ht="15" hidden="1" customHeight="1" x14ac:dyDescent="0.15">
      <c r="AG1208" s="690" t="s">
        <v>2520</v>
      </c>
      <c r="AH1208" s="692" t="s">
        <v>668</v>
      </c>
      <c r="AI1208" s="690" t="s">
        <v>4345</v>
      </c>
      <c r="AJ1208" s="690">
        <v>1603041</v>
      </c>
      <c r="AK1208" s="691">
        <v>1</v>
      </c>
      <c r="AL1208" s="691" t="s">
        <v>1051</v>
      </c>
      <c r="AM1208" s="691" t="s">
        <v>3316</v>
      </c>
    </row>
    <row r="1209" spans="33:39" ht="15" hidden="1" customHeight="1" x14ac:dyDescent="0.15">
      <c r="AG1209" s="690" t="s">
        <v>2520</v>
      </c>
      <c r="AH1209" s="692" t="s">
        <v>643</v>
      </c>
      <c r="AI1209" s="690" t="s">
        <v>4346</v>
      </c>
      <c r="AJ1209" s="690">
        <v>1603021</v>
      </c>
      <c r="AK1209" s="691">
        <v>1</v>
      </c>
      <c r="AL1209" s="691" t="s">
        <v>1051</v>
      </c>
      <c r="AM1209" s="691" t="s">
        <v>3316</v>
      </c>
    </row>
    <row r="1210" spans="33:39" ht="15" hidden="1" customHeight="1" x14ac:dyDescent="0.15">
      <c r="AG1210" s="690" t="s">
        <v>2520</v>
      </c>
      <c r="AH1210" s="692" t="s">
        <v>669</v>
      </c>
      <c r="AI1210" s="690" t="s">
        <v>4347</v>
      </c>
      <c r="AJ1210" s="690">
        <v>1603076</v>
      </c>
      <c r="AK1210" s="691" t="s">
        <v>1051</v>
      </c>
      <c r="AL1210" s="691">
        <v>1</v>
      </c>
      <c r="AM1210" s="691" t="s">
        <v>3316</v>
      </c>
    </row>
    <row r="1211" spans="33:39" ht="15" hidden="1" customHeight="1" x14ac:dyDescent="0.15">
      <c r="AG1211" s="690" t="s">
        <v>2520</v>
      </c>
      <c r="AH1211" s="692" t="s">
        <v>670</v>
      </c>
      <c r="AI1211" s="690" t="s">
        <v>4348</v>
      </c>
      <c r="AJ1211" s="690">
        <v>1603091</v>
      </c>
      <c r="AK1211" s="691" t="s">
        <v>1051</v>
      </c>
      <c r="AL1211" s="691">
        <v>1</v>
      </c>
      <c r="AM1211" s="691" t="s">
        <v>3316</v>
      </c>
    </row>
    <row r="1212" spans="33:39" ht="15" hidden="1" customHeight="1" x14ac:dyDescent="0.15">
      <c r="AG1212" s="690" t="s">
        <v>2520</v>
      </c>
      <c r="AH1212" s="692" t="s">
        <v>671</v>
      </c>
      <c r="AI1212" s="690" t="s">
        <v>4349</v>
      </c>
      <c r="AJ1212" s="690">
        <v>1603077</v>
      </c>
      <c r="AK1212" s="691" t="s">
        <v>1051</v>
      </c>
      <c r="AL1212" s="691">
        <v>1</v>
      </c>
      <c r="AM1212" s="691" t="s">
        <v>3316</v>
      </c>
    </row>
    <row r="1213" spans="33:39" ht="15" hidden="1" customHeight="1" x14ac:dyDescent="0.15">
      <c r="AG1213" s="690" t="s">
        <v>2520</v>
      </c>
      <c r="AH1213" s="692" t="s">
        <v>639</v>
      </c>
      <c r="AI1213" s="690" t="s">
        <v>4350</v>
      </c>
      <c r="AJ1213" s="690">
        <v>1603008</v>
      </c>
      <c r="AK1213" s="691" t="s">
        <v>1051</v>
      </c>
      <c r="AL1213" s="691">
        <v>1</v>
      </c>
      <c r="AM1213" s="691" t="s">
        <v>3316</v>
      </c>
    </row>
    <row r="1214" spans="33:39" ht="15" hidden="1" customHeight="1" x14ac:dyDescent="0.15">
      <c r="AG1214" s="690" t="s">
        <v>2520</v>
      </c>
      <c r="AH1214" s="692" t="s">
        <v>1172</v>
      </c>
      <c r="AI1214" s="690" t="s">
        <v>4351</v>
      </c>
      <c r="AJ1214" s="690">
        <v>1603020</v>
      </c>
      <c r="AK1214" s="691" t="s">
        <v>1051</v>
      </c>
      <c r="AL1214" s="691">
        <v>1</v>
      </c>
      <c r="AM1214" s="691" t="s">
        <v>3316</v>
      </c>
    </row>
    <row r="1215" spans="33:39" ht="15" hidden="1" customHeight="1" x14ac:dyDescent="0.15">
      <c r="AG1215" s="690" t="s">
        <v>2520</v>
      </c>
      <c r="AH1215" s="692" t="s">
        <v>2393</v>
      </c>
      <c r="AI1215" s="690" t="s">
        <v>4352</v>
      </c>
      <c r="AJ1215" s="690">
        <v>1603044</v>
      </c>
      <c r="AK1215" s="691" t="s">
        <v>1051</v>
      </c>
      <c r="AL1215" s="691">
        <v>1</v>
      </c>
      <c r="AM1215" s="691" t="s">
        <v>3315</v>
      </c>
    </row>
    <row r="1216" spans="33:39" ht="15" customHeight="1" x14ac:dyDescent="0.15">
      <c r="AG1216" s="690" t="s">
        <v>2520</v>
      </c>
      <c r="AH1216" s="692" t="s">
        <v>672</v>
      </c>
      <c r="AI1216" s="690" t="s">
        <v>4353</v>
      </c>
      <c r="AJ1216" s="690">
        <v>1603083</v>
      </c>
      <c r="AK1216" s="691">
        <v>1</v>
      </c>
      <c r="AL1216" s="691" t="s">
        <v>1051</v>
      </c>
      <c r="AM1216" s="691" t="s">
        <v>3316</v>
      </c>
    </row>
    <row r="1217" spans="33:39" ht="15" customHeight="1" x14ac:dyDescent="0.15">
      <c r="AG1217" s="690" t="s">
        <v>2520</v>
      </c>
      <c r="AH1217" s="692" t="s">
        <v>2391</v>
      </c>
      <c r="AI1217" s="690" t="s">
        <v>4354</v>
      </c>
      <c r="AJ1217" s="690">
        <v>1603033</v>
      </c>
      <c r="AK1217" s="691">
        <v>1</v>
      </c>
      <c r="AL1217" s="691" t="s">
        <v>1051</v>
      </c>
      <c r="AM1217" s="691" t="s">
        <v>3315</v>
      </c>
    </row>
    <row r="1218" spans="33:39" ht="15" customHeight="1" x14ac:dyDescent="0.15">
      <c r="AG1218" s="690" t="s">
        <v>2520</v>
      </c>
      <c r="AH1218" s="692" t="s">
        <v>673</v>
      </c>
      <c r="AI1218" s="690" t="s">
        <v>4355</v>
      </c>
      <c r="AJ1218" s="690">
        <v>1603089</v>
      </c>
      <c r="AK1218" s="691">
        <v>1</v>
      </c>
      <c r="AL1218" s="691" t="s">
        <v>1051</v>
      </c>
      <c r="AM1218" s="691" t="s">
        <v>3315</v>
      </c>
    </row>
    <row r="1219" spans="33:39" ht="15" hidden="1" customHeight="1" x14ac:dyDescent="0.15">
      <c r="AG1219" s="690" t="s">
        <v>2520</v>
      </c>
      <c r="AH1219" s="692" t="s">
        <v>1178</v>
      </c>
      <c r="AI1219" s="690" t="s">
        <v>4356</v>
      </c>
      <c r="AJ1219" s="690">
        <v>1603038</v>
      </c>
      <c r="AK1219" s="691">
        <v>1</v>
      </c>
      <c r="AL1219" s="691" t="s">
        <v>1051</v>
      </c>
      <c r="AM1219" s="691" t="s">
        <v>3316</v>
      </c>
    </row>
    <row r="1220" spans="33:39" ht="15" hidden="1" customHeight="1" x14ac:dyDescent="0.15">
      <c r="AG1220" s="690" t="s">
        <v>2520</v>
      </c>
      <c r="AH1220" s="692" t="s">
        <v>674</v>
      </c>
      <c r="AI1220" s="690" t="s">
        <v>4357</v>
      </c>
      <c r="AJ1220" s="690">
        <v>1603052</v>
      </c>
      <c r="AK1220" s="691">
        <v>1</v>
      </c>
      <c r="AL1220" s="691" t="s">
        <v>1051</v>
      </c>
      <c r="AM1220" s="691" t="s">
        <v>3316</v>
      </c>
    </row>
    <row r="1221" spans="33:39" ht="15" hidden="1" customHeight="1" x14ac:dyDescent="0.15">
      <c r="AG1221" s="690" t="s">
        <v>2520</v>
      </c>
      <c r="AH1221" s="692" t="s">
        <v>644</v>
      </c>
      <c r="AI1221" s="690" t="s">
        <v>4358</v>
      </c>
      <c r="AJ1221" s="690">
        <v>1603009</v>
      </c>
      <c r="AK1221" s="691">
        <v>1</v>
      </c>
      <c r="AL1221" s="691" t="s">
        <v>1051</v>
      </c>
      <c r="AM1221" s="691" t="s">
        <v>3316</v>
      </c>
    </row>
    <row r="1222" spans="33:39" ht="15" hidden="1" customHeight="1" x14ac:dyDescent="0.15">
      <c r="AG1222" s="690" t="s">
        <v>2520</v>
      </c>
      <c r="AH1222" s="692" t="s">
        <v>2410</v>
      </c>
      <c r="AI1222" s="690" t="s">
        <v>4359</v>
      </c>
      <c r="AJ1222" s="690">
        <v>1603104</v>
      </c>
      <c r="AK1222" s="691">
        <v>1</v>
      </c>
      <c r="AL1222" s="691" t="s">
        <v>1051</v>
      </c>
      <c r="AM1222" s="691" t="s">
        <v>3315</v>
      </c>
    </row>
    <row r="1223" spans="33:39" ht="15" hidden="1" customHeight="1" x14ac:dyDescent="0.15">
      <c r="AG1223" s="690" t="s">
        <v>2520</v>
      </c>
      <c r="AH1223" s="692" t="s">
        <v>645</v>
      </c>
      <c r="AI1223" s="690" t="s">
        <v>4360</v>
      </c>
      <c r="AJ1223" s="690">
        <v>1603042</v>
      </c>
      <c r="AK1223" s="691">
        <v>1</v>
      </c>
      <c r="AL1223" s="691" t="s">
        <v>1051</v>
      </c>
      <c r="AM1223" s="691" t="s">
        <v>3316</v>
      </c>
    </row>
    <row r="1224" spans="33:39" ht="15" hidden="1" customHeight="1" x14ac:dyDescent="0.15">
      <c r="AG1224" s="690" t="s">
        <v>2520</v>
      </c>
      <c r="AH1224" s="692" t="s">
        <v>1168</v>
      </c>
      <c r="AI1224" s="690" t="s">
        <v>4361</v>
      </c>
      <c r="AJ1224" s="690">
        <v>1603036</v>
      </c>
      <c r="AK1224" s="691">
        <v>1</v>
      </c>
      <c r="AL1224" s="691" t="s">
        <v>1051</v>
      </c>
      <c r="AM1224" s="691" t="s">
        <v>3316</v>
      </c>
    </row>
    <row r="1225" spans="33:39" ht="15" hidden="1" customHeight="1" x14ac:dyDescent="0.15">
      <c r="AG1225" s="690" t="s">
        <v>2520</v>
      </c>
      <c r="AH1225" s="692" t="s">
        <v>1268</v>
      </c>
      <c r="AI1225" s="690" t="s">
        <v>4362</v>
      </c>
      <c r="AJ1225" s="690">
        <v>1603068</v>
      </c>
      <c r="AK1225" s="691">
        <v>1</v>
      </c>
      <c r="AL1225" s="691" t="s">
        <v>1051</v>
      </c>
      <c r="AM1225" s="691" t="s">
        <v>3315</v>
      </c>
    </row>
    <row r="1226" spans="33:39" ht="15" hidden="1" customHeight="1" x14ac:dyDescent="0.15">
      <c r="AG1226" s="690" t="s">
        <v>2520</v>
      </c>
      <c r="AH1226" s="692" t="s">
        <v>646</v>
      </c>
      <c r="AI1226" s="690" t="s">
        <v>4363</v>
      </c>
      <c r="AJ1226" s="690">
        <v>1603035</v>
      </c>
      <c r="AK1226" s="691">
        <v>1</v>
      </c>
      <c r="AL1226" s="691" t="s">
        <v>1051</v>
      </c>
      <c r="AM1226" s="691" t="s">
        <v>3316</v>
      </c>
    </row>
    <row r="1227" spans="33:39" ht="15" hidden="1" customHeight="1" x14ac:dyDescent="0.15">
      <c r="AG1227" s="690" t="s">
        <v>2520</v>
      </c>
      <c r="AH1227" s="692" t="s">
        <v>1171</v>
      </c>
      <c r="AI1227" s="690" t="s">
        <v>4364</v>
      </c>
      <c r="AJ1227" s="690">
        <v>1603037</v>
      </c>
      <c r="AK1227" s="691" t="s">
        <v>1051</v>
      </c>
      <c r="AL1227" s="691">
        <v>1</v>
      </c>
      <c r="AM1227" s="691" t="s">
        <v>3316</v>
      </c>
    </row>
    <row r="1228" spans="33:39" ht="15" hidden="1" customHeight="1" x14ac:dyDescent="0.15">
      <c r="AG1228" s="690" t="s">
        <v>2520</v>
      </c>
      <c r="AH1228" s="692" t="s">
        <v>675</v>
      </c>
      <c r="AI1228" s="690" t="s">
        <v>4365</v>
      </c>
      <c r="AJ1228" s="690">
        <v>1603058</v>
      </c>
      <c r="AK1228" s="691" t="s">
        <v>1051</v>
      </c>
      <c r="AL1228" s="691">
        <v>1</v>
      </c>
      <c r="AM1228" s="691" t="s">
        <v>3316</v>
      </c>
    </row>
    <row r="1229" spans="33:39" ht="15" hidden="1" customHeight="1" x14ac:dyDescent="0.15">
      <c r="AG1229" s="690" t="s">
        <v>2520</v>
      </c>
      <c r="AH1229" s="692" t="s">
        <v>676</v>
      </c>
      <c r="AI1229" s="690" t="s">
        <v>4366</v>
      </c>
      <c r="AJ1229" s="690">
        <v>1603066</v>
      </c>
      <c r="AK1229" s="691" t="s">
        <v>1051</v>
      </c>
      <c r="AL1229" s="691">
        <v>1</v>
      </c>
      <c r="AM1229" s="691" t="s">
        <v>3316</v>
      </c>
    </row>
    <row r="1230" spans="33:39" ht="15" hidden="1" customHeight="1" x14ac:dyDescent="0.15">
      <c r="AG1230" s="690" t="s">
        <v>2520</v>
      </c>
      <c r="AH1230" s="692" t="s">
        <v>677</v>
      </c>
      <c r="AI1230" s="690" t="s">
        <v>4367</v>
      </c>
      <c r="AJ1230" s="690">
        <v>1603072</v>
      </c>
      <c r="AK1230" s="691" t="s">
        <v>1051</v>
      </c>
      <c r="AL1230" s="691">
        <v>1</v>
      </c>
      <c r="AM1230" s="691" t="s">
        <v>3316</v>
      </c>
    </row>
    <row r="1231" spans="33:39" ht="15" hidden="1" customHeight="1" x14ac:dyDescent="0.15">
      <c r="AG1231" s="690" t="s">
        <v>2520</v>
      </c>
      <c r="AH1231" s="692" t="s">
        <v>640</v>
      </c>
      <c r="AI1231" s="690" t="s">
        <v>4368</v>
      </c>
      <c r="AJ1231" s="690">
        <v>1603010</v>
      </c>
      <c r="AK1231" s="691" t="s">
        <v>1051</v>
      </c>
      <c r="AL1231" s="691">
        <v>1</v>
      </c>
      <c r="AM1231" s="691" t="s">
        <v>3316</v>
      </c>
    </row>
    <row r="1232" spans="33:39" ht="15" hidden="1" customHeight="1" x14ac:dyDescent="0.15">
      <c r="AG1232" s="690" t="s">
        <v>2520</v>
      </c>
      <c r="AH1232" s="692" t="s">
        <v>678</v>
      </c>
      <c r="AI1232" s="690" t="s">
        <v>4369</v>
      </c>
      <c r="AJ1232" s="690">
        <v>1603075</v>
      </c>
      <c r="AK1232" s="691" t="s">
        <v>1051</v>
      </c>
      <c r="AL1232" s="691">
        <v>1</v>
      </c>
      <c r="AM1232" s="691" t="s">
        <v>3316</v>
      </c>
    </row>
    <row r="1233" spans="33:39" ht="15" hidden="1" customHeight="1" x14ac:dyDescent="0.15">
      <c r="AG1233" s="690" t="s">
        <v>2520</v>
      </c>
      <c r="AH1233" s="692" t="s">
        <v>679</v>
      </c>
      <c r="AI1233" s="690" t="s">
        <v>4370</v>
      </c>
      <c r="AJ1233" s="690">
        <v>1603022</v>
      </c>
      <c r="AK1233" s="691" t="s">
        <v>1051</v>
      </c>
      <c r="AL1233" s="691">
        <v>1</v>
      </c>
      <c r="AM1233" s="691" t="s">
        <v>3316</v>
      </c>
    </row>
    <row r="1234" spans="33:39" ht="15" hidden="1" customHeight="1" x14ac:dyDescent="0.15">
      <c r="AG1234" s="690" t="s">
        <v>2520</v>
      </c>
      <c r="AH1234" s="692" t="s">
        <v>647</v>
      </c>
      <c r="AI1234" s="690" t="s">
        <v>4371</v>
      </c>
      <c r="AJ1234" s="690">
        <v>1603056</v>
      </c>
      <c r="AK1234" s="691" t="s">
        <v>1051</v>
      </c>
      <c r="AL1234" s="691">
        <v>1</v>
      </c>
      <c r="AM1234" s="691" t="s">
        <v>3316</v>
      </c>
    </row>
    <row r="1235" spans="33:39" ht="15" hidden="1" customHeight="1" x14ac:dyDescent="0.15">
      <c r="AG1235" s="690" t="s">
        <v>2520</v>
      </c>
      <c r="AH1235" s="692" t="s">
        <v>648</v>
      </c>
      <c r="AI1235" s="690" t="s">
        <v>4372</v>
      </c>
      <c r="AJ1235" s="690">
        <v>1603004</v>
      </c>
      <c r="AK1235" s="691">
        <v>1</v>
      </c>
      <c r="AL1235" s="691" t="s">
        <v>1051</v>
      </c>
      <c r="AM1235" s="691" t="s">
        <v>3316</v>
      </c>
    </row>
    <row r="1236" spans="33:39" ht="15" hidden="1" customHeight="1" x14ac:dyDescent="0.15">
      <c r="AG1236" s="690" t="s">
        <v>2520</v>
      </c>
      <c r="AH1236" s="692" t="s">
        <v>680</v>
      </c>
      <c r="AI1236" s="690" t="s">
        <v>4373</v>
      </c>
      <c r="AJ1236" s="690">
        <v>1603059</v>
      </c>
      <c r="AK1236" s="691" t="s">
        <v>1051</v>
      </c>
      <c r="AL1236" s="691">
        <v>1</v>
      </c>
      <c r="AM1236" s="691" t="s">
        <v>3316</v>
      </c>
    </row>
    <row r="1237" spans="33:39" ht="15" hidden="1" customHeight="1" x14ac:dyDescent="0.15">
      <c r="AG1237" s="690" t="s">
        <v>2520</v>
      </c>
      <c r="AH1237" s="692" t="s">
        <v>1177</v>
      </c>
      <c r="AI1237" s="690" t="s">
        <v>4374</v>
      </c>
      <c r="AJ1237" s="690">
        <v>1603051</v>
      </c>
      <c r="AK1237" s="691">
        <v>1</v>
      </c>
      <c r="AL1237" s="691" t="s">
        <v>1051</v>
      </c>
      <c r="AM1237" s="691" t="s">
        <v>3316</v>
      </c>
    </row>
    <row r="1238" spans="33:39" ht="15" hidden="1" customHeight="1" x14ac:dyDescent="0.15">
      <c r="AG1238" s="690" t="s">
        <v>2520</v>
      </c>
      <c r="AH1238" s="705" t="s">
        <v>641</v>
      </c>
      <c r="AI1238" s="690" t="s">
        <v>4375</v>
      </c>
      <c r="AJ1238" s="690">
        <v>1603057</v>
      </c>
      <c r="AK1238" s="691">
        <v>1</v>
      </c>
      <c r="AL1238" s="691" t="s">
        <v>1051</v>
      </c>
      <c r="AM1238" s="691" t="s">
        <v>3316</v>
      </c>
    </row>
    <row r="1239" spans="33:39" ht="15" hidden="1" customHeight="1" x14ac:dyDescent="0.15">
      <c r="AG1239" s="690" t="s">
        <v>2520</v>
      </c>
      <c r="AH1239" s="692" t="s">
        <v>649</v>
      </c>
      <c r="AI1239" s="690" t="s">
        <v>4376</v>
      </c>
      <c r="AJ1239" s="690">
        <v>1603024</v>
      </c>
      <c r="AK1239" s="691">
        <v>1</v>
      </c>
      <c r="AL1239" s="691" t="s">
        <v>1051</v>
      </c>
      <c r="AM1239" s="691" t="s">
        <v>3316</v>
      </c>
    </row>
    <row r="1240" spans="33:39" ht="15" hidden="1" customHeight="1" x14ac:dyDescent="0.15">
      <c r="AG1240" s="690" t="s">
        <v>2520</v>
      </c>
      <c r="AH1240" s="692" t="s">
        <v>1270</v>
      </c>
      <c r="AI1240" s="690" t="s">
        <v>4377</v>
      </c>
      <c r="AJ1240" s="690">
        <v>1603085</v>
      </c>
      <c r="AK1240" s="691">
        <v>1</v>
      </c>
      <c r="AL1240" s="691" t="s">
        <v>1051</v>
      </c>
      <c r="AM1240" s="691" t="s">
        <v>3315</v>
      </c>
    </row>
    <row r="1241" spans="33:39" ht="15" hidden="1" customHeight="1" x14ac:dyDescent="0.15">
      <c r="AG1241" s="690" t="s">
        <v>2520</v>
      </c>
      <c r="AH1241" s="692" t="s">
        <v>2405</v>
      </c>
      <c r="AI1241" s="690" t="s">
        <v>4378</v>
      </c>
      <c r="AJ1241" s="690">
        <v>1603084</v>
      </c>
      <c r="AK1241" s="691">
        <v>1</v>
      </c>
      <c r="AL1241" s="691" t="s">
        <v>1051</v>
      </c>
      <c r="AM1241" s="691" t="s">
        <v>3315</v>
      </c>
    </row>
    <row r="1242" spans="33:39" ht="15" hidden="1" customHeight="1" x14ac:dyDescent="0.15">
      <c r="AG1242" s="690" t="s">
        <v>2520</v>
      </c>
      <c r="AH1242" s="692" t="s">
        <v>681</v>
      </c>
      <c r="AI1242" s="690" t="s">
        <v>4379</v>
      </c>
      <c r="AJ1242" s="690">
        <v>1603045</v>
      </c>
      <c r="AK1242" s="691">
        <v>1</v>
      </c>
      <c r="AL1242" s="691" t="s">
        <v>1051</v>
      </c>
      <c r="AM1242" s="691" t="s">
        <v>3315</v>
      </c>
    </row>
    <row r="1243" spans="33:39" ht="15" hidden="1" customHeight="1" x14ac:dyDescent="0.15">
      <c r="AG1243" s="690" t="s">
        <v>2520</v>
      </c>
      <c r="AH1243" s="692" t="s">
        <v>682</v>
      </c>
      <c r="AI1243" s="690" t="s">
        <v>4380</v>
      </c>
      <c r="AJ1243" s="690">
        <v>1603025</v>
      </c>
      <c r="AK1243" s="691" t="s">
        <v>1051</v>
      </c>
      <c r="AL1243" s="691">
        <v>1</v>
      </c>
      <c r="AM1243" s="691" t="s">
        <v>3316</v>
      </c>
    </row>
    <row r="1244" spans="33:39" ht="15" hidden="1" customHeight="1" x14ac:dyDescent="0.15">
      <c r="AG1244" s="690" t="s">
        <v>2520</v>
      </c>
      <c r="AH1244" s="692" t="s">
        <v>650</v>
      </c>
      <c r="AI1244" s="690" t="s">
        <v>4381</v>
      </c>
      <c r="AJ1244" s="690">
        <v>1603060</v>
      </c>
      <c r="AK1244" s="691">
        <v>1</v>
      </c>
      <c r="AL1244" s="691" t="s">
        <v>1051</v>
      </c>
      <c r="AM1244" s="691" t="s">
        <v>3316</v>
      </c>
    </row>
    <row r="1245" spans="33:39" ht="15" hidden="1" customHeight="1" x14ac:dyDescent="0.15">
      <c r="AG1245" s="690" t="s">
        <v>2520</v>
      </c>
      <c r="AH1245" s="692" t="s">
        <v>683</v>
      </c>
      <c r="AI1245" s="690" t="s">
        <v>4382</v>
      </c>
      <c r="AJ1245" s="690">
        <v>1603074</v>
      </c>
      <c r="AK1245" s="691">
        <v>1</v>
      </c>
      <c r="AL1245" s="691" t="s">
        <v>1051</v>
      </c>
      <c r="AM1245" s="691" t="s">
        <v>3316</v>
      </c>
    </row>
    <row r="1246" spans="33:39" ht="15" hidden="1" customHeight="1" x14ac:dyDescent="0.15">
      <c r="AG1246" s="690" t="s">
        <v>2520</v>
      </c>
      <c r="AH1246" s="692" t="s">
        <v>684</v>
      </c>
      <c r="AI1246" s="690" t="s">
        <v>4383</v>
      </c>
      <c r="AJ1246" s="690">
        <v>1603088</v>
      </c>
      <c r="AK1246" s="691" t="s">
        <v>1051</v>
      </c>
      <c r="AL1246" s="691">
        <v>1</v>
      </c>
      <c r="AM1246" s="691" t="s">
        <v>3315</v>
      </c>
    </row>
    <row r="1247" spans="33:39" ht="15" hidden="1" customHeight="1" x14ac:dyDescent="0.15">
      <c r="AG1247" s="690" t="s">
        <v>2520</v>
      </c>
      <c r="AH1247" s="692" t="s">
        <v>1180</v>
      </c>
      <c r="AI1247" s="690" t="s">
        <v>4384</v>
      </c>
      <c r="AJ1247" s="690">
        <v>1603039</v>
      </c>
      <c r="AK1247" s="691" t="s">
        <v>1051</v>
      </c>
      <c r="AL1247" s="691">
        <v>1</v>
      </c>
      <c r="AM1247" s="691" t="s">
        <v>3316</v>
      </c>
    </row>
    <row r="1248" spans="33:39" ht="15" hidden="1" customHeight="1" x14ac:dyDescent="0.15">
      <c r="AG1248" s="690" t="s">
        <v>2520</v>
      </c>
      <c r="AH1248" s="692" t="s">
        <v>685</v>
      </c>
      <c r="AI1248" s="690" t="s">
        <v>4385</v>
      </c>
      <c r="AJ1248" s="690">
        <v>1603053</v>
      </c>
      <c r="AK1248" s="691">
        <v>1</v>
      </c>
      <c r="AL1248" s="691" t="s">
        <v>1051</v>
      </c>
      <c r="AM1248" s="691" t="s">
        <v>3316</v>
      </c>
    </row>
    <row r="1249" spans="33:39" ht="15" hidden="1" customHeight="1" x14ac:dyDescent="0.15">
      <c r="AG1249" s="690" t="s">
        <v>2520</v>
      </c>
      <c r="AH1249" s="692" t="s">
        <v>1176</v>
      </c>
      <c r="AI1249" s="690" t="s">
        <v>4386</v>
      </c>
      <c r="AJ1249" s="690">
        <v>1603046</v>
      </c>
      <c r="AK1249" s="691" t="s">
        <v>1051</v>
      </c>
      <c r="AL1249" s="691">
        <v>1</v>
      </c>
      <c r="AM1249" s="691" t="s">
        <v>3316</v>
      </c>
    </row>
    <row r="1250" spans="33:39" ht="15" hidden="1" customHeight="1" x14ac:dyDescent="0.15">
      <c r="AG1250" s="690" t="s">
        <v>2520</v>
      </c>
      <c r="AH1250" s="692" t="s">
        <v>1269</v>
      </c>
      <c r="AI1250" s="690" t="s">
        <v>4387</v>
      </c>
      <c r="AJ1250" s="690">
        <v>1603069</v>
      </c>
      <c r="AK1250" s="691">
        <v>1</v>
      </c>
      <c r="AL1250" s="691" t="s">
        <v>1051</v>
      </c>
      <c r="AM1250" s="691" t="s">
        <v>3315</v>
      </c>
    </row>
    <row r="1251" spans="33:39" ht="15" hidden="1" customHeight="1" x14ac:dyDescent="0.15">
      <c r="AG1251" s="690" t="s">
        <v>2520</v>
      </c>
      <c r="AH1251" s="692" t="s">
        <v>1175</v>
      </c>
      <c r="AI1251" s="690" t="s">
        <v>4388</v>
      </c>
      <c r="AJ1251" s="690">
        <v>1603043</v>
      </c>
      <c r="AK1251" s="691">
        <v>1</v>
      </c>
      <c r="AL1251" s="691" t="s">
        <v>1051</v>
      </c>
      <c r="AM1251" s="691" t="s">
        <v>3316</v>
      </c>
    </row>
    <row r="1252" spans="33:39" ht="15" hidden="1" customHeight="1" x14ac:dyDescent="0.15">
      <c r="AG1252" s="690" t="s">
        <v>2520</v>
      </c>
      <c r="AH1252" s="692" t="s">
        <v>686</v>
      </c>
      <c r="AI1252" s="690" t="s">
        <v>4389</v>
      </c>
      <c r="AJ1252" s="690">
        <v>1603028</v>
      </c>
      <c r="AK1252" s="691">
        <v>1</v>
      </c>
      <c r="AL1252" s="691" t="s">
        <v>1051</v>
      </c>
      <c r="AM1252" s="691" t="s">
        <v>3315</v>
      </c>
    </row>
    <row r="1253" spans="33:39" ht="15" hidden="1" customHeight="1" x14ac:dyDescent="0.15">
      <c r="AG1253" s="690" t="s">
        <v>2520</v>
      </c>
      <c r="AH1253" s="692" t="s">
        <v>651</v>
      </c>
      <c r="AI1253" s="690" t="s">
        <v>4390</v>
      </c>
      <c r="AJ1253" s="690">
        <v>1603034</v>
      </c>
      <c r="AK1253" s="691" t="s">
        <v>1051</v>
      </c>
      <c r="AL1253" s="691">
        <v>1</v>
      </c>
      <c r="AM1253" s="691" t="s">
        <v>3316</v>
      </c>
    </row>
    <row r="1254" spans="33:39" ht="15" hidden="1" customHeight="1" x14ac:dyDescent="0.15">
      <c r="AG1254" s="690" t="s">
        <v>2520</v>
      </c>
      <c r="AH1254" s="692" t="s">
        <v>687</v>
      </c>
      <c r="AI1254" s="690" t="s">
        <v>4391</v>
      </c>
      <c r="AJ1254" s="690">
        <v>1603050</v>
      </c>
      <c r="AK1254" s="691" t="s">
        <v>1051</v>
      </c>
      <c r="AL1254" s="691">
        <v>1</v>
      </c>
      <c r="AM1254" s="691" t="s">
        <v>3316</v>
      </c>
    </row>
    <row r="1255" spans="33:39" ht="15" hidden="1" customHeight="1" x14ac:dyDescent="0.15">
      <c r="AG1255" s="690" t="s">
        <v>2520</v>
      </c>
      <c r="AH1255" s="692" t="s">
        <v>1173</v>
      </c>
      <c r="AI1255" s="690" t="s">
        <v>4392</v>
      </c>
      <c r="AJ1255" s="690">
        <v>1603061</v>
      </c>
      <c r="AK1255" s="691" t="s">
        <v>1051</v>
      </c>
      <c r="AL1255" s="691">
        <v>1</v>
      </c>
      <c r="AM1255" s="691" t="s">
        <v>3316</v>
      </c>
    </row>
    <row r="1256" spans="33:39" ht="15" hidden="1" customHeight="1" x14ac:dyDescent="0.15">
      <c r="AG1256" s="690" t="s">
        <v>2520</v>
      </c>
      <c r="AH1256" s="692" t="s">
        <v>652</v>
      </c>
      <c r="AI1256" s="690" t="s">
        <v>4393</v>
      </c>
      <c r="AJ1256" s="690">
        <v>1603030</v>
      </c>
      <c r="AK1256" s="691">
        <v>1</v>
      </c>
      <c r="AL1256" s="691" t="s">
        <v>1051</v>
      </c>
      <c r="AM1256" s="691" t="s">
        <v>3316</v>
      </c>
    </row>
    <row r="1257" spans="33:39" ht="15" hidden="1" customHeight="1" x14ac:dyDescent="0.15">
      <c r="AG1257" s="690" t="s">
        <v>2520</v>
      </c>
      <c r="AH1257" s="692" t="s">
        <v>470</v>
      </c>
      <c r="AI1257" s="690" t="s">
        <v>4394</v>
      </c>
      <c r="AJ1257" s="690">
        <v>1603011</v>
      </c>
      <c r="AK1257" s="691" t="s">
        <v>1051</v>
      </c>
      <c r="AL1257" s="691">
        <v>1</v>
      </c>
      <c r="AM1257" s="691" t="s">
        <v>3316</v>
      </c>
    </row>
    <row r="1258" spans="33:39" ht="15" hidden="1" customHeight="1" x14ac:dyDescent="0.15">
      <c r="AG1258" s="690" t="s">
        <v>2520</v>
      </c>
      <c r="AH1258" s="692" t="s">
        <v>688</v>
      </c>
      <c r="AI1258" s="690" t="s">
        <v>4395</v>
      </c>
      <c r="AJ1258" s="690">
        <v>1603031</v>
      </c>
      <c r="AK1258" s="691">
        <v>1</v>
      </c>
      <c r="AL1258" s="691" t="s">
        <v>1051</v>
      </c>
      <c r="AM1258" s="691" t="s">
        <v>3316</v>
      </c>
    </row>
    <row r="1259" spans="33:39" ht="15" hidden="1" customHeight="1" x14ac:dyDescent="0.15">
      <c r="AG1259" s="690" t="s">
        <v>2520</v>
      </c>
      <c r="AH1259" s="692" t="s">
        <v>689</v>
      </c>
      <c r="AI1259" s="690" t="s">
        <v>4396</v>
      </c>
      <c r="AJ1259" s="690">
        <v>1603014</v>
      </c>
      <c r="AK1259" s="691" t="s">
        <v>1051</v>
      </c>
      <c r="AL1259" s="691">
        <v>1</v>
      </c>
      <c r="AM1259" s="691" t="s">
        <v>3316</v>
      </c>
    </row>
    <row r="1260" spans="33:39" ht="15" hidden="1" customHeight="1" x14ac:dyDescent="0.15">
      <c r="AG1260" s="690" t="s">
        <v>2520</v>
      </c>
      <c r="AH1260" s="692" t="s">
        <v>1236</v>
      </c>
      <c r="AI1260" s="690" t="s">
        <v>4397</v>
      </c>
      <c r="AJ1260" s="690">
        <v>1603062</v>
      </c>
      <c r="AK1260" s="691" t="s">
        <v>1051</v>
      </c>
      <c r="AL1260" s="691">
        <v>1</v>
      </c>
      <c r="AM1260" s="691" t="s">
        <v>3316</v>
      </c>
    </row>
    <row r="1261" spans="33:39" ht="15" hidden="1" customHeight="1" x14ac:dyDescent="0.15">
      <c r="AG1261" s="690" t="s">
        <v>2521</v>
      </c>
      <c r="AH1261" s="692" t="s">
        <v>716</v>
      </c>
      <c r="AI1261" s="690" t="s">
        <v>4398</v>
      </c>
      <c r="AJ1261" s="690">
        <v>1604035</v>
      </c>
      <c r="AK1261" s="691" t="s">
        <v>1051</v>
      </c>
      <c r="AL1261" s="691">
        <v>1</v>
      </c>
      <c r="AM1261" s="691" t="s">
        <v>3316</v>
      </c>
    </row>
    <row r="1262" spans="33:39" ht="15" hidden="1" customHeight="1" x14ac:dyDescent="0.15">
      <c r="AG1262" s="690" t="s">
        <v>2521</v>
      </c>
      <c r="AH1262" s="692" t="s">
        <v>1184</v>
      </c>
      <c r="AI1262" s="690" t="s">
        <v>4399</v>
      </c>
      <c r="AJ1262" s="690">
        <v>1604013</v>
      </c>
      <c r="AK1262" s="691">
        <v>1</v>
      </c>
      <c r="AL1262" s="691" t="s">
        <v>1051</v>
      </c>
      <c r="AM1262" s="691" t="s">
        <v>3316</v>
      </c>
    </row>
    <row r="1263" spans="33:39" ht="15" hidden="1" customHeight="1" x14ac:dyDescent="0.15">
      <c r="AG1263" s="690" t="s">
        <v>2521</v>
      </c>
      <c r="AH1263" s="692" t="s">
        <v>711</v>
      </c>
      <c r="AI1263" s="690" t="s">
        <v>4400</v>
      </c>
      <c r="AJ1263" s="690">
        <v>1604031</v>
      </c>
      <c r="AK1263" s="691" t="s">
        <v>1051</v>
      </c>
      <c r="AL1263" s="691">
        <v>1</v>
      </c>
      <c r="AM1263" s="691" t="s">
        <v>3316</v>
      </c>
    </row>
    <row r="1264" spans="33:39" ht="15" hidden="1" customHeight="1" x14ac:dyDescent="0.15">
      <c r="AG1264" s="690" t="s">
        <v>2521</v>
      </c>
      <c r="AH1264" s="692" t="s">
        <v>725</v>
      </c>
      <c r="AI1264" s="690" t="s">
        <v>4401</v>
      </c>
      <c r="AJ1264" s="690">
        <v>1604051</v>
      </c>
      <c r="AK1264" s="691" t="s">
        <v>1051</v>
      </c>
      <c r="AL1264" s="691">
        <v>1</v>
      </c>
      <c r="AM1264" s="691" t="s">
        <v>3316</v>
      </c>
    </row>
    <row r="1265" spans="33:39" ht="15" hidden="1" customHeight="1" x14ac:dyDescent="0.15">
      <c r="AG1265" s="690" t="s">
        <v>2521</v>
      </c>
      <c r="AH1265" s="692" t="s">
        <v>242</v>
      </c>
      <c r="AI1265" s="690" t="s">
        <v>4402</v>
      </c>
      <c r="AJ1265" s="690">
        <v>1604046</v>
      </c>
      <c r="AK1265" s="691" t="s">
        <v>1051</v>
      </c>
      <c r="AL1265" s="691">
        <v>1</v>
      </c>
      <c r="AM1265" s="691" t="s">
        <v>3316</v>
      </c>
    </row>
    <row r="1266" spans="33:39" ht="15" hidden="1" customHeight="1" x14ac:dyDescent="0.15">
      <c r="AG1266" s="690" t="s">
        <v>2521</v>
      </c>
      <c r="AH1266" s="692" t="s">
        <v>691</v>
      </c>
      <c r="AI1266" s="690" t="s">
        <v>4403</v>
      </c>
      <c r="AJ1266" s="690">
        <v>1604002</v>
      </c>
      <c r="AK1266" s="691">
        <v>1</v>
      </c>
      <c r="AL1266" s="691" t="s">
        <v>1051</v>
      </c>
      <c r="AM1266" s="691" t="s">
        <v>3315</v>
      </c>
    </row>
    <row r="1267" spans="33:39" ht="15" hidden="1" customHeight="1" x14ac:dyDescent="0.15">
      <c r="AG1267" s="690" t="s">
        <v>2521</v>
      </c>
      <c r="AH1267" s="692" t="s">
        <v>694</v>
      </c>
      <c r="AI1267" s="690" t="s">
        <v>4404</v>
      </c>
      <c r="AJ1267" s="690">
        <v>1604006</v>
      </c>
      <c r="AK1267" s="691">
        <v>1</v>
      </c>
      <c r="AL1267" s="691" t="s">
        <v>1051</v>
      </c>
      <c r="AM1267" s="691" t="s">
        <v>3316</v>
      </c>
    </row>
    <row r="1268" spans="33:39" ht="15" hidden="1" customHeight="1" x14ac:dyDescent="0.15">
      <c r="AG1268" s="690" t="s">
        <v>2521</v>
      </c>
      <c r="AH1268" s="692" t="s">
        <v>726</v>
      </c>
      <c r="AI1268" s="690" t="s">
        <v>4405</v>
      </c>
      <c r="AJ1268" s="690">
        <v>1604047</v>
      </c>
      <c r="AK1268" s="691">
        <v>1</v>
      </c>
      <c r="AL1268" s="691" t="s">
        <v>1051</v>
      </c>
      <c r="AM1268" s="691" t="s">
        <v>3315</v>
      </c>
    </row>
    <row r="1269" spans="33:39" ht="15" hidden="1" customHeight="1" x14ac:dyDescent="0.15">
      <c r="AG1269" s="690" t="s">
        <v>2521</v>
      </c>
      <c r="AH1269" s="692" t="s">
        <v>1183</v>
      </c>
      <c r="AI1269" s="690" t="s">
        <v>4406</v>
      </c>
      <c r="AJ1269" s="690">
        <v>1604022</v>
      </c>
      <c r="AK1269" s="691" t="s">
        <v>1051</v>
      </c>
      <c r="AL1269" s="691">
        <v>1</v>
      </c>
      <c r="AM1269" s="691" t="s">
        <v>3316</v>
      </c>
    </row>
    <row r="1270" spans="33:39" ht="15" hidden="1" customHeight="1" x14ac:dyDescent="0.15">
      <c r="AG1270" s="690" t="s">
        <v>2521</v>
      </c>
      <c r="AH1270" s="692" t="s">
        <v>721</v>
      </c>
      <c r="AI1270" s="690" t="s">
        <v>4407</v>
      </c>
      <c r="AJ1270" s="690">
        <v>1604037</v>
      </c>
      <c r="AK1270" s="691" t="s">
        <v>1051</v>
      </c>
      <c r="AL1270" s="691">
        <v>1</v>
      </c>
      <c r="AM1270" s="691" t="s">
        <v>3316</v>
      </c>
    </row>
    <row r="1271" spans="33:39" ht="15" hidden="1" customHeight="1" x14ac:dyDescent="0.15">
      <c r="AG1271" s="690" t="s">
        <v>2521</v>
      </c>
      <c r="AH1271" s="692" t="s">
        <v>699</v>
      </c>
      <c r="AI1271" s="690" t="s">
        <v>4408</v>
      </c>
      <c r="AJ1271" s="690">
        <v>1604009</v>
      </c>
      <c r="AK1271" s="691">
        <v>1</v>
      </c>
      <c r="AL1271" s="691" t="s">
        <v>1051</v>
      </c>
      <c r="AM1271" s="691" t="s">
        <v>3316</v>
      </c>
    </row>
    <row r="1272" spans="33:39" ht="15" hidden="1" customHeight="1" x14ac:dyDescent="0.15">
      <c r="AG1272" s="690" t="s">
        <v>2521</v>
      </c>
      <c r="AH1272" s="692" t="s">
        <v>701</v>
      </c>
      <c r="AI1272" s="690" t="s">
        <v>4409</v>
      </c>
      <c r="AJ1272" s="690">
        <v>1604014</v>
      </c>
      <c r="AK1272" s="691">
        <v>1</v>
      </c>
      <c r="AL1272" s="691" t="s">
        <v>1051</v>
      </c>
      <c r="AM1272" s="691" t="s">
        <v>3316</v>
      </c>
    </row>
    <row r="1273" spans="33:39" ht="15" hidden="1" customHeight="1" x14ac:dyDescent="0.15">
      <c r="AG1273" s="690" t="s">
        <v>2521</v>
      </c>
      <c r="AH1273" s="692" t="s">
        <v>702</v>
      </c>
      <c r="AI1273" s="690" t="s">
        <v>4410</v>
      </c>
      <c r="AJ1273" s="690">
        <v>1604015</v>
      </c>
      <c r="AK1273" s="691">
        <v>1</v>
      </c>
      <c r="AL1273" s="691" t="s">
        <v>1051</v>
      </c>
      <c r="AM1273" s="691" t="s">
        <v>3316</v>
      </c>
    </row>
    <row r="1274" spans="33:39" ht="15" hidden="1" customHeight="1" x14ac:dyDescent="0.15">
      <c r="AG1274" s="690" t="s">
        <v>2521</v>
      </c>
      <c r="AH1274" s="692" t="s">
        <v>705</v>
      </c>
      <c r="AI1274" s="690" t="s">
        <v>4411</v>
      </c>
      <c r="AJ1274" s="690">
        <v>1604018</v>
      </c>
      <c r="AK1274" s="691">
        <v>1</v>
      </c>
      <c r="AL1274" s="691" t="s">
        <v>1051</v>
      </c>
      <c r="AM1274" s="691" t="s">
        <v>3316</v>
      </c>
    </row>
    <row r="1275" spans="33:39" ht="15" hidden="1" customHeight="1" x14ac:dyDescent="0.15">
      <c r="AG1275" s="690" t="s">
        <v>2521</v>
      </c>
      <c r="AH1275" s="692" t="s">
        <v>1181</v>
      </c>
      <c r="AI1275" s="690" t="s">
        <v>4412</v>
      </c>
      <c r="AJ1275" s="690">
        <v>1604026</v>
      </c>
      <c r="AK1275" s="691">
        <v>1</v>
      </c>
      <c r="AL1275" s="691" t="s">
        <v>1051</v>
      </c>
      <c r="AM1275" s="691" t="s">
        <v>3316</v>
      </c>
    </row>
    <row r="1276" spans="33:39" ht="15" hidden="1" customHeight="1" x14ac:dyDescent="0.15">
      <c r="AG1276" s="690" t="s">
        <v>2521</v>
      </c>
      <c r="AH1276" s="692" t="s">
        <v>708</v>
      </c>
      <c r="AI1276" s="690" t="s">
        <v>4413</v>
      </c>
      <c r="AJ1276" s="690">
        <v>1604048</v>
      </c>
      <c r="AK1276" s="691" t="s">
        <v>1051</v>
      </c>
      <c r="AL1276" s="691">
        <v>1</v>
      </c>
      <c r="AM1276" s="691" t="s">
        <v>3316</v>
      </c>
    </row>
    <row r="1277" spans="33:39" ht="15" hidden="1" customHeight="1" x14ac:dyDescent="0.15">
      <c r="AG1277" s="690" t="s">
        <v>2521</v>
      </c>
      <c r="AH1277" s="692" t="s">
        <v>715</v>
      </c>
      <c r="AI1277" s="690" t="s">
        <v>4414</v>
      </c>
      <c r="AJ1277" s="690">
        <v>1604052</v>
      </c>
      <c r="AK1277" s="691">
        <v>1</v>
      </c>
      <c r="AL1277" s="691" t="s">
        <v>1051</v>
      </c>
      <c r="AM1277" s="691" t="s">
        <v>3315</v>
      </c>
    </row>
    <row r="1278" spans="33:39" ht="15" hidden="1" customHeight="1" x14ac:dyDescent="0.15">
      <c r="AG1278" s="690" t="s">
        <v>2521</v>
      </c>
      <c r="AH1278" s="692" t="s">
        <v>717</v>
      </c>
      <c r="AI1278" s="690" t="s">
        <v>4415</v>
      </c>
      <c r="AJ1278" s="690">
        <v>1604036</v>
      </c>
      <c r="AK1278" s="691">
        <v>1</v>
      </c>
      <c r="AL1278" s="691" t="s">
        <v>1051</v>
      </c>
      <c r="AM1278" s="691" t="s">
        <v>3316</v>
      </c>
    </row>
    <row r="1279" spans="33:39" ht="15" hidden="1" customHeight="1" x14ac:dyDescent="0.15">
      <c r="AG1279" s="690" t="s">
        <v>2521</v>
      </c>
      <c r="AH1279" s="692" t="s">
        <v>695</v>
      </c>
      <c r="AI1279" s="690" t="s">
        <v>4416</v>
      </c>
      <c r="AJ1279" s="690">
        <v>1604007</v>
      </c>
      <c r="AK1279" s="691">
        <v>1</v>
      </c>
      <c r="AL1279" s="691" t="s">
        <v>1051</v>
      </c>
      <c r="AM1279" s="691" t="s">
        <v>3316</v>
      </c>
    </row>
    <row r="1280" spans="33:39" ht="15" hidden="1" customHeight="1" x14ac:dyDescent="0.15">
      <c r="AG1280" s="690" t="s">
        <v>2521</v>
      </c>
      <c r="AH1280" s="692" t="s">
        <v>714</v>
      </c>
      <c r="AI1280" s="690" t="s">
        <v>4417</v>
      </c>
      <c r="AJ1280" s="690">
        <v>1604029</v>
      </c>
      <c r="AK1280" s="691" t="s">
        <v>1051</v>
      </c>
      <c r="AL1280" s="691">
        <v>1</v>
      </c>
      <c r="AM1280" s="691" t="s">
        <v>3316</v>
      </c>
    </row>
    <row r="1281" spans="33:39" ht="15" hidden="1" customHeight="1" x14ac:dyDescent="0.15">
      <c r="AG1281" s="690" t="s">
        <v>2521</v>
      </c>
      <c r="AH1281" s="692" t="s">
        <v>706</v>
      </c>
      <c r="AI1281" s="690" t="s">
        <v>4418</v>
      </c>
      <c r="AJ1281" s="690">
        <v>1604021</v>
      </c>
      <c r="AK1281" s="691" t="s">
        <v>1051</v>
      </c>
      <c r="AL1281" s="691">
        <v>1</v>
      </c>
      <c r="AM1281" s="691" t="s">
        <v>3316</v>
      </c>
    </row>
    <row r="1282" spans="33:39" ht="15" hidden="1" customHeight="1" x14ac:dyDescent="0.15">
      <c r="AG1282" s="690" t="s">
        <v>2521</v>
      </c>
      <c r="AH1282" s="692" t="s">
        <v>709</v>
      </c>
      <c r="AI1282" s="690" t="s">
        <v>4419</v>
      </c>
      <c r="AJ1282" s="690">
        <v>1604028</v>
      </c>
      <c r="AK1282" s="691">
        <v>1</v>
      </c>
      <c r="AL1282" s="691" t="s">
        <v>1051</v>
      </c>
      <c r="AM1282" s="691" t="s">
        <v>3316</v>
      </c>
    </row>
    <row r="1283" spans="33:39" ht="15" hidden="1" customHeight="1" x14ac:dyDescent="0.15">
      <c r="AG1283" s="690" t="s">
        <v>2521</v>
      </c>
      <c r="AH1283" s="692" t="s">
        <v>710</v>
      </c>
      <c r="AI1283" s="690" t="s">
        <v>4420</v>
      </c>
      <c r="AJ1283" s="690">
        <v>1604030</v>
      </c>
      <c r="AK1283" s="691" t="s">
        <v>1051</v>
      </c>
      <c r="AL1283" s="691">
        <v>1</v>
      </c>
      <c r="AM1283" s="691" t="s">
        <v>3316</v>
      </c>
    </row>
    <row r="1284" spans="33:39" ht="15" hidden="1" customHeight="1" x14ac:dyDescent="0.15">
      <c r="AG1284" s="690" t="s">
        <v>2521</v>
      </c>
      <c r="AH1284" s="692" t="s">
        <v>707</v>
      </c>
      <c r="AI1284" s="690" t="s">
        <v>4421</v>
      </c>
      <c r="AJ1284" s="690">
        <v>1604024</v>
      </c>
      <c r="AK1284" s="691">
        <v>1</v>
      </c>
      <c r="AL1284" s="691" t="s">
        <v>1051</v>
      </c>
      <c r="AM1284" s="691" t="s">
        <v>3316</v>
      </c>
    </row>
    <row r="1285" spans="33:39" ht="15" hidden="1" customHeight="1" x14ac:dyDescent="0.15">
      <c r="AG1285" s="690" t="s">
        <v>2521</v>
      </c>
      <c r="AH1285" s="692" t="s">
        <v>1182</v>
      </c>
      <c r="AI1285" s="690" t="s">
        <v>4422</v>
      </c>
      <c r="AJ1285" s="690">
        <v>1604020</v>
      </c>
      <c r="AK1285" s="691" t="s">
        <v>1051</v>
      </c>
      <c r="AL1285" s="691">
        <v>1</v>
      </c>
      <c r="AM1285" s="691" t="s">
        <v>3316</v>
      </c>
    </row>
    <row r="1286" spans="33:39" ht="15" hidden="1" customHeight="1" x14ac:dyDescent="0.15">
      <c r="AG1286" s="690" t="s">
        <v>2521</v>
      </c>
      <c r="AH1286" s="692" t="s">
        <v>700</v>
      </c>
      <c r="AI1286" s="690" t="s">
        <v>4423</v>
      </c>
      <c r="AJ1286" s="690">
        <v>1604010</v>
      </c>
      <c r="AK1286" s="691" t="s">
        <v>1051</v>
      </c>
      <c r="AL1286" s="691">
        <v>1</v>
      </c>
      <c r="AM1286" s="691" t="s">
        <v>3316</v>
      </c>
    </row>
    <row r="1287" spans="33:39" ht="15" hidden="1" customHeight="1" x14ac:dyDescent="0.15">
      <c r="AG1287" s="690" t="s">
        <v>2521</v>
      </c>
      <c r="AH1287" s="692" t="s">
        <v>2419</v>
      </c>
      <c r="AI1287" s="690" t="s">
        <v>4424</v>
      </c>
      <c r="AJ1287" s="690">
        <v>1604027</v>
      </c>
      <c r="AK1287" s="691" t="s">
        <v>1051</v>
      </c>
      <c r="AL1287" s="691">
        <v>1</v>
      </c>
      <c r="AM1287" s="691" t="s">
        <v>3316</v>
      </c>
    </row>
    <row r="1288" spans="33:39" ht="15" hidden="1" customHeight="1" x14ac:dyDescent="0.15">
      <c r="AG1288" s="690" t="s">
        <v>2521</v>
      </c>
      <c r="AH1288" s="692" t="s">
        <v>719</v>
      </c>
      <c r="AI1288" s="690" t="s">
        <v>4425</v>
      </c>
      <c r="AJ1288" s="690">
        <v>1604043</v>
      </c>
      <c r="AK1288" s="691" t="s">
        <v>1051</v>
      </c>
      <c r="AL1288" s="691">
        <v>1</v>
      </c>
      <c r="AM1288" s="691" t="s">
        <v>3316</v>
      </c>
    </row>
    <row r="1289" spans="33:39" ht="15" hidden="1" customHeight="1" x14ac:dyDescent="0.15">
      <c r="AG1289" s="690" t="s">
        <v>2521</v>
      </c>
      <c r="AH1289" s="692" t="s">
        <v>1185</v>
      </c>
      <c r="AI1289" s="690" t="s">
        <v>4426</v>
      </c>
      <c r="AJ1289" s="690">
        <v>1604044</v>
      </c>
      <c r="AK1289" s="691">
        <v>1</v>
      </c>
      <c r="AL1289" s="691" t="s">
        <v>1051</v>
      </c>
      <c r="AM1289" s="691" t="s">
        <v>3316</v>
      </c>
    </row>
    <row r="1290" spans="33:39" ht="15" hidden="1" customHeight="1" x14ac:dyDescent="0.15">
      <c r="AG1290" s="690" t="s">
        <v>2521</v>
      </c>
      <c r="AH1290" s="692" t="s">
        <v>3431</v>
      </c>
      <c r="AI1290" s="690" t="s">
        <v>4427</v>
      </c>
      <c r="AJ1290" s="690">
        <v>1604990</v>
      </c>
      <c r="AK1290" s="691" t="s">
        <v>1051</v>
      </c>
      <c r="AL1290" s="691">
        <v>1</v>
      </c>
      <c r="AM1290" s="691" t="s">
        <v>3315</v>
      </c>
    </row>
    <row r="1291" spans="33:39" ht="15" hidden="1" customHeight="1" x14ac:dyDescent="0.15">
      <c r="AG1291" s="690" t="s">
        <v>2521</v>
      </c>
      <c r="AH1291" s="692" t="s">
        <v>2413</v>
      </c>
      <c r="AI1291" s="690" t="s">
        <v>4428</v>
      </c>
      <c r="AJ1291" s="690">
        <v>1604011</v>
      </c>
      <c r="AK1291" s="691" t="s">
        <v>1051</v>
      </c>
      <c r="AL1291" s="691">
        <v>1</v>
      </c>
      <c r="AM1291" s="691" t="s">
        <v>3315</v>
      </c>
    </row>
    <row r="1292" spans="33:39" ht="15" hidden="1" customHeight="1" x14ac:dyDescent="0.15">
      <c r="AG1292" s="690" t="s">
        <v>2521</v>
      </c>
      <c r="AH1292" s="692" t="s">
        <v>722</v>
      </c>
      <c r="AI1292" s="690" t="s">
        <v>4429</v>
      </c>
      <c r="AJ1292" s="690">
        <v>1604038</v>
      </c>
      <c r="AK1292" s="691" t="s">
        <v>1051</v>
      </c>
      <c r="AL1292" s="691">
        <v>1</v>
      </c>
      <c r="AM1292" s="691" t="s">
        <v>3316</v>
      </c>
    </row>
    <row r="1293" spans="33:39" ht="15" hidden="1" customHeight="1" x14ac:dyDescent="0.15">
      <c r="AG1293" s="690" t="s">
        <v>2521</v>
      </c>
      <c r="AH1293" s="692" t="s">
        <v>412</v>
      </c>
      <c r="AI1293" s="690" t="s">
        <v>4430</v>
      </c>
      <c r="AJ1293" s="690">
        <v>1604019</v>
      </c>
      <c r="AK1293" s="691">
        <v>1</v>
      </c>
      <c r="AL1293" s="691" t="s">
        <v>1051</v>
      </c>
      <c r="AM1293" s="691" t="s">
        <v>3316</v>
      </c>
    </row>
    <row r="1294" spans="33:39" ht="15" hidden="1" customHeight="1" x14ac:dyDescent="0.15">
      <c r="AG1294" s="690" t="s">
        <v>2521</v>
      </c>
      <c r="AH1294" s="692" t="s">
        <v>2417</v>
      </c>
      <c r="AI1294" s="690" t="s">
        <v>4431</v>
      </c>
      <c r="AJ1294" s="690">
        <v>1604023</v>
      </c>
      <c r="AK1294" s="691" t="s">
        <v>1051</v>
      </c>
      <c r="AL1294" s="691">
        <v>1</v>
      </c>
      <c r="AM1294" s="691" t="s">
        <v>3316</v>
      </c>
    </row>
    <row r="1295" spans="33:39" ht="15" hidden="1" customHeight="1" x14ac:dyDescent="0.15">
      <c r="AG1295" s="690" t="s">
        <v>2521</v>
      </c>
      <c r="AH1295" s="692" t="s">
        <v>704</v>
      </c>
      <c r="AI1295" s="690" t="s">
        <v>4432</v>
      </c>
      <c r="AJ1295" s="690">
        <v>1604025</v>
      </c>
      <c r="AK1295" s="691">
        <v>1</v>
      </c>
      <c r="AL1295" s="691" t="s">
        <v>1051</v>
      </c>
      <c r="AM1295" s="691" t="s">
        <v>3316</v>
      </c>
    </row>
    <row r="1296" spans="33:39" ht="15" hidden="1" customHeight="1" x14ac:dyDescent="0.15">
      <c r="AG1296" s="690" t="s">
        <v>2521</v>
      </c>
      <c r="AH1296" s="692" t="s">
        <v>713</v>
      </c>
      <c r="AI1296" s="690" t="s">
        <v>4433</v>
      </c>
      <c r="AJ1296" s="690">
        <v>1604032</v>
      </c>
      <c r="AK1296" s="691" t="s">
        <v>1051</v>
      </c>
      <c r="AL1296" s="691">
        <v>1</v>
      </c>
      <c r="AM1296" s="691" t="s">
        <v>3316</v>
      </c>
    </row>
    <row r="1297" spans="33:39" ht="15" hidden="1" customHeight="1" x14ac:dyDescent="0.15">
      <c r="AG1297" s="690" t="s">
        <v>2521</v>
      </c>
      <c r="AH1297" s="692" t="s">
        <v>2424</v>
      </c>
      <c r="AI1297" s="690" t="s">
        <v>4434</v>
      </c>
      <c r="AJ1297" s="690">
        <v>1604045</v>
      </c>
      <c r="AK1297" s="691" t="s">
        <v>1051</v>
      </c>
      <c r="AL1297" s="691">
        <v>1</v>
      </c>
      <c r="AM1297" s="691" t="s">
        <v>3316</v>
      </c>
    </row>
    <row r="1298" spans="33:39" ht="15" hidden="1" customHeight="1" x14ac:dyDescent="0.15">
      <c r="AG1298" s="690" t="s">
        <v>2521</v>
      </c>
      <c r="AH1298" s="692" t="s">
        <v>692</v>
      </c>
      <c r="AI1298" s="690" t="s">
        <v>4435</v>
      </c>
      <c r="AJ1298" s="690">
        <v>1604003</v>
      </c>
      <c r="AK1298" s="691">
        <v>1</v>
      </c>
      <c r="AL1298" s="691" t="s">
        <v>1051</v>
      </c>
      <c r="AM1298" s="691" t="s">
        <v>3316</v>
      </c>
    </row>
    <row r="1299" spans="33:39" ht="15" hidden="1" customHeight="1" x14ac:dyDescent="0.15">
      <c r="AG1299" s="690" t="s">
        <v>2521</v>
      </c>
      <c r="AH1299" s="692" t="s">
        <v>712</v>
      </c>
      <c r="AI1299" s="690" t="s">
        <v>4436</v>
      </c>
      <c r="AJ1299" s="690">
        <v>1604033</v>
      </c>
      <c r="AK1299" s="691" t="s">
        <v>1051</v>
      </c>
      <c r="AL1299" s="691">
        <v>1</v>
      </c>
      <c r="AM1299" s="691" t="s">
        <v>3316</v>
      </c>
    </row>
    <row r="1300" spans="33:39" ht="15" hidden="1" customHeight="1" x14ac:dyDescent="0.15">
      <c r="AG1300" s="690" t="s">
        <v>2521</v>
      </c>
      <c r="AH1300" s="692" t="s">
        <v>718</v>
      </c>
      <c r="AI1300" s="690" t="s">
        <v>4437</v>
      </c>
      <c r="AJ1300" s="690">
        <v>1604050</v>
      </c>
      <c r="AK1300" s="691" t="s">
        <v>1051</v>
      </c>
      <c r="AL1300" s="691">
        <v>1</v>
      </c>
      <c r="AM1300" s="691" t="s">
        <v>3315</v>
      </c>
    </row>
    <row r="1301" spans="33:39" ht="15" hidden="1" customHeight="1" x14ac:dyDescent="0.15">
      <c r="AG1301" s="690" t="s">
        <v>2521</v>
      </c>
      <c r="AH1301" s="692" t="s">
        <v>723</v>
      </c>
      <c r="AI1301" s="690" t="s">
        <v>4438</v>
      </c>
      <c r="AJ1301" s="690">
        <v>1604041</v>
      </c>
      <c r="AK1301" s="691">
        <v>1</v>
      </c>
      <c r="AL1301" s="691" t="s">
        <v>1051</v>
      </c>
      <c r="AM1301" s="691" t="s">
        <v>3315</v>
      </c>
    </row>
    <row r="1302" spans="33:39" ht="15" hidden="1" customHeight="1" x14ac:dyDescent="0.15">
      <c r="AG1302" s="690" t="s">
        <v>2521</v>
      </c>
      <c r="AH1302" s="692" t="s">
        <v>703</v>
      </c>
      <c r="AI1302" s="690" t="s">
        <v>4439</v>
      </c>
      <c r="AJ1302" s="690">
        <v>1604016</v>
      </c>
      <c r="AK1302" s="691" t="s">
        <v>1051</v>
      </c>
      <c r="AL1302" s="691">
        <v>1</v>
      </c>
      <c r="AM1302" s="691" t="s">
        <v>3316</v>
      </c>
    </row>
    <row r="1303" spans="33:39" ht="15" hidden="1" customHeight="1" x14ac:dyDescent="0.15">
      <c r="AG1303" s="690" t="s">
        <v>2521</v>
      </c>
      <c r="AH1303" s="692" t="s">
        <v>697</v>
      </c>
      <c r="AI1303" s="690" t="s">
        <v>4440</v>
      </c>
      <c r="AJ1303" s="690">
        <v>1604012</v>
      </c>
      <c r="AK1303" s="691" t="s">
        <v>1051</v>
      </c>
      <c r="AL1303" s="691">
        <v>1</v>
      </c>
      <c r="AM1303" s="691" t="s">
        <v>3316</v>
      </c>
    </row>
    <row r="1304" spans="33:39" ht="15" hidden="1" customHeight="1" x14ac:dyDescent="0.15">
      <c r="AG1304" s="690" t="s">
        <v>2521</v>
      </c>
      <c r="AH1304" s="692" t="s">
        <v>720</v>
      </c>
      <c r="AI1304" s="690" t="s">
        <v>4441</v>
      </c>
      <c r="AJ1304" s="690">
        <v>1604042</v>
      </c>
      <c r="AK1304" s="691" t="s">
        <v>1051</v>
      </c>
      <c r="AL1304" s="691">
        <v>1</v>
      </c>
      <c r="AM1304" s="691" t="s">
        <v>3316</v>
      </c>
    </row>
    <row r="1305" spans="33:39" ht="15" hidden="1" customHeight="1" x14ac:dyDescent="0.15">
      <c r="AG1305" s="690" t="s">
        <v>2521</v>
      </c>
      <c r="AH1305" s="692" t="s">
        <v>724</v>
      </c>
      <c r="AI1305" s="690" t="s">
        <v>4442</v>
      </c>
      <c r="AJ1305" s="690">
        <v>1604040</v>
      </c>
      <c r="AK1305" s="691">
        <v>1</v>
      </c>
      <c r="AL1305" s="691" t="s">
        <v>1051</v>
      </c>
      <c r="AM1305" s="691" t="s">
        <v>3316</v>
      </c>
    </row>
    <row r="1306" spans="33:39" ht="15" hidden="1" customHeight="1" x14ac:dyDescent="0.15">
      <c r="AG1306" s="690" t="s">
        <v>2521</v>
      </c>
      <c r="AH1306" s="692" t="s">
        <v>690</v>
      </c>
      <c r="AI1306" s="690" t="s">
        <v>4443</v>
      </c>
      <c r="AJ1306" s="690">
        <v>1604001</v>
      </c>
      <c r="AK1306" s="691" t="s">
        <v>1051</v>
      </c>
      <c r="AL1306" s="691">
        <v>1</v>
      </c>
      <c r="AM1306" s="691" t="s">
        <v>3316</v>
      </c>
    </row>
    <row r="1307" spans="33:39" ht="15" hidden="1" customHeight="1" x14ac:dyDescent="0.15">
      <c r="AG1307" s="690" t="s">
        <v>2521</v>
      </c>
      <c r="AH1307" s="692" t="s">
        <v>2421</v>
      </c>
      <c r="AI1307" s="690" t="s">
        <v>4444</v>
      </c>
      <c r="AJ1307" s="690">
        <v>1604039</v>
      </c>
      <c r="AK1307" s="691" t="s">
        <v>1051</v>
      </c>
      <c r="AL1307" s="691">
        <v>1</v>
      </c>
      <c r="AM1307" s="691" t="s">
        <v>3316</v>
      </c>
    </row>
    <row r="1308" spans="33:39" ht="15" hidden="1" customHeight="1" x14ac:dyDescent="0.15">
      <c r="AG1308" s="690" t="s">
        <v>2521</v>
      </c>
      <c r="AH1308" s="692" t="s">
        <v>2420</v>
      </c>
      <c r="AI1308" s="690" t="s">
        <v>4445</v>
      </c>
      <c r="AJ1308" s="690">
        <v>1604034</v>
      </c>
      <c r="AK1308" s="691">
        <v>1</v>
      </c>
      <c r="AL1308" s="691" t="s">
        <v>1051</v>
      </c>
      <c r="AM1308" s="691" t="s">
        <v>3316</v>
      </c>
    </row>
    <row r="1309" spans="33:39" ht="15" hidden="1" customHeight="1" x14ac:dyDescent="0.15">
      <c r="AG1309" s="690" t="s">
        <v>2521</v>
      </c>
      <c r="AH1309" s="692" t="s">
        <v>696</v>
      </c>
      <c r="AI1309" s="690" t="s">
        <v>4446</v>
      </c>
      <c r="AJ1309" s="690">
        <v>1604005</v>
      </c>
      <c r="AK1309" s="691" t="s">
        <v>1051</v>
      </c>
      <c r="AL1309" s="691">
        <v>1</v>
      </c>
      <c r="AM1309" s="691" t="s">
        <v>3316</v>
      </c>
    </row>
    <row r="1310" spans="33:39" ht="15" hidden="1" customHeight="1" x14ac:dyDescent="0.15">
      <c r="AG1310" s="690" t="s">
        <v>2521</v>
      </c>
      <c r="AH1310" s="692" t="s">
        <v>698</v>
      </c>
      <c r="AI1310" s="690" t="s">
        <v>4447</v>
      </c>
      <c r="AJ1310" s="690">
        <v>1604008</v>
      </c>
      <c r="AK1310" s="691">
        <v>1</v>
      </c>
      <c r="AL1310" s="691" t="s">
        <v>1051</v>
      </c>
      <c r="AM1310" s="691" t="s">
        <v>3316</v>
      </c>
    </row>
    <row r="1311" spans="33:39" ht="15" hidden="1" customHeight="1" x14ac:dyDescent="0.15">
      <c r="AG1311" s="690" t="s">
        <v>2521</v>
      </c>
      <c r="AH1311" s="692" t="s">
        <v>693</v>
      </c>
      <c r="AI1311" s="690" t="s">
        <v>4448</v>
      </c>
      <c r="AJ1311" s="690">
        <v>1604004</v>
      </c>
      <c r="AK1311" s="691" t="s">
        <v>1051</v>
      </c>
      <c r="AL1311" s="691">
        <v>1</v>
      </c>
      <c r="AM1311" s="691" t="s">
        <v>3316</v>
      </c>
    </row>
    <row r="1312" spans="33:39" ht="15" hidden="1" customHeight="1" x14ac:dyDescent="0.15">
      <c r="AG1312" s="690" t="s">
        <v>2521</v>
      </c>
      <c r="AH1312" s="692" t="s">
        <v>2415</v>
      </c>
      <c r="AI1312" s="690" t="s">
        <v>4449</v>
      </c>
      <c r="AJ1312" s="690">
        <v>1604017</v>
      </c>
      <c r="AK1312" s="691">
        <v>1</v>
      </c>
      <c r="AL1312" s="691" t="s">
        <v>1051</v>
      </c>
      <c r="AM1312" s="691" t="s">
        <v>3315</v>
      </c>
    </row>
    <row r="1313" spans="33:39" ht="15" hidden="1" customHeight="1" x14ac:dyDescent="0.15">
      <c r="AG1313" s="690" t="s">
        <v>2522</v>
      </c>
      <c r="AH1313" s="692" t="s">
        <v>735</v>
      </c>
      <c r="AI1313" s="690" t="s">
        <v>4450</v>
      </c>
      <c r="AJ1313" s="690">
        <v>1605014</v>
      </c>
      <c r="AK1313" s="691" t="s">
        <v>1051</v>
      </c>
      <c r="AL1313" s="691">
        <v>1</v>
      </c>
      <c r="AM1313" s="691" t="s">
        <v>3315</v>
      </c>
    </row>
    <row r="1314" spans="33:39" ht="15" hidden="1" customHeight="1" x14ac:dyDescent="0.15">
      <c r="AG1314" s="690" t="s">
        <v>2522</v>
      </c>
      <c r="AH1314" s="692" t="s">
        <v>733</v>
      </c>
      <c r="AI1314" s="690" t="s">
        <v>4451</v>
      </c>
      <c r="AJ1314" s="690">
        <v>1605007</v>
      </c>
      <c r="AK1314" s="691">
        <v>1</v>
      </c>
      <c r="AL1314" s="691" t="s">
        <v>1051</v>
      </c>
      <c r="AM1314" s="691" t="s">
        <v>3316</v>
      </c>
    </row>
    <row r="1315" spans="33:39" ht="15" hidden="1" customHeight="1" x14ac:dyDescent="0.15">
      <c r="AG1315" s="690" t="s">
        <v>2522</v>
      </c>
      <c r="AH1315" s="693" t="s">
        <v>3432</v>
      </c>
      <c r="AI1315" s="690" t="s">
        <v>4452</v>
      </c>
      <c r="AJ1315" s="690">
        <v>1605008</v>
      </c>
      <c r="AK1315" s="691">
        <v>1</v>
      </c>
      <c r="AL1315" s="691" t="s">
        <v>1051</v>
      </c>
      <c r="AM1315" s="691" t="s">
        <v>3316</v>
      </c>
    </row>
    <row r="1316" spans="33:39" ht="15" hidden="1" customHeight="1" x14ac:dyDescent="0.15">
      <c r="AG1316" s="690" t="s">
        <v>2522</v>
      </c>
      <c r="AH1316" s="692" t="s">
        <v>734</v>
      </c>
      <c r="AI1316" s="690" t="s">
        <v>4453</v>
      </c>
      <c r="AJ1316" s="690">
        <v>1605009</v>
      </c>
      <c r="AK1316" s="691" t="s">
        <v>1051</v>
      </c>
      <c r="AL1316" s="691">
        <v>1</v>
      </c>
      <c r="AM1316" s="691" t="s">
        <v>3316</v>
      </c>
    </row>
    <row r="1317" spans="33:39" ht="15" hidden="1" customHeight="1" x14ac:dyDescent="0.15">
      <c r="AG1317" s="690" t="s">
        <v>2522</v>
      </c>
      <c r="AH1317" s="692" t="s">
        <v>1274</v>
      </c>
      <c r="AI1317" s="690" t="s">
        <v>4454</v>
      </c>
      <c r="AJ1317" s="690">
        <v>1605018</v>
      </c>
      <c r="AK1317" s="691" t="s">
        <v>1051</v>
      </c>
      <c r="AL1317" s="691">
        <v>1</v>
      </c>
      <c r="AM1317" s="691" t="s">
        <v>3315</v>
      </c>
    </row>
    <row r="1318" spans="33:39" ht="15" hidden="1" customHeight="1" x14ac:dyDescent="0.15">
      <c r="AG1318" s="690" t="s">
        <v>2522</v>
      </c>
      <c r="AH1318" s="692" t="s">
        <v>727</v>
      </c>
      <c r="AI1318" s="690" t="s">
        <v>4455</v>
      </c>
      <c r="AJ1318" s="690">
        <v>1605001</v>
      </c>
      <c r="AK1318" s="691">
        <v>1</v>
      </c>
      <c r="AL1318" s="691" t="s">
        <v>1051</v>
      </c>
      <c r="AM1318" s="691" t="s">
        <v>3316</v>
      </c>
    </row>
    <row r="1319" spans="33:39" ht="15" hidden="1" customHeight="1" x14ac:dyDescent="0.15">
      <c r="AG1319" s="690" t="s">
        <v>2522</v>
      </c>
      <c r="AH1319" s="692" t="s">
        <v>732</v>
      </c>
      <c r="AI1319" s="690" t="s">
        <v>4456</v>
      </c>
      <c r="AJ1319" s="690">
        <v>1605006</v>
      </c>
      <c r="AK1319" s="691">
        <v>1</v>
      </c>
      <c r="AL1319" s="691" t="s">
        <v>1051</v>
      </c>
      <c r="AM1319" s="691" t="s">
        <v>3316</v>
      </c>
    </row>
    <row r="1320" spans="33:39" ht="15" hidden="1" customHeight="1" x14ac:dyDescent="0.15">
      <c r="AG1320" s="690" t="s">
        <v>2522</v>
      </c>
      <c r="AH1320" s="692" t="s">
        <v>728</v>
      </c>
      <c r="AI1320" s="690" t="s">
        <v>4457</v>
      </c>
      <c r="AJ1320" s="690">
        <v>1605002</v>
      </c>
      <c r="AK1320" s="691" t="s">
        <v>1051</v>
      </c>
      <c r="AL1320" s="691">
        <v>1</v>
      </c>
      <c r="AM1320" s="691" t="s">
        <v>3316</v>
      </c>
    </row>
    <row r="1321" spans="33:39" ht="15" hidden="1" customHeight="1" x14ac:dyDescent="0.15">
      <c r="AG1321" s="690" t="s">
        <v>2522</v>
      </c>
      <c r="AH1321" s="692" t="s">
        <v>729</v>
      </c>
      <c r="AI1321" s="690" t="s">
        <v>4458</v>
      </c>
      <c r="AJ1321" s="690">
        <v>1605003</v>
      </c>
      <c r="AK1321" s="691" t="s">
        <v>1051</v>
      </c>
      <c r="AL1321" s="691">
        <v>1</v>
      </c>
      <c r="AM1321" s="691" t="s">
        <v>3316</v>
      </c>
    </row>
    <row r="1322" spans="33:39" ht="15" hidden="1" customHeight="1" x14ac:dyDescent="0.15">
      <c r="AG1322" s="690" t="s">
        <v>2522</v>
      </c>
      <c r="AH1322" s="692" t="s">
        <v>736</v>
      </c>
      <c r="AI1322" s="690" t="s">
        <v>4459</v>
      </c>
      <c r="AJ1322" s="690">
        <v>1605013</v>
      </c>
      <c r="AK1322" s="691">
        <v>1</v>
      </c>
      <c r="AL1322" s="691" t="s">
        <v>1051</v>
      </c>
      <c r="AM1322" s="691" t="s">
        <v>3316</v>
      </c>
    </row>
    <row r="1323" spans="33:39" ht="15" hidden="1" customHeight="1" x14ac:dyDescent="0.15">
      <c r="AG1323" s="690" t="s">
        <v>2522</v>
      </c>
      <c r="AH1323" s="692" t="s">
        <v>1275</v>
      </c>
      <c r="AI1323" s="690" t="s">
        <v>4460</v>
      </c>
      <c r="AJ1323" s="690">
        <v>1605020</v>
      </c>
      <c r="AK1323" s="691">
        <v>1</v>
      </c>
      <c r="AL1323" s="691" t="s">
        <v>1051</v>
      </c>
      <c r="AM1323" s="691" t="s">
        <v>3315</v>
      </c>
    </row>
    <row r="1324" spans="33:39" ht="15" hidden="1" customHeight="1" x14ac:dyDescent="0.15">
      <c r="AG1324" s="690" t="s">
        <v>2522</v>
      </c>
      <c r="AH1324" s="692" t="s">
        <v>730</v>
      </c>
      <c r="AI1324" s="690" t="s">
        <v>4461</v>
      </c>
      <c r="AJ1324" s="690">
        <v>1605004</v>
      </c>
      <c r="AK1324" s="691" t="s">
        <v>1051</v>
      </c>
      <c r="AL1324" s="691">
        <v>1</v>
      </c>
      <c r="AM1324" s="691" t="s">
        <v>3316</v>
      </c>
    </row>
    <row r="1325" spans="33:39" ht="15" hidden="1" customHeight="1" x14ac:dyDescent="0.15">
      <c r="AG1325" s="690" t="s">
        <v>2522</v>
      </c>
      <c r="AH1325" s="692" t="s">
        <v>731</v>
      </c>
      <c r="AI1325" s="690" t="s">
        <v>4462</v>
      </c>
      <c r="AJ1325" s="690">
        <v>1605005</v>
      </c>
      <c r="AK1325" s="691">
        <v>1</v>
      </c>
      <c r="AL1325" s="691" t="s">
        <v>1051</v>
      </c>
      <c r="AM1325" s="691" t="s">
        <v>3316</v>
      </c>
    </row>
    <row r="1326" spans="33:39" ht="15" hidden="1" customHeight="1" x14ac:dyDescent="0.15">
      <c r="AG1326" s="690" t="s">
        <v>2522</v>
      </c>
      <c r="AH1326" s="692" t="s">
        <v>1273</v>
      </c>
      <c r="AI1326" s="690" t="s">
        <v>4463</v>
      </c>
      <c r="AJ1326" s="690">
        <v>1605010</v>
      </c>
      <c r="AK1326" s="691">
        <v>1</v>
      </c>
      <c r="AL1326" s="691" t="s">
        <v>1051</v>
      </c>
      <c r="AM1326" s="691" t="s">
        <v>3315</v>
      </c>
    </row>
    <row r="1327" spans="33:39" ht="15" hidden="1" customHeight="1" x14ac:dyDescent="0.15">
      <c r="AG1327" s="690" t="s">
        <v>2522</v>
      </c>
      <c r="AH1327" s="692" t="s">
        <v>737</v>
      </c>
      <c r="AI1327" s="690" t="s">
        <v>4464</v>
      </c>
      <c r="AJ1327" s="690">
        <v>1605015</v>
      </c>
      <c r="AK1327" s="691">
        <v>1</v>
      </c>
      <c r="AL1327" s="691" t="s">
        <v>1051</v>
      </c>
      <c r="AM1327" s="691" t="s">
        <v>3316</v>
      </c>
    </row>
    <row r="1328" spans="33:39" ht="15" hidden="1" customHeight="1" x14ac:dyDescent="0.15">
      <c r="AG1328" s="690" t="s">
        <v>2523</v>
      </c>
      <c r="AH1328" s="692" t="s">
        <v>239</v>
      </c>
      <c r="AI1328" s="690" t="s">
        <v>4465</v>
      </c>
      <c r="AJ1328" s="690">
        <v>1606001</v>
      </c>
      <c r="AK1328" s="691" t="s">
        <v>1051</v>
      </c>
      <c r="AL1328" s="691">
        <v>1</v>
      </c>
      <c r="AM1328" s="691" t="s">
        <v>3316</v>
      </c>
    </row>
    <row r="1329" spans="33:39" ht="15" hidden="1" customHeight="1" x14ac:dyDescent="0.15">
      <c r="AG1329" s="690" t="s">
        <v>2523</v>
      </c>
      <c r="AH1329" s="692" t="s">
        <v>739</v>
      </c>
      <c r="AI1329" s="690" t="s">
        <v>4466</v>
      </c>
      <c r="AJ1329" s="690">
        <v>1606004</v>
      </c>
      <c r="AK1329" s="691">
        <v>1</v>
      </c>
      <c r="AL1329" s="691" t="s">
        <v>1051</v>
      </c>
      <c r="AM1329" s="691" t="s">
        <v>3315</v>
      </c>
    </row>
    <row r="1330" spans="33:39" ht="15" hidden="1" customHeight="1" x14ac:dyDescent="0.15">
      <c r="AG1330" s="690" t="s">
        <v>2523</v>
      </c>
      <c r="AH1330" s="692" t="s">
        <v>741</v>
      </c>
      <c r="AI1330" s="690" t="s">
        <v>4467</v>
      </c>
      <c r="AJ1330" s="690">
        <v>1606006</v>
      </c>
      <c r="AK1330" s="691">
        <v>1</v>
      </c>
      <c r="AL1330" s="691" t="s">
        <v>1051</v>
      </c>
      <c r="AM1330" s="691" t="s">
        <v>3315</v>
      </c>
    </row>
    <row r="1331" spans="33:39" ht="15" hidden="1" customHeight="1" x14ac:dyDescent="0.15">
      <c r="AG1331" s="690" t="s">
        <v>2523</v>
      </c>
      <c r="AH1331" s="692" t="s">
        <v>738</v>
      </c>
      <c r="AI1331" s="690" t="s">
        <v>4468</v>
      </c>
      <c r="AJ1331" s="690">
        <v>1606003</v>
      </c>
      <c r="AK1331" s="691">
        <v>1</v>
      </c>
      <c r="AL1331" s="691" t="s">
        <v>1051</v>
      </c>
      <c r="AM1331" s="691" t="s">
        <v>3316</v>
      </c>
    </row>
    <row r="1332" spans="33:39" ht="15" hidden="1" customHeight="1" x14ac:dyDescent="0.15">
      <c r="AG1332" s="690" t="s">
        <v>2523</v>
      </c>
      <c r="AH1332" s="692" t="s">
        <v>740</v>
      </c>
      <c r="AI1332" s="690" t="s">
        <v>4469</v>
      </c>
      <c r="AJ1332" s="690">
        <v>1606005</v>
      </c>
      <c r="AK1332" s="691" t="s">
        <v>1051</v>
      </c>
      <c r="AL1332" s="691">
        <v>1</v>
      </c>
      <c r="AM1332" s="691" t="s">
        <v>3315</v>
      </c>
    </row>
    <row r="1333" spans="33:39" ht="15" hidden="1" customHeight="1" x14ac:dyDescent="0.15">
      <c r="AG1333" s="690" t="s">
        <v>2523</v>
      </c>
      <c r="AH1333" s="692" t="s">
        <v>742</v>
      </c>
      <c r="AI1333" s="690" t="s">
        <v>4470</v>
      </c>
      <c r="AJ1333" s="690">
        <v>1606008</v>
      </c>
      <c r="AK1333" s="691" t="s">
        <v>1051</v>
      </c>
      <c r="AL1333" s="691">
        <v>1</v>
      </c>
      <c r="AM1333" s="691" t="s">
        <v>3315</v>
      </c>
    </row>
    <row r="1334" spans="33:39" ht="15" hidden="1" customHeight="1" x14ac:dyDescent="0.15">
      <c r="AG1334" s="690" t="s">
        <v>2523</v>
      </c>
      <c r="AH1334" s="692" t="s">
        <v>2429</v>
      </c>
      <c r="AI1334" s="690" t="s">
        <v>4471</v>
      </c>
      <c r="AJ1334" s="690">
        <v>1606010</v>
      </c>
      <c r="AK1334" s="691" t="s">
        <v>1051</v>
      </c>
      <c r="AL1334" s="691">
        <v>1</v>
      </c>
      <c r="AM1334" s="691" t="s">
        <v>3316</v>
      </c>
    </row>
    <row r="1335" spans="33:39" ht="15" hidden="1" customHeight="1" x14ac:dyDescent="0.15">
      <c r="AG1335" s="690" t="s">
        <v>2523</v>
      </c>
      <c r="AH1335" s="692" t="s">
        <v>2427</v>
      </c>
      <c r="AI1335" s="690" t="s">
        <v>4472</v>
      </c>
      <c r="AJ1335" s="690">
        <v>1606002</v>
      </c>
      <c r="AK1335" s="691">
        <v>1</v>
      </c>
      <c r="AL1335" s="691" t="s">
        <v>1051</v>
      </c>
      <c r="AM1335" s="691" t="s">
        <v>3316</v>
      </c>
    </row>
    <row r="1336" spans="33:39" ht="15" hidden="1" customHeight="1" x14ac:dyDescent="0.15">
      <c r="AG1336" s="690" t="s">
        <v>2523</v>
      </c>
      <c r="AH1336" s="692" t="s">
        <v>3433</v>
      </c>
      <c r="AI1336" s="690" t="s">
        <v>4473</v>
      </c>
      <c r="AJ1336" s="690">
        <v>1606007</v>
      </c>
      <c r="AK1336" s="691" t="s">
        <v>1051</v>
      </c>
      <c r="AL1336" s="691">
        <v>1</v>
      </c>
      <c r="AM1336" s="691" t="s">
        <v>3316</v>
      </c>
    </row>
    <row r="1337" spans="33:39" ht="15" hidden="1" customHeight="1" x14ac:dyDescent="0.15">
      <c r="AG1337" s="690" t="s">
        <v>2524</v>
      </c>
      <c r="AH1337" s="692" t="s">
        <v>746</v>
      </c>
      <c r="AI1337" s="690" t="s">
        <v>4474</v>
      </c>
      <c r="AJ1337" s="690">
        <v>1701005</v>
      </c>
      <c r="AK1337" s="691" t="s">
        <v>1051</v>
      </c>
      <c r="AL1337" s="691">
        <v>1</v>
      </c>
      <c r="AM1337" s="691" t="s">
        <v>3316</v>
      </c>
    </row>
    <row r="1338" spans="33:39" ht="15" hidden="1" customHeight="1" x14ac:dyDescent="0.15">
      <c r="AG1338" s="690" t="s">
        <v>2524</v>
      </c>
      <c r="AH1338" s="692" t="s">
        <v>2432</v>
      </c>
      <c r="AI1338" s="690" t="s">
        <v>4475</v>
      </c>
      <c r="AJ1338" s="690">
        <v>1701008</v>
      </c>
      <c r="AK1338" s="691" t="s">
        <v>1051</v>
      </c>
      <c r="AL1338" s="691">
        <v>1</v>
      </c>
      <c r="AM1338" s="691" t="s">
        <v>3316</v>
      </c>
    </row>
    <row r="1339" spans="33:39" ht="15" hidden="1" customHeight="1" x14ac:dyDescent="0.15">
      <c r="AG1339" s="690" t="s">
        <v>2524</v>
      </c>
      <c r="AH1339" s="692" t="s">
        <v>1186</v>
      </c>
      <c r="AI1339" s="690" t="s">
        <v>4476</v>
      </c>
      <c r="AJ1339" s="690">
        <v>1701001</v>
      </c>
      <c r="AK1339" s="691" t="s">
        <v>1051</v>
      </c>
      <c r="AL1339" s="691">
        <v>1</v>
      </c>
      <c r="AM1339" s="691" t="s">
        <v>3316</v>
      </c>
    </row>
    <row r="1340" spans="33:39" ht="15" hidden="1" customHeight="1" x14ac:dyDescent="0.15">
      <c r="AG1340" s="690" t="s">
        <v>2524</v>
      </c>
      <c r="AH1340" s="692" t="s">
        <v>743</v>
      </c>
      <c r="AI1340" s="690" t="s">
        <v>4477</v>
      </c>
      <c r="AJ1340" s="690">
        <v>1701002</v>
      </c>
      <c r="AK1340" s="691" t="s">
        <v>1051</v>
      </c>
      <c r="AL1340" s="691">
        <v>1</v>
      </c>
      <c r="AM1340" s="691" t="s">
        <v>3316</v>
      </c>
    </row>
    <row r="1341" spans="33:39" ht="15" hidden="1" customHeight="1" x14ac:dyDescent="0.15">
      <c r="AG1341" s="690" t="s">
        <v>2524</v>
      </c>
      <c r="AH1341" s="692" t="s">
        <v>2430</v>
      </c>
      <c r="AI1341" s="690" t="s">
        <v>4478</v>
      </c>
      <c r="AJ1341" s="690">
        <v>1701007</v>
      </c>
      <c r="AK1341" s="691" t="s">
        <v>1051</v>
      </c>
      <c r="AL1341" s="691">
        <v>1</v>
      </c>
      <c r="AM1341" s="691" t="s">
        <v>3316</v>
      </c>
    </row>
    <row r="1342" spans="33:39" ht="15" hidden="1" customHeight="1" x14ac:dyDescent="0.15">
      <c r="AG1342" s="690" t="s">
        <v>2524</v>
      </c>
      <c r="AH1342" s="692" t="s">
        <v>744</v>
      </c>
      <c r="AI1342" s="690" t="s">
        <v>4479</v>
      </c>
      <c r="AJ1342" s="690">
        <v>1701003</v>
      </c>
      <c r="AK1342" s="691" t="s">
        <v>1051</v>
      </c>
      <c r="AL1342" s="691">
        <v>1</v>
      </c>
      <c r="AM1342" s="691" t="s">
        <v>3316</v>
      </c>
    </row>
    <row r="1343" spans="33:39" ht="15" hidden="1" customHeight="1" x14ac:dyDescent="0.15">
      <c r="AG1343" s="690" t="s">
        <v>2524</v>
      </c>
      <c r="AH1343" s="692" t="s">
        <v>1187</v>
      </c>
      <c r="AI1343" s="690" t="s">
        <v>4480</v>
      </c>
      <c r="AJ1343" s="690">
        <v>1701004</v>
      </c>
      <c r="AK1343" s="691" t="s">
        <v>1051</v>
      </c>
      <c r="AL1343" s="691">
        <v>1</v>
      </c>
      <c r="AM1343" s="691" t="s">
        <v>3316</v>
      </c>
    </row>
    <row r="1344" spans="33:39" ht="15" hidden="1" customHeight="1" x14ac:dyDescent="0.15">
      <c r="AG1344" s="690" t="s">
        <v>2524</v>
      </c>
      <c r="AH1344" s="692" t="s">
        <v>745</v>
      </c>
      <c r="AI1344" s="690" t="s">
        <v>4481</v>
      </c>
      <c r="AJ1344" s="690">
        <v>1701006</v>
      </c>
      <c r="AK1344" s="691" t="s">
        <v>1051</v>
      </c>
      <c r="AL1344" s="691">
        <v>1</v>
      </c>
      <c r="AM1344" s="691" t="s">
        <v>3315</v>
      </c>
    </row>
    <row r="1345" spans="33:39" ht="15" hidden="1" customHeight="1" x14ac:dyDescent="0.15">
      <c r="AG1345" s="690" t="s">
        <v>2525</v>
      </c>
      <c r="AH1345" s="692" t="s">
        <v>748</v>
      </c>
      <c r="AI1345" s="690" t="s">
        <v>4482</v>
      </c>
      <c r="AJ1345" s="690">
        <v>1702003</v>
      </c>
      <c r="AK1345" s="691" t="s">
        <v>1051</v>
      </c>
      <c r="AL1345" s="691">
        <v>1</v>
      </c>
      <c r="AM1345" s="691" t="s">
        <v>3315</v>
      </c>
    </row>
    <row r="1346" spans="33:39" ht="15" hidden="1" customHeight="1" x14ac:dyDescent="0.15">
      <c r="AG1346" s="690" t="s">
        <v>2525</v>
      </c>
      <c r="AH1346" s="692" t="s">
        <v>749</v>
      </c>
      <c r="AI1346" s="690" t="s">
        <v>4483</v>
      </c>
      <c r="AJ1346" s="690">
        <v>1702004</v>
      </c>
      <c r="AK1346" s="691" t="s">
        <v>1051</v>
      </c>
      <c r="AL1346" s="691">
        <v>1</v>
      </c>
      <c r="AM1346" s="691" t="s">
        <v>3316</v>
      </c>
    </row>
    <row r="1347" spans="33:39" ht="15" hidden="1" customHeight="1" x14ac:dyDescent="0.15">
      <c r="AG1347" s="690" t="s">
        <v>2525</v>
      </c>
      <c r="AH1347" s="692" t="s">
        <v>1190</v>
      </c>
      <c r="AI1347" s="690" t="s">
        <v>4484</v>
      </c>
      <c r="AJ1347" s="690">
        <v>1702007</v>
      </c>
      <c r="AK1347" s="691" t="s">
        <v>1051</v>
      </c>
      <c r="AL1347" s="691">
        <v>1</v>
      </c>
      <c r="AM1347" s="691" t="s">
        <v>3316</v>
      </c>
    </row>
    <row r="1348" spans="33:39" ht="15" hidden="1" customHeight="1" x14ac:dyDescent="0.15">
      <c r="AG1348" s="690" t="s">
        <v>2525</v>
      </c>
      <c r="AH1348" s="692" t="s">
        <v>747</v>
      </c>
      <c r="AI1348" s="690" t="s">
        <v>4485</v>
      </c>
      <c r="AJ1348" s="690">
        <v>1702002</v>
      </c>
      <c r="AK1348" s="691" t="s">
        <v>1051</v>
      </c>
      <c r="AL1348" s="691">
        <v>1</v>
      </c>
      <c r="AM1348" s="691" t="s">
        <v>3316</v>
      </c>
    </row>
    <row r="1349" spans="33:39" ht="15" hidden="1" customHeight="1" x14ac:dyDescent="0.15">
      <c r="AG1349" s="690" t="s">
        <v>2525</v>
      </c>
      <c r="AH1349" s="692" t="s">
        <v>753</v>
      </c>
      <c r="AI1349" s="690" t="s">
        <v>4486</v>
      </c>
      <c r="AJ1349" s="690">
        <v>1702011</v>
      </c>
      <c r="AK1349" s="691" t="s">
        <v>1051</v>
      </c>
      <c r="AL1349" s="691">
        <v>1</v>
      </c>
      <c r="AM1349" s="691" t="s">
        <v>3316</v>
      </c>
    </row>
    <row r="1350" spans="33:39" ht="15" hidden="1" customHeight="1" x14ac:dyDescent="0.15">
      <c r="AG1350" s="690" t="s">
        <v>2525</v>
      </c>
      <c r="AH1350" s="692" t="s">
        <v>1188</v>
      </c>
      <c r="AI1350" s="690" t="s">
        <v>4487</v>
      </c>
      <c r="AJ1350" s="690">
        <v>1702001</v>
      </c>
      <c r="AK1350" s="691" t="s">
        <v>1051</v>
      </c>
      <c r="AL1350" s="691">
        <v>1</v>
      </c>
      <c r="AM1350" s="691" t="s">
        <v>3316</v>
      </c>
    </row>
    <row r="1351" spans="33:39" ht="15" hidden="1" customHeight="1" x14ac:dyDescent="0.15">
      <c r="AG1351" s="690" t="s">
        <v>2525</v>
      </c>
      <c r="AH1351" s="692" t="s">
        <v>750</v>
      </c>
      <c r="AI1351" s="690" t="s">
        <v>4488</v>
      </c>
      <c r="AJ1351" s="690">
        <v>1702005</v>
      </c>
      <c r="AK1351" s="691" t="s">
        <v>1051</v>
      </c>
      <c r="AL1351" s="691">
        <v>1</v>
      </c>
      <c r="AM1351" s="691" t="s">
        <v>3316</v>
      </c>
    </row>
    <row r="1352" spans="33:39" ht="15" hidden="1" customHeight="1" x14ac:dyDescent="0.15">
      <c r="AG1352" s="690" t="s">
        <v>2525</v>
      </c>
      <c r="AH1352" s="692" t="s">
        <v>752</v>
      </c>
      <c r="AI1352" s="690" t="s">
        <v>4489</v>
      </c>
      <c r="AJ1352" s="690">
        <v>1702009</v>
      </c>
      <c r="AK1352" s="691" t="s">
        <v>1051</v>
      </c>
      <c r="AL1352" s="691">
        <v>1</v>
      </c>
      <c r="AM1352" s="691" t="s">
        <v>3316</v>
      </c>
    </row>
    <row r="1353" spans="33:39" ht="15" hidden="1" customHeight="1" x14ac:dyDescent="0.15">
      <c r="AG1353" s="690" t="s">
        <v>2525</v>
      </c>
      <c r="AH1353" s="692" t="s">
        <v>751</v>
      </c>
      <c r="AI1353" s="690" t="s">
        <v>4490</v>
      </c>
      <c r="AJ1353" s="690">
        <v>1702008</v>
      </c>
      <c r="AK1353" s="691" t="s">
        <v>1051</v>
      </c>
      <c r="AL1353" s="691">
        <v>1</v>
      </c>
      <c r="AM1353" s="691" t="s">
        <v>3316</v>
      </c>
    </row>
    <row r="1354" spans="33:39" ht="15" hidden="1" customHeight="1" x14ac:dyDescent="0.15">
      <c r="AG1354" s="690" t="s">
        <v>2525</v>
      </c>
      <c r="AH1354" s="692" t="s">
        <v>1189</v>
      </c>
      <c r="AI1354" s="690" t="s">
        <v>4491</v>
      </c>
      <c r="AJ1354" s="690">
        <v>1702010</v>
      </c>
      <c r="AK1354" s="691" t="s">
        <v>1051</v>
      </c>
      <c r="AL1354" s="691">
        <v>1</v>
      </c>
      <c r="AM1354" s="691" t="s">
        <v>3316</v>
      </c>
    </row>
    <row r="1355" spans="33:39" ht="15" hidden="1" customHeight="1" x14ac:dyDescent="0.15">
      <c r="AG1355" s="690" t="s">
        <v>2188</v>
      </c>
      <c r="AH1355" s="692" t="s">
        <v>755</v>
      </c>
      <c r="AI1355" s="690" t="s">
        <v>4492</v>
      </c>
      <c r="AJ1355" s="690">
        <v>1703023</v>
      </c>
      <c r="AK1355" s="691" t="s">
        <v>1051</v>
      </c>
      <c r="AL1355" s="691">
        <v>1</v>
      </c>
      <c r="AM1355" s="691" t="s">
        <v>3315</v>
      </c>
    </row>
    <row r="1356" spans="33:39" ht="15" hidden="1" customHeight="1" x14ac:dyDescent="0.15">
      <c r="AG1356" s="690" t="s">
        <v>2188</v>
      </c>
      <c r="AH1356" s="692" t="s">
        <v>1191</v>
      </c>
      <c r="AI1356" s="690" t="s">
        <v>4493</v>
      </c>
      <c r="AJ1356" s="690">
        <v>1703011</v>
      </c>
      <c r="AK1356" s="691" t="s">
        <v>1051</v>
      </c>
      <c r="AL1356" s="691">
        <v>1</v>
      </c>
      <c r="AM1356" s="691" t="s">
        <v>3316</v>
      </c>
    </row>
    <row r="1357" spans="33:39" ht="15" hidden="1" customHeight="1" x14ac:dyDescent="0.15">
      <c r="AG1357" s="690" t="s">
        <v>2188</v>
      </c>
      <c r="AH1357" s="692" t="s">
        <v>766</v>
      </c>
      <c r="AI1357" s="690" t="s">
        <v>4494</v>
      </c>
      <c r="AJ1357" s="690">
        <v>1703021</v>
      </c>
      <c r="AK1357" s="691" t="s">
        <v>1051</v>
      </c>
      <c r="AL1357" s="691">
        <v>1</v>
      </c>
      <c r="AM1357" s="691" t="s">
        <v>3316</v>
      </c>
    </row>
    <row r="1358" spans="33:39" ht="15" hidden="1" customHeight="1" x14ac:dyDescent="0.15">
      <c r="AG1358" s="690" t="s">
        <v>2188</v>
      </c>
      <c r="AH1358" s="692" t="s">
        <v>765</v>
      </c>
      <c r="AI1358" s="690" t="s">
        <v>4495</v>
      </c>
      <c r="AJ1358" s="690">
        <v>1703017</v>
      </c>
      <c r="AK1358" s="691">
        <v>1</v>
      </c>
      <c r="AL1358" s="691" t="s">
        <v>1051</v>
      </c>
      <c r="AM1358" s="691" t="s">
        <v>3316</v>
      </c>
    </row>
    <row r="1359" spans="33:39" ht="15" hidden="1" customHeight="1" x14ac:dyDescent="0.15">
      <c r="AG1359" s="690" t="s">
        <v>2188</v>
      </c>
      <c r="AH1359" s="692" t="s">
        <v>1193</v>
      </c>
      <c r="AI1359" s="690" t="s">
        <v>4496</v>
      </c>
      <c r="AJ1359" s="690">
        <v>1703012</v>
      </c>
      <c r="AK1359" s="691" t="s">
        <v>1051</v>
      </c>
      <c r="AL1359" s="691">
        <v>1</v>
      </c>
      <c r="AM1359" s="691" t="s">
        <v>3316</v>
      </c>
    </row>
    <row r="1360" spans="33:39" ht="15" hidden="1" customHeight="1" x14ac:dyDescent="0.15">
      <c r="AG1360" s="690" t="s">
        <v>2188</v>
      </c>
      <c r="AH1360" s="692" t="s">
        <v>756</v>
      </c>
      <c r="AI1360" s="690" t="s">
        <v>4497</v>
      </c>
      <c r="AJ1360" s="690">
        <v>1703002</v>
      </c>
      <c r="AK1360" s="691">
        <v>1</v>
      </c>
      <c r="AL1360" s="691" t="s">
        <v>1051</v>
      </c>
      <c r="AM1360" s="691" t="s">
        <v>3316</v>
      </c>
    </row>
    <row r="1361" spans="33:39" ht="15" hidden="1" customHeight="1" x14ac:dyDescent="0.15">
      <c r="AG1361" s="690" t="s">
        <v>2188</v>
      </c>
      <c r="AH1361" s="692" t="s">
        <v>767</v>
      </c>
      <c r="AI1361" s="690" t="s">
        <v>4498</v>
      </c>
      <c r="AJ1361" s="690">
        <v>1703022</v>
      </c>
      <c r="AK1361" s="691" t="s">
        <v>1051</v>
      </c>
      <c r="AL1361" s="691">
        <v>1</v>
      </c>
      <c r="AM1361" s="691" t="s">
        <v>3315</v>
      </c>
    </row>
    <row r="1362" spans="33:39" ht="15" hidden="1" customHeight="1" x14ac:dyDescent="0.15">
      <c r="AG1362" s="690" t="s">
        <v>2188</v>
      </c>
      <c r="AH1362" s="692" t="s">
        <v>759</v>
      </c>
      <c r="AI1362" s="690" t="s">
        <v>4499</v>
      </c>
      <c r="AJ1362" s="690">
        <v>1703009</v>
      </c>
      <c r="AK1362" s="691">
        <v>1</v>
      </c>
      <c r="AL1362" s="691" t="s">
        <v>1051</v>
      </c>
      <c r="AM1362" s="691" t="s">
        <v>3316</v>
      </c>
    </row>
    <row r="1363" spans="33:39" ht="15" hidden="1" customHeight="1" x14ac:dyDescent="0.15">
      <c r="AG1363" s="690" t="s">
        <v>2188</v>
      </c>
      <c r="AH1363" s="692" t="s">
        <v>1192</v>
      </c>
      <c r="AI1363" s="690" t="s">
        <v>4500</v>
      </c>
      <c r="AJ1363" s="690">
        <v>1703014</v>
      </c>
      <c r="AK1363" s="691" t="s">
        <v>1051</v>
      </c>
      <c r="AL1363" s="691">
        <v>1</v>
      </c>
      <c r="AM1363" s="691" t="s">
        <v>3316</v>
      </c>
    </row>
    <row r="1364" spans="33:39" ht="15" hidden="1" customHeight="1" x14ac:dyDescent="0.15">
      <c r="AG1364" s="690" t="s">
        <v>2188</v>
      </c>
      <c r="AH1364" s="692" t="s">
        <v>760</v>
      </c>
      <c r="AI1364" s="690" t="s">
        <v>4501</v>
      </c>
      <c r="AJ1364" s="690">
        <v>1703020</v>
      </c>
      <c r="AK1364" s="691">
        <v>1</v>
      </c>
      <c r="AL1364" s="691" t="s">
        <v>1051</v>
      </c>
      <c r="AM1364" s="691" t="s">
        <v>3316</v>
      </c>
    </row>
    <row r="1365" spans="33:39" ht="15" hidden="1" customHeight="1" x14ac:dyDescent="0.15">
      <c r="AG1365" s="690" t="s">
        <v>2188</v>
      </c>
      <c r="AH1365" s="692" t="s">
        <v>754</v>
      </c>
      <c r="AI1365" s="690" t="s">
        <v>4502</v>
      </c>
      <c r="AJ1365" s="690">
        <v>1703001</v>
      </c>
      <c r="AK1365" s="691" t="s">
        <v>1051</v>
      </c>
      <c r="AL1365" s="691">
        <v>1</v>
      </c>
      <c r="AM1365" s="691" t="s">
        <v>3316</v>
      </c>
    </row>
    <row r="1366" spans="33:39" ht="15" hidden="1" customHeight="1" x14ac:dyDescent="0.15">
      <c r="AG1366" s="690" t="s">
        <v>2188</v>
      </c>
      <c r="AH1366" s="692" t="s">
        <v>768</v>
      </c>
      <c r="AI1366" s="690" t="s">
        <v>4503</v>
      </c>
      <c r="AJ1366" s="690">
        <v>1703024</v>
      </c>
      <c r="AK1366" s="691" t="s">
        <v>1051</v>
      </c>
      <c r="AL1366" s="691">
        <v>1</v>
      </c>
      <c r="AM1366" s="691" t="s">
        <v>3316</v>
      </c>
    </row>
    <row r="1367" spans="33:39" ht="15" hidden="1" customHeight="1" x14ac:dyDescent="0.15">
      <c r="AG1367" s="690" t="s">
        <v>2188</v>
      </c>
      <c r="AH1367" s="692" t="s">
        <v>761</v>
      </c>
      <c r="AI1367" s="690" t="s">
        <v>4504</v>
      </c>
      <c r="AJ1367" s="690">
        <v>1703008</v>
      </c>
      <c r="AK1367" s="691" t="s">
        <v>1051</v>
      </c>
      <c r="AL1367" s="691">
        <v>1</v>
      </c>
      <c r="AM1367" s="691" t="s">
        <v>3316</v>
      </c>
    </row>
    <row r="1368" spans="33:39" ht="15" hidden="1" customHeight="1" x14ac:dyDescent="0.15">
      <c r="AG1368" s="690" t="s">
        <v>2188</v>
      </c>
      <c r="AH1368" s="692" t="s">
        <v>762</v>
      </c>
      <c r="AI1368" s="690" t="s">
        <v>4505</v>
      </c>
      <c r="AJ1368" s="690">
        <v>1703010</v>
      </c>
      <c r="AK1368" s="691" t="s">
        <v>1051</v>
      </c>
      <c r="AL1368" s="691">
        <v>1</v>
      </c>
      <c r="AM1368" s="691" t="s">
        <v>3316</v>
      </c>
    </row>
    <row r="1369" spans="33:39" ht="15" hidden="1" customHeight="1" x14ac:dyDescent="0.15">
      <c r="AG1369" s="690" t="s">
        <v>2188</v>
      </c>
      <c r="AH1369" s="692" t="s">
        <v>764</v>
      </c>
      <c r="AI1369" s="690" t="s">
        <v>4506</v>
      </c>
      <c r="AJ1369" s="690">
        <v>1703015</v>
      </c>
      <c r="AK1369" s="691" t="s">
        <v>1051</v>
      </c>
      <c r="AL1369" s="691">
        <v>1</v>
      </c>
      <c r="AM1369" s="691" t="s">
        <v>3316</v>
      </c>
    </row>
    <row r="1370" spans="33:39" ht="15" customHeight="1" x14ac:dyDescent="0.15">
      <c r="AG1370" s="690" t="s">
        <v>2188</v>
      </c>
      <c r="AH1370" s="692" t="s">
        <v>763</v>
      </c>
      <c r="AI1370" s="690" t="s">
        <v>4507</v>
      </c>
      <c r="AJ1370" s="690">
        <v>1703013</v>
      </c>
      <c r="AK1370" s="691" t="s">
        <v>1051</v>
      </c>
      <c r="AL1370" s="691">
        <v>1</v>
      </c>
      <c r="AM1370" s="691" t="s">
        <v>3316</v>
      </c>
    </row>
    <row r="1371" spans="33:39" ht="15" hidden="1" customHeight="1" x14ac:dyDescent="0.15">
      <c r="AG1371" s="690" t="s">
        <v>2188</v>
      </c>
      <c r="AH1371" s="692" t="s">
        <v>2438</v>
      </c>
      <c r="AI1371" s="690" t="s">
        <v>4508</v>
      </c>
      <c r="AJ1371" s="690">
        <v>1703018</v>
      </c>
      <c r="AK1371" s="691">
        <v>1</v>
      </c>
      <c r="AL1371" s="691" t="s">
        <v>1051</v>
      </c>
      <c r="AM1371" s="691" t="s">
        <v>3316</v>
      </c>
    </row>
    <row r="1372" spans="33:39" ht="15" hidden="1" customHeight="1" x14ac:dyDescent="0.15">
      <c r="AG1372" s="690" t="s">
        <v>2188</v>
      </c>
      <c r="AH1372" s="692" t="s">
        <v>2434</v>
      </c>
      <c r="AI1372" s="690" t="s">
        <v>4509</v>
      </c>
      <c r="AJ1372" s="690">
        <v>1703003</v>
      </c>
      <c r="AK1372" s="691">
        <v>1</v>
      </c>
      <c r="AL1372" s="691" t="s">
        <v>1051</v>
      </c>
      <c r="AM1372" s="691" t="s">
        <v>3316</v>
      </c>
    </row>
    <row r="1373" spans="33:39" ht="15" hidden="1" customHeight="1" x14ac:dyDescent="0.15">
      <c r="AG1373" s="690" t="s">
        <v>2188</v>
      </c>
      <c r="AH1373" s="692" t="s">
        <v>757</v>
      </c>
      <c r="AI1373" s="690" t="s">
        <v>4510</v>
      </c>
      <c r="AJ1373" s="690">
        <v>1703005</v>
      </c>
      <c r="AK1373" s="691">
        <v>1</v>
      </c>
      <c r="AL1373" s="691" t="s">
        <v>1051</v>
      </c>
      <c r="AM1373" s="691" t="s">
        <v>3316</v>
      </c>
    </row>
    <row r="1374" spans="33:39" ht="15" hidden="1" customHeight="1" x14ac:dyDescent="0.15">
      <c r="AG1374" s="690" t="s">
        <v>2188</v>
      </c>
      <c r="AH1374" s="692" t="s">
        <v>272</v>
      </c>
      <c r="AI1374" s="690" t="s">
        <v>4511</v>
      </c>
      <c r="AJ1374" s="690">
        <v>1703004</v>
      </c>
      <c r="AK1374" s="691">
        <v>1</v>
      </c>
      <c r="AL1374" s="691" t="s">
        <v>1051</v>
      </c>
      <c r="AM1374" s="691" t="s">
        <v>3316</v>
      </c>
    </row>
    <row r="1375" spans="33:39" ht="15" hidden="1" customHeight="1" x14ac:dyDescent="0.15">
      <c r="AG1375" s="690" t="s">
        <v>2188</v>
      </c>
      <c r="AH1375" s="692" t="s">
        <v>1276</v>
      </c>
      <c r="AI1375" s="690" t="s">
        <v>4512</v>
      </c>
      <c r="AJ1375" s="690">
        <v>1703007</v>
      </c>
      <c r="AK1375" s="691">
        <v>1</v>
      </c>
      <c r="AL1375" s="691" t="s">
        <v>1051</v>
      </c>
      <c r="AM1375" s="691" t="s">
        <v>3315</v>
      </c>
    </row>
    <row r="1376" spans="33:39" ht="15" hidden="1" customHeight="1" x14ac:dyDescent="0.15">
      <c r="AG1376" s="690" t="s">
        <v>2188</v>
      </c>
      <c r="AH1376" s="692" t="s">
        <v>2437</v>
      </c>
      <c r="AI1376" s="690" t="s">
        <v>4513</v>
      </c>
      <c r="AJ1376" s="690">
        <v>1703016</v>
      </c>
      <c r="AK1376" s="691" t="s">
        <v>1051</v>
      </c>
      <c r="AL1376" s="691">
        <v>1</v>
      </c>
      <c r="AM1376" s="691" t="s">
        <v>3316</v>
      </c>
    </row>
    <row r="1377" spans="33:39" ht="15" hidden="1" customHeight="1" x14ac:dyDescent="0.15">
      <c r="AG1377" s="690" t="s">
        <v>2188</v>
      </c>
      <c r="AH1377" s="692" t="s">
        <v>758</v>
      </c>
      <c r="AI1377" s="690" t="s">
        <v>4514</v>
      </c>
      <c r="AJ1377" s="690">
        <v>1703006</v>
      </c>
      <c r="AK1377" s="691" t="s">
        <v>1051</v>
      </c>
      <c r="AL1377" s="691">
        <v>1</v>
      </c>
      <c r="AM1377" s="691" t="s">
        <v>3316</v>
      </c>
    </row>
    <row r="1378" spans="33:39" ht="15" hidden="1" customHeight="1" x14ac:dyDescent="0.15">
      <c r="AG1378" s="690" t="s">
        <v>2526</v>
      </c>
      <c r="AH1378" s="692" t="s">
        <v>1195</v>
      </c>
      <c r="AI1378" s="690" t="s">
        <v>4515</v>
      </c>
      <c r="AJ1378" s="690">
        <v>1704025</v>
      </c>
      <c r="AK1378" s="691" t="s">
        <v>1051</v>
      </c>
      <c r="AL1378" s="691">
        <v>1</v>
      </c>
      <c r="AM1378" s="691" t="s">
        <v>3316</v>
      </c>
    </row>
    <row r="1379" spans="33:39" ht="15" hidden="1" customHeight="1" x14ac:dyDescent="0.15">
      <c r="AG1379" s="690" t="s">
        <v>2526</v>
      </c>
      <c r="AH1379" s="692" t="s">
        <v>787</v>
      </c>
      <c r="AI1379" s="690" t="s">
        <v>4516</v>
      </c>
      <c r="AJ1379" s="690">
        <v>1704019</v>
      </c>
      <c r="AK1379" s="691" t="s">
        <v>1051</v>
      </c>
      <c r="AL1379" s="691">
        <v>1</v>
      </c>
      <c r="AM1379" s="691" t="s">
        <v>3316</v>
      </c>
    </row>
    <row r="1380" spans="33:39" ht="15" hidden="1" customHeight="1" x14ac:dyDescent="0.15">
      <c r="AG1380" s="690" t="s">
        <v>2526</v>
      </c>
      <c r="AH1380" s="692" t="s">
        <v>790</v>
      </c>
      <c r="AI1380" s="690" t="s">
        <v>4517</v>
      </c>
      <c r="AJ1380" s="690">
        <v>1704035</v>
      </c>
      <c r="AK1380" s="691" t="s">
        <v>1051</v>
      </c>
      <c r="AL1380" s="691">
        <v>1</v>
      </c>
      <c r="AM1380" s="691" t="s">
        <v>3316</v>
      </c>
    </row>
    <row r="1381" spans="33:39" ht="15" hidden="1" customHeight="1" x14ac:dyDescent="0.15">
      <c r="AG1381" s="690" t="s">
        <v>2526</v>
      </c>
      <c r="AH1381" s="692" t="s">
        <v>1194</v>
      </c>
      <c r="AI1381" s="690" t="s">
        <v>4518</v>
      </c>
      <c r="AJ1381" s="690">
        <v>1704022</v>
      </c>
      <c r="AK1381" s="691" t="s">
        <v>1051</v>
      </c>
      <c r="AL1381" s="691">
        <v>1</v>
      </c>
      <c r="AM1381" s="691" t="s">
        <v>3316</v>
      </c>
    </row>
    <row r="1382" spans="33:39" ht="15" hidden="1" customHeight="1" x14ac:dyDescent="0.15">
      <c r="AG1382" s="690" t="s">
        <v>2526</v>
      </c>
      <c r="AH1382" s="692" t="s">
        <v>789</v>
      </c>
      <c r="AI1382" s="690" t="s">
        <v>4519</v>
      </c>
      <c r="AJ1382" s="690">
        <v>1704034</v>
      </c>
      <c r="AK1382" s="691" t="s">
        <v>1051</v>
      </c>
      <c r="AL1382" s="691">
        <v>1</v>
      </c>
      <c r="AM1382" s="691" t="s">
        <v>3316</v>
      </c>
    </row>
    <row r="1383" spans="33:39" ht="15" hidden="1" customHeight="1" x14ac:dyDescent="0.15">
      <c r="AG1383" s="690" t="s">
        <v>2526</v>
      </c>
      <c r="AH1383" s="692" t="s">
        <v>2446</v>
      </c>
      <c r="AI1383" s="690" t="s">
        <v>4520</v>
      </c>
      <c r="AJ1383" s="690">
        <v>1704036</v>
      </c>
      <c r="AK1383" s="691">
        <v>1</v>
      </c>
      <c r="AL1383" s="691" t="s">
        <v>1051</v>
      </c>
      <c r="AM1383" s="691" t="s">
        <v>3315</v>
      </c>
    </row>
    <row r="1384" spans="33:39" ht="15" hidden="1" customHeight="1" x14ac:dyDescent="0.15">
      <c r="AG1384" s="690" t="s">
        <v>2526</v>
      </c>
      <c r="AH1384" s="692" t="s">
        <v>2442</v>
      </c>
      <c r="AI1384" s="690" t="s">
        <v>4521</v>
      </c>
      <c r="AJ1384" s="690">
        <v>1704021</v>
      </c>
      <c r="AK1384" s="691">
        <v>1</v>
      </c>
      <c r="AL1384" s="691" t="s">
        <v>1051</v>
      </c>
      <c r="AM1384" s="691" t="s">
        <v>3315</v>
      </c>
    </row>
    <row r="1385" spans="33:39" ht="15" hidden="1" customHeight="1" x14ac:dyDescent="0.15">
      <c r="AG1385" s="690" t="s">
        <v>2526</v>
      </c>
      <c r="AH1385" s="692" t="s">
        <v>1277</v>
      </c>
      <c r="AI1385" s="690" t="s">
        <v>4522</v>
      </c>
      <c r="AJ1385" s="690">
        <v>1704039</v>
      </c>
      <c r="AK1385" s="691" t="s">
        <v>1051</v>
      </c>
      <c r="AL1385" s="691">
        <v>1</v>
      </c>
      <c r="AM1385" s="691" t="s">
        <v>3315</v>
      </c>
    </row>
    <row r="1386" spans="33:39" ht="15" hidden="1" customHeight="1" x14ac:dyDescent="0.15">
      <c r="AG1386" s="690" t="s">
        <v>2526</v>
      </c>
      <c r="AH1386" s="692" t="s">
        <v>771</v>
      </c>
      <c r="AI1386" s="690" t="s">
        <v>4523</v>
      </c>
      <c r="AJ1386" s="690">
        <v>1704007</v>
      </c>
      <c r="AK1386" s="691" t="s">
        <v>1051</v>
      </c>
      <c r="AL1386" s="691">
        <v>1</v>
      </c>
      <c r="AM1386" s="691" t="s">
        <v>3316</v>
      </c>
    </row>
    <row r="1387" spans="33:39" ht="15" hidden="1" customHeight="1" x14ac:dyDescent="0.15">
      <c r="AG1387" s="690" t="s">
        <v>2526</v>
      </c>
      <c r="AH1387" s="692" t="s">
        <v>783</v>
      </c>
      <c r="AI1387" s="690" t="s">
        <v>4524</v>
      </c>
      <c r="AJ1387" s="690">
        <v>1704017</v>
      </c>
      <c r="AK1387" s="691" t="s">
        <v>1051</v>
      </c>
      <c r="AL1387" s="691">
        <v>1</v>
      </c>
      <c r="AM1387" s="691" t="s">
        <v>3316</v>
      </c>
    </row>
    <row r="1388" spans="33:39" ht="15" hidden="1" customHeight="1" x14ac:dyDescent="0.15">
      <c r="AG1388" s="690" t="s">
        <v>2526</v>
      </c>
      <c r="AH1388" s="692" t="s">
        <v>772</v>
      </c>
      <c r="AI1388" s="690" t="s">
        <v>4525</v>
      </c>
      <c r="AJ1388" s="690">
        <v>1704008</v>
      </c>
      <c r="AK1388" s="691" t="s">
        <v>1051</v>
      </c>
      <c r="AL1388" s="691">
        <v>1</v>
      </c>
      <c r="AM1388" s="691" t="s">
        <v>3316</v>
      </c>
    </row>
    <row r="1389" spans="33:39" ht="15" hidden="1" customHeight="1" x14ac:dyDescent="0.15">
      <c r="AG1389" s="690" t="s">
        <v>2526</v>
      </c>
      <c r="AH1389" s="692" t="s">
        <v>1201</v>
      </c>
      <c r="AI1389" s="690" t="s">
        <v>4526</v>
      </c>
      <c r="AJ1389" s="690">
        <v>1704028</v>
      </c>
      <c r="AK1389" s="691">
        <v>1</v>
      </c>
      <c r="AL1389" s="691" t="s">
        <v>1051</v>
      </c>
      <c r="AM1389" s="691" t="s">
        <v>3316</v>
      </c>
    </row>
    <row r="1390" spans="33:39" ht="15" hidden="1" customHeight="1" x14ac:dyDescent="0.15">
      <c r="AG1390" s="690" t="s">
        <v>2526</v>
      </c>
      <c r="AH1390" s="692" t="s">
        <v>782</v>
      </c>
      <c r="AI1390" s="690" t="s">
        <v>4527</v>
      </c>
      <c r="AJ1390" s="690">
        <v>1704018</v>
      </c>
      <c r="AK1390" s="691" t="s">
        <v>1051</v>
      </c>
      <c r="AL1390" s="691">
        <v>1</v>
      </c>
      <c r="AM1390" s="691" t="s">
        <v>3316</v>
      </c>
    </row>
    <row r="1391" spans="33:39" ht="15" hidden="1" customHeight="1" x14ac:dyDescent="0.15">
      <c r="AG1391" s="690" t="s">
        <v>2526</v>
      </c>
      <c r="AH1391" s="692" t="s">
        <v>769</v>
      </c>
      <c r="AI1391" s="690" t="s">
        <v>4528</v>
      </c>
      <c r="AJ1391" s="690">
        <v>1704009</v>
      </c>
      <c r="AK1391" s="691">
        <v>1</v>
      </c>
      <c r="AL1391" s="691" t="s">
        <v>1051</v>
      </c>
      <c r="AM1391" s="691" t="s">
        <v>3316</v>
      </c>
    </row>
    <row r="1392" spans="33:39" ht="15" hidden="1" customHeight="1" x14ac:dyDescent="0.15">
      <c r="AG1392" s="690" t="s">
        <v>2526</v>
      </c>
      <c r="AH1392" s="692" t="s">
        <v>786</v>
      </c>
      <c r="AI1392" s="690" t="s">
        <v>4529</v>
      </c>
      <c r="AJ1392" s="690">
        <v>1704023</v>
      </c>
      <c r="AK1392" s="691" t="s">
        <v>1051</v>
      </c>
      <c r="AL1392" s="691">
        <v>1</v>
      </c>
      <c r="AM1392" s="691" t="s">
        <v>3316</v>
      </c>
    </row>
    <row r="1393" spans="33:39" ht="15" hidden="1" customHeight="1" x14ac:dyDescent="0.15">
      <c r="AG1393" s="690" t="s">
        <v>2526</v>
      </c>
      <c r="AH1393" s="692" t="s">
        <v>775</v>
      </c>
      <c r="AI1393" s="690" t="s">
        <v>4530</v>
      </c>
      <c r="AJ1393" s="690">
        <v>1704010</v>
      </c>
      <c r="AK1393" s="691" t="s">
        <v>1051</v>
      </c>
      <c r="AL1393" s="691">
        <v>1</v>
      </c>
      <c r="AM1393" s="691" t="s">
        <v>3316</v>
      </c>
    </row>
    <row r="1394" spans="33:39" ht="15" hidden="1" customHeight="1" x14ac:dyDescent="0.15">
      <c r="AG1394" s="690" t="s">
        <v>2526</v>
      </c>
      <c r="AH1394" s="692" t="s">
        <v>770</v>
      </c>
      <c r="AI1394" s="690" t="s">
        <v>4531</v>
      </c>
      <c r="AJ1394" s="690">
        <v>1704011</v>
      </c>
      <c r="AK1394" s="691" t="s">
        <v>1051</v>
      </c>
      <c r="AL1394" s="691">
        <v>1</v>
      </c>
      <c r="AM1394" s="691" t="s">
        <v>3316</v>
      </c>
    </row>
    <row r="1395" spans="33:39" ht="15" hidden="1" customHeight="1" x14ac:dyDescent="0.15">
      <c r="AG1395" s="690" t="s">
        <v>2526</v>
      </c>
      <c r="AH1395" s="692" t="s">
        <v>784</v>
      </c>
      <c r="AI1395" s="690" t="s">
        <v>4532</v>
      </c>
      <c r="AJ1395" s="690">
        <v>1704031</v>
      </c>
      <c r="AK1395" s="691" t="s">
        <v>1051</v>
      </c>
      <c r="AL1395" s="691">
        <v>1</v>
      </c>
      <c r="AM1395" s="691" t="s">
        <v>3315</v>
      </c>
    </row>
    <row r="1396" spans="33:39" ht="15" hidden="1" customHeight="1" x14ac:dyDescent="0.15">
      <c r="AG1396" s="690" t="s">
        <v>2526</v>
      </c>
      <c r="AH1396" s="692" t="s">
        <v>777</v>
      </c>
      <c r="AI1396" s="690" t="s">
        <v>4533</v>
      </c>
      <c r="AJ1396" s="690">
        <v>1704013</v>
      </c>
      <c r="AK1396" s="691">
        <v>1</v>
      </c>
      <c r="AL1396" s="691" t="s">
        <v>1051</v>
      </c>
      <c r="AM1396" s="691" t="s">
        <v>3315</v>
      </c>
    </row>
    <row r="1397" spans="33:39" ht="15" hidden="1" customHeight="1" x14ac:dyDescent="0.15">
      <c r="AG1397" s="690" t="s">
        <v>2526</v>
      </c>
      <c r="AH1397" s="692" t="s">
        <v>776</v>
      </c>
      <c r="AI1397" s="690" t="s">
        <v>4534</v>
      </c>
      <c r="AJ1397" s="690">
        <v>1704014</v>
      </c>
      <c r="AK1397" s="691">
        <v>1</v>
      </c>
      <c r="AL1397" s="691" t="s">
        <v>1051</v>
      </c>
      <c r="AM1397" s="691" t="s">
        <v>3316</v>
      </c>
    </row>
    <row r="1398" spans="33:39" ht="15" hidden="1" customHeight="1" x14ac:dyDescent="0.15">
      <c r="AG1398" s="690" t="s">
        <v>2526</v>
      </c>
      <c r="AH1398" s="692" t="s">
        <v>779</v>
      </c>
      <c r="AI1398" s="690" t="s">
        <v>4535</v>
      </c>
      <c r="AJ1398" s="690">
        <v>1704002</v>
      </c>
      <c r="AK1398" s="691">
        <v>1</v>
      </c>
      <c r="AL1398" s="691" t="s">
        <v>1051</v>
      </c>
      <c r="AM1398" s="691" t="s">
        <v>3315</v>
      </c>
    </row>
    <row r="1399" spans="33:39" ht="15" hidden="1" customHeight="1" x14ac:dyDescent="0.15">
      <c r="AG1399" s="690" t="s">
        <v>2526</v>
      </c>
      <c r="AH1399" s="692" t="s">
        <v>773</v>
      </c>
      <c r="AI1399" s="690" t="s">
        <v>4536</v>
      </c>
      <c r="AJ1399" s="690">
        <v>1704015</v>
      </c>
      <c r="AK1399" s="691" t="s">
        <v>1051</v>
      </c>
      <c r="AL1399" s="691">
        <v>1</v>
      </c>
      <c r="AM1399" s="691" t="s">
        <v>3316</v>
      </c>
    </row>
    <row r="1400" spans="33:39" ht="15" hidden="1" customHeight="1" x14ac:dyDescent="0.15">
      <c r="AG1400" s="690" t="s">
        <v>2526</v>
      </c>
      <c r="AH1400" s="692" t="s">
        <v>778</v>
      </c>
      <c r="AI1400" s="690" t="s">
        <v>4537</v>
      </c>
      <c r="AJ1400" s="690">
        <v>1704005</v>
      </c>
      <c r="AK1400" s="691">
        <v>1</v>
      </c>
      <c r="AL1400" s="691" t="s">
        <v>1051</v>
      </c>
      <c r="AM1400" s="691" t="s">
        <v>3315</v>
      </c>
    </row>
    <row r="1401" spans="33:39" ht="15" hidden="1" customHeight="1" x14ac:dyDescent="0.15">
      <c r="AG1401" s="690" t="s">
        <v>2526</v>
      </c>
      <c r="AH1401" s="692" t="s">
        <v>781</v>
      </c>
      <c r="AI1401" s="690" t="s">
        <v>4538</v>
      </c>
      <c r="AJ1401" s="690">
        <v>1704027</v>
      </c>
      <c r="AK1401" s="691">
        <v>1</v>
      </c>
      <c r="AL1401" s="691" t="s">
        <v>1051</v>
      </c>
      <c r="AM1401" s="691" t="s">
        <v>3316</v>
      </c>
    </row>
    <row r="1402" spans="33:39" ht="15" hidden="1" customHeight="1" x14ac:dyDescent="0.15">
      <c r="AG1402" s="690" t="s">
        <v>2526</v>
      </c>
      <c r="AH1402" s="692" t="s">
        <v>774</v>
      </c>
      <c r="AI1402" s="690" t="s">
        <v>4539</v>
      </c>
      <c r="AJ1402" s="690">
        <v>1704032</v>
      </c>
      <c r="AK1402" s="691" t="s">
        <v>1051</v>
      </c>
      <c r="AL1402" s="691">
        <v>1</v>
      </c>
      <c r="AM1402" s="691" t="s">
        <v>3315</v>
      </c>
    </row>
    <row r="1403" spans="33:39" ht="15" hidden="1" customHeight="1" x14ac:dyDescent="0.15">
      <c r="AG1403" s="690" t="s">
        <v>2526</v>
      </c>
      <c r="AH1403" s="692" t="s">
        <v>785</v>
      </c>
      <c r="AI1403" s="690" t="s">
        <v>4540</v>
      </c>
      <c r="AJ1403" s="690">
        <v>1704033</v>
      </c>
      <c r="AK1403" s="691">
        <v>1</v>
      </c>
      <c r="AL1403" s="691" t="s">
        <v>1051</v>
      </c>
      <c r="AM1403" s="691" t="s">
        <v>3315</v>
      </c>
    </row>
    <row r="1404" spans="33:39" ht="15" hidden="1" customHeight="1" x14ac:dyDescent="0.15">
      <c r="AG1404" s="690" t="s">
        <v>2526</v>
      </c>
      <c r="AH1404" s="692" t="s">
        <v>2440</v>
      </c>
      <c r="AI1404" s="690" t="s">
        <v>4541</v>
      </c>
      <c r="AJ1404" s="690">
        <v>1704012</v>
      </c>
      <c r="AK1404" s="691">
        <v>1</v>
      </c>
      <c r="AL1404" s="691" t="s">
        <v>1051</v>
      </c>
      <c r="AM1404" s="691" t="s">
        <v>3315</v>
      </c>
    </row>
    <row r="1405" spans="33:39" ht="15" hidden="1" customHeight="1" x14ac:dyDescent="0.15">
      <c r="AG1405" s="690" t="s">
        <v>2526</v>
      </c>
      <c r="AH1405" s="692" t="s">
        <v>780</v>
      </c>
      <c r="AI1405" s="690" t="s">
        <v>4542</v>
      </c>
      <c r="AJ1405" s="690">
        <v>1704006</v>
      </c>
      <c r="AK1405" s="691" t="s">
        <v>1051</v>
      </c>
      <c r="AL1405" s="691">
        <v>1</v>
      </c>
      <c r="AM1405" s="691" t="s">
        <v>3316</v>
      </c>
    </row>
    <row r="1406" spans="33:39" ht="15" hidden="1" customHeight="1" x14ac:dyDescent="0.15">
      <c r="AG1406" s="690" t="s">
        <v>2526</v>
      </c>
      <c r="AH1406" s="692" t="s">
        <v>1198</v>
      </c>
      <c r="AI1406" s="690" t="s">
        <v>4543</v>
      </c>
      <c r="AJ1406" s="690">
        <v>1704004</v>
      </c>
      <c r="AK1406" s="691" t="s">
        <v>1051</v>
      </c>
      <c r="AL1406" s="691">
        <v>1</v>
      </c>
      <c r="AM1406" s="691" t="s">
        <v>3316</v>
      </c>
    </row>
    <row r="1407" spans="33:39" ht="15" hidden="1" customHeight="1" x14ac:dyDescent="0.15">
      <c r="AG1407" s="690" t="s">
        <v>2526</v>
      </c>
      <c r="AH1407" s="692" t="s">
        <v>1200</v>
      </c>
      <c r="AI1407" s="690" t="s">
        <v>4544</v>
      </c>
      <c r="AJ1407" s="690">
        <v>1704003</v>
      </c>
      <c r="AK1407" s="691">
        <v>1</v>
      </c>
      <c r="AL1407" s="691" t="s">
        <v>1051</v>
      </c>
      <c r="AM1407" s="691" t="s">
        <v>3316</v>
      </c>
    </row>
    <row r="1408" spans="33:39" ht="15" hidden="1" customHeight="1" x14ac:dyDescent="0.15">
      <c r="AG1408" s="690" t="s">
        <v>2526</v>
      </c>
      <c r="AH1408" s="692" t="s">
        <v>1197</v>
      </c>
      <c r="AI1408" s="690" t="s">
        <v>4545</v>
      </c>
      <c r="AJ1408" s="690">
        <v>1704024</v>
      </c>
      <c r="AK1408" s="691" t="s">
        <v>1051</v>
      </c>
      <c r="AL1408" s="691">
        <v>1</v>
      </c>
      <c r="AM1408" s="691" t="s">
        <v>3316</v>
      </c>
    </row>
    <row r="1409" spans="33:39" ht="15" hidden="1" customHeight="1" x14ac:dyDescent="0.15">
      <c r="AG1409" s="690" t="s">
        <v>2526</v>
      </c>
      <c r="AH1409" s="692" t="s">
        <v>1199</v>
      </c>
      <c r="AI1409" s="690" t="s">
        <v>4546</v>
      </c>
      <c r="AJ1409" s="690">
        <v>1704029</v>
      </c>
      <c r="AK1409" s="691">
        <v>1</v>
      </c>
      <c r="AL1409" s="691" t="s">
        <v>1051</v>
      </c>
      <c r="AM1409" s="691" t="s">
        <v>3316</v>
      </c>
    </row>
    <row r="1410" spans="33:39" ht="15" hidden="1" customHeight="1" x14ac:dyDescent="0.15">
      <c r="AG1410" s="690" t="s">
        <v>2526</v>
      </c>
      <c r="AH1410" s="692" t="s">
        <v>2444</v>
      </c>
      <c r="AI1410" s="690" t="s">
        <v>4547</v>
      </c>
      <c r="AJ1410" s="690">
        <v>1704026</v>
      </c>
      <c r="AK1410" s="691">
        <v>1</v>
      </c>
      <c r="AL1410" s="691" t="s">
        <v>1051</v>
      </c>
      <c r="AM1410" s="691" t="s">
        <v>3316</v>
      </c>
    </row>
    <row r="1411" spans="33:39" ht="15" hidden="1" customHeight="1" x14ac:dyDescent="0.15">
      <c r="AG1411" s="690" t="s">
        <v>2526</v>
      </c>
      <c r="AH1411" s="692" t="s">
        <v>788</v>
      </c>
      <c r="AI1411" s="690" t="s">
        <v>4548</v>
      </c>
      <c r="AJ1411" s="690">
        <v>1704020</v>
      </c>
      <c r="AK1411" s="691" t="s">
        <v>1051</v>
      </c>
      <c r="AL1411" s="691">
        <v>1</v>
      </c>
      <c r="AM1411" s="691" t="s">
        <v>3316</v>
      </c>
    </row>
    <row r="1412" spans="33:39" ht="15" hidden="1" customHeight="1" x14ac:dyDescent="0.15">
      <c r="AG1412" s="690" t="s">
        <v>2526</v>
      </c>
      <c r="AH1412" s="692" t="s">
        <v>1196</v>
      </c>
      <c r="AI1412" s="690" t="s">
        <v>4549</v>
      </c>
      <c r="AJ1412" s="690">
        <v>1704016</v>
      </c>
      <c r="AK1412" s="691">
        <v>1</v>
      </c>
      <c r="AL1412" s="691" t="s">
        <v>1051</v>
      </c>
      <c r="AM1412" s="691" t="s">
        <v>3316</v>
      </c>
    </row>
    <row r="1413" spans="33:39" ht="15" hidden="1" customHeight="1" x14ac:dyDescent="0.15">
      <c r="AG1413" s="690" t="s">
        <v>2527</v>
      </c>
      <c r="AH1413" s="692" t="s">
        <v>797</v>
      </c>
      <c r="AI1413" s="690" t="s">
        <v>4550</v>
      </c>
      <c r="AJ1413" s="690">
        <v>1705012</v>
      </c>
      <c r="AK1413" s="691" t="s">
        <v>1051</v>
      </c>
      <c r="AL1413" s="691">
        <v>1</v>
      </c>
      <c r="AM1413" s="691" t="s">
        <v>3315</v>
      </c>
    </row>
    <row r="1414" spans="33:39" ht="15" hidden="1" customHeight="1" x14ac:dyDescent="0.15">
      <c r="AG1414" s="690" t="s">
        <v>2527</v>
      </c>
      <c r="AH1414" s="692" t="s">
        <v>1207</v>
      </c>
      <c r="AI1414" s="690" t="s">
        <v>4551</v>
      </c>
      <c r="AJ1414" s="690">
        <v>1705011</v>
      </c>
      <c r="AK1414" s="691">
        <v>1</v>
      </c>
      <c r="AL1414" s="691" t="s">
        <v>1051</v>
      </c>
      <c r="AM1414" s="691" t="s">
        <v>3316</v>
      </c>
    </row>
    <row r="1415" spans="33:39" ht="15" hidden="1" customHeight="1" x14ac:dyDescent="0.15">
      <c r="AG1415" s="690" t="s">
        <v>2527</v>
      </c>
      <c r="AH1415" s="692" t="s">
        <v>1206</v>
      </c>
      <c r="AI1415" s="690" t="s">
        <v>4552</v>
      </c>
      <c r="AJ1415" s="690">
        <v>1705010</v>
      </c>
      <c r="AK1415" s="691">
        <v>1</v>
      </c>
      <c r="AL1415" s="691" t="s">
        <v>1051</v>
      </c>
      <c r="AM1415" s="691" t="s">
        <v>3316</v>
      </c>
    </row>
    <row r="1416" spans="33:39" ht="15" hidden="1" customHeight="1" x14ac:dyDescent="0.15">
      <c r="AG1416" s="690" t="s">
        <v>2527</v>
      </c>
      <c r="AH1416" s="692" t="s">
        <v>798</v>
      </c>
      <c r="AI1416" s="690" t="s">
        <v>4553</v>
      </c>
      <c r="AJ1416" s="690">
        <v>1705013</v>
      </c>
      <c r="AK1416" s="691" t="s">
        <v>1051</v>
      </c>
      <c r="AL1416" s="691">
        <v>1</v>
      </c>
      <c r="AM1416" s="691" t="s">
        <v>3316</v>
      </c>
    </row>
    <row r="1417" spans="33:39" ht="15" hidden="1" customHeight="1" x14ac:dyDescent="0.15">
      <c r="AG1417" s="690" t="s">
        <v>2527</v>
      </c>
      <c r="AH1417" s="692" t="s">
        <v>800</v>
      </c>
      <c r="AI1417" s="690" t="s">
        <v>4554</v>
      </c>
      <c r="AJ1417" s="690">
        <v>1705017</v>
      </c>
      <c r="AK1417" s="691" t="s">
        <v>1051</v>
      </c>
      <c r="AL1417" s="691">
        <v>1</v>
      </c>
      <c r="AM1417" s="691" t="s">
        <v>3316</v>
      </c>
    </row>
    <row r="1418" spans="33:39" ht="15" hidden="1" customHeight="1" x14ac:dyDescent="0.15">
      <c r="AG1418" s="690" t="s">
        <v>2527</v>
      </c>
      <c r="AH1418" s="692" t="s">
        <v>1204</v>
      </c>
      <c r="AI1418" s="690" t="s">
        <v>4555</v>
      </c>
      <c r="AJ1418" s="690">
        <v>1705016</v>
      </c>
      <c r="AK1418" s="691">
        <v>1</v>
      </c>
      <c r="AL1418" s="691" t="s">
        <v>1051</v>
      </c>
      <c r="AM1418" s="691" t="s">
        <v>3316</v>
      </c>
    </row>
    <row r="1419" spans="33:39" ht="15" hidden="1" customHeight="1" x14ac:dyDescent="0.15">
      <c r="AG1419" s="690" t="s">
        <v>2527</v>
      </c>
      <c r="AH1419" s="692" t="s">
        <v>1202</v>
      </c>
      <c r="AI1419" s="690" t="s">
        <v>4556</v>
      </c>
      <c r="AJ1419" s="690">
        <v>1705005</v>
      </c>
      <c r="AK1419" s="691" t="s">
        <v>1051</v>
      </c>
      <c r="AL1419" s="691">
        <v>1</v>
      </c>
      <c r="AM1419" s="691" t="s">
        <v>3316</v>
      </c>
    </row>
    <row r="1420" spans="33:39" ht="15" hidden="1" customHeight="1" x14ac:dyDescent="0.15">
      <c r="AG1420" s="690" t="s">
        <v>2527</v>
      </c>
      <c r="AH1420" s="692" t="s">
        <v>793</v>
      </c>
      <c r="AI1420" s="690" t="s">
        <v>4557</v>
      </c>
      <c r="AJ1420" s="690">
        <v>1705003</v>
      </c>
      <c r="AK1420" s="691" t="s">
        <v>1051</v>
      </c>
      <c r="AL1420" s="691">
        <v>1</v>
      </c>
      <c r="AM1420" s="691" t="s">
        <v>3316</v>
      </c>
    </row>
    <row r="1421" spans="33:39" ht="15" hidden="1" customHeight="1" x14ac:dyDescent="0.15">
      <c r="AG1421" s="690" t="s">
        <v>2527</v>
      </c>
      <c r="AH1421" s="692" t="s">
        <v>1278</v>
      </c>
      <c r="AI1421" s="690" t="s">
        <v>4558</v>
      </c>
      <c r="AJ1421" s="690">
        <v>1705020</v>
      </c>
      <c r="AK1421" s="691">
        <v>1</v>
      </c>
      <c r="AL1421" s="691" t="s">
        <v>1051</v>
      </c>
      <c r="AM1421" s="691" t="s">
        <v>3315</v>
      </c>
    </row>
    <row r="1422" spans="33:39" ht="15" hidden="1" customHeight="1" x14ac:dyDescent="0.15">
      <c r="AG1422" s="690" t="s">
        <v>2527</v>
      </c>
      <c r="AH1422" s="692" t="s">
        <v>1203</v>
      </c>
      <c r="AI1422" s="690" t="s">
        <v>4559</v>
      </c>
      <c r="AJ1422" s="690">
        <v>1705006</v>
      </c>
      <c r="AK1422" s="691" t="s">
        <v>1051</v>
      </c>
      <c r="AL1422" s="691">
        <v>1</v>
      </c>
      <c r="AM1422" s="691" t="s">
        <v>3316</v>
      </c>
    </row>
    <row r="1423" spans="33:39" ht="15" hidden="1" customHeight="1" x14ac:dyDescent="0.15">
      <c r="AG1423" s="690" t="s">
        <v>2527</v>
      </c>
      <c r="AH1423" s="692" t="s">
        <v>791</v>
      </c>
      <c r="AI1423" s="690" t="s">
        <v>4560</v>
      </c>
      <c r="AJ1423" s="690">
        <v>1705001</v>
      </c>
      <c r="AK1423" s="691">
        <v>1</v>
      </c>
      <c r="AL1423" s="691" t="s">
        <v>1051</v>
      </c>
      <c r="AM1423" s="691" t="s">
        <v>3316</v>
      </c>
    </row>
    <row r="1424" spans="33:39" ht="15" hidden="1" customHeight="1" x14ac:dyDescent="0.15">
      <c r="AG1424" s="690" t="s">
        <v>2527</v>
      </c>
      <c r="AH1424" s="692" t="s">
        <v>801</v>
      </c>
      <c r="AI1424" s="690" t="s">
        <v>4561</v>
      </c>
      <c r="AJ1424" s="690">
        <v>1705018</v>
      </c>
      <c r="AK1424" s="691" t="s">
        <v>1051</v>
      </c>
      <c r="AL1424" s="691">
        <v>1</v>
      </c>
      <c r="AM1424" s="691" t="s">
        <v>3316</v>
      </c>
    </row>
    <row r="1425" spans="33:39" ht="15" hidden="1" customHeight="1" x14ac:dyDescent="0.15">
      <c r="AG1425" s="690" t="s">
        <v>2527</v>
      </c>
      <c r="AH1425" s="692" t="s">
        <v>1205</v>
      </c>
      <c r="AI1425" s="690" t="s">
        <v>4562</v>
      </c>
      <c r="AJ1425" s="690">
        <v>1705007</v>
      </c>
      <c r="AK1425" s="691" t="s">
        <v>1051</v>
      </c>
      <c r="AL1425" s="691">
        <v>1</v>
      </c>
      <c r="AM1425" s="691" t="s">
        <v>3316</v>
      </c>
    </row>
    <row r="1426" spans="33:39" ht="15" hidden="1" customHeight="1" x14ac:dyDescent="0.15">
      <c r="AG1426" s="690" t="s">
        <v>2527</v>
      </c>
      <c r="AH1426" s="692" t="s">
        <v>795</v>
      </c>
      <c r="AI1426" s="690" t="s">
        <v>4563</v>
      </c>
      <c r="AJ1426" s="690">
        <v>1705008</v>
      </c>
      <c r="AK1426" s="691" t="s">
        <v>1051</v>
      </c>
      <c r="AL1426" s="691">
        <v>1</v>
      </c>
      <c r="AM1426" s="691" t="s">
        <v>3316</v>
      </c>
    </row>
    <row r="1427" spans="33:39" ht="15" hidden="1" customHeight="1" x14ac:dyDescent="0.15">
      <c r="AG1427" s="690" t="s">
        <v>2527</v>
      </c>
      <c r="AH1427" s="692" t="s">
        <v>2448</v>
      </c>
      <c r="AI1427" s="690" t="s">
        <v>4564</v>
      </c>
      <c r="AJ1427" s="690">
        <v>1705014</v>
      </c>
      <c r="AK1427" s="691">
        <v>1</v>
      </c>
      <c r="AL1427" s="691" t="s">
        <v>1051</v>
      </c>
      <c r="AM1427" s="691" t="s">
        <v>3316</v>
      </c>
    </row>
    <row r="1428" spans="33:39" ht="15" hidden="1" customHeight="1" x14ac:dyDescent="0.15">
      <c r="AG1428" s="690" t="s">
        <v>2527</v>
      </c>
      <c r="AH1428" s="692" t="s">
        <v>802</v>
      </c>
      <c r="AI1428" s="690" t="s">
        <v>4565</v>
      </c>
      <c r="AJ1428" s="690">
        <v>1705019</v>
      </c>
      <c r="AK1428" s="691" t="s">
        <v>1051</v>
      </c>
      <c r="AL1428" s="691">
        <v>1</v>
      </c>
      <c r="AM1428" s="691" t="s">
        <v>3316</v>
      </c>
    </row>
    <row r="1429" spans="33:39" ht="15" hidden="1" customHeight="1" x14ac:dyDescent="0.15">
      <c r="AG1429" s="690" t="s">
        <v>2527</v>
      </c>
      <c r="AH1429" s="692" t="s">
        <v>799</v>
      </c>
      <c r="AI1429" s="690" t="s">
        <v>4566</v>
      </c>
      <c r="AJ1429" s="690">
        <v>1705015</v>
      </c>
      <c r="AK1429" s="691" t="s">
        <v>1051</v>
      </c>
      <c r="AL1429" s="691">
        <v>1</v>
      </c>
      <c r="AM1429" s="691" t="s">
        <v>3316</v>
      </c>
    </row>
    <row r="1430" spans="33:39" ht="15" hidden="1" customHeight="1" x14ac:dyDescent="0.15">
      <c r="AG1430" s="690" t="s">
        <v>2527</v>
      </c>
      <c r="AH1430" s="692" t="s">
        <v>792</v>
      </c>
      <c r="AI1430" s="690" t="s">
        <v>4567</v>
      </c>
      <c r="AJ1430" s="690">
        <v>1705002</v>
      </c>
      <c r="AK1430" s="691" t="s">
        <v>1051</v>
      </c>
      <c r="AL1430" s="691">
        <v>1</v>
      </c>
      <c r="AM1430" s="691" t="s">
        <v>3316</v>
      </c>
    </row>
    <row r="1431" spans="33:39" ht="15" hidden="1" customHeight="1" x14ac:dyDescent="0.15">
      <c r="AG1431" s="690" t="s">
        <v>2527</v>
      </c>
      <c r="AH1431" s="692" t="s">
        <v>796</v>
      </c>
      <c r="AI1431" s="690" t="s">
        <v>4568</v>
      </c>
      <c r="AJ1431" s="690">
        <v>1705009</v>
      </c>
      <c r="AK1431" s="691" t="s">
        <v>1051</v>
      </c>
      <c r="AL1431" s="691">
        <v>1</v>
      </c>
      <c r="AM1431" s="691" t="s">
        <v>3316</v>
      </c>
    </row>
    <row r="1432" spans="33:39" ht="15" hidden="1" customHeight="1" x14ac:dyDescent="0.15">
      <c r="AG1432" s="690" t="s">
        <v>2527</v>
      </c>
      <c r="AH1432" s="692" t="s">
        <v>794</v>
      </c>
      <c r="AI1432" s="690" t="s">
        <v>4569</v>
      </c>
      <c r="AJ1432" s="690">
        <v>1705004</v>
      </c>
      <c r="AK1432" s="691" t="s">
        <v>1051</v>
      </c>
      <c r="AL1432" s="691">
        <v>1</v>
      </c>
      <c r="AM1432" s="691" t="s">
        <v>3316</v>
      </c>
    </row>
    <row r="1433" spans="33:39" ht="15" hidden="1" customHeight="1" x14ac:dyDescent="0.15">
      <c r="AG1433" s="690" t="s">
        <v>2528</v>
      </c>
      <c r="AH1433" s="692" t="s">
        <v>803</v>
      </c>
      <c r="AI1433" s="690" t="s">
        <v>4570</v>
      </c>
      <c r="AJ1433" s="690">
        <v>1801001</v>
      </c>
      <c r="AK1433" s="691" t="s">
        <v>1051</v>
      </c>
      <c r="AL1433" s="691">
        <v>1</v>
      </c>
      <c r="AM1433" s="691" t="s">
        <v>3316</v>
      </c>
    </row>
    <row r="1434" spans="33:39" ht="15" hidden="1" customHeight="1" x14ac:dyDescent="0.15">
      <c r="AG1434" s="690" t="s">
        <v>2528</v>
      </c>
      <c r="AH1434" s="692" t="s">
        <v>2451</v>
      </c>
      <c r="AI1434" s="690" t="s">
        <v>4571</v>
      </c>
      <c r="AJ1434" s="690">
        <v>1801006</v>
      </c>
      <c r="AK1434" s="691" t="s">
        <v>1051</v>
      </c>
      <c r="AL1434" s="691">
        <v>1</v>
      </c>
      <c r="AM1434" s="691" t="s">
        <v>3316</v>
      </c>
    </row>
    <row r="1435" spans="33:39" ht="15" hidden="1" customHeight="1" x14ac:dyDescent="0.15">
      <c r="AG1435" s="690" t="s">
        <v>2528</v>
      </c>
      <c r="AH1435" s="692" t="s">
        <v>2450</v>
      </c>
      <c r="AI1435" s="690" t="s">
        <v>4572</v>
      </c>
      <c r="AJ1435" s="690">
        <v>1801003</v>
      </c>
      <c r="AK1435" s="691">
        <v>1</v>
      </c>
      <c r="AL1435" s="691" t="s">
        <v>1051</v>
      </c>
      <c r="AM1435" s="691" t="s">
        <v>3316</v>
      </c>
    </row>
    <row r="1436" spans="33:39" ht="15" hidden="1" customHeight="1" x14ac:dyDescent="0.15">
      <c r="AG1436" s="690" t="s">
        <v>2529</v>
      </c>
      <c r="AH1436" s="692" t="s">
        <v>1208</v>
      </c>
      <c r="AI1436" s="690" t="s">
        <v>4573</v>
      </c>
      <c r="AJ1436" s="690">
        <v>1802002</v>
      </c>
      <c r="AK1436" s="691" t="s">
        <v>1051</v>
      </c>
      <c r="AL1436" s="691">
        <v>1</v>
      </c>
      <c r="AM1436" s="691" t="s">
        <v>3316</v>
      </c>
    </row>
    <row r="1437" spans="33:39" ht="15" hidden="1" customHeight="1" x14ac:dyDescent="0.15">
      <c r="AG1437" s="690" t="s">
        <v>2529</v>
      </c>
      <c r="AH1437" s="692" t="s">
        <v>2452</v>
      </c>
      <c r="AI1437" s="690" t="s">
        <v>4574</v>
      </c>
      <c r="AJ1437" s="690">
        <v>1802001</v>
      </c>
      <c r="AK1437" s="691" t="s">
        <v>1051</v>
      </c>
      <c r="AL1437" s="691">
        <v>1</v>
      </c>
      <c r="AM1437" s="691" t="s">
        <v>3315</v>
      </c>
    </row>
    <row r="1438" spans="33:39" ht="15" hidden="1" customHeight="1" x14ac:dyDescent="0.15">
      <c r="AG1438" s="690" t="s">
        <v>2529</v>
      </c>
      <c r="AH1438" s="692" t="s">
        <v>2454</v>
      </c>
      <c r="AI1438" s="690" t="s">
        <v>4575</v>
      </c>
      <c r="AJ1438" s="690">
        <v>1802004</v>
      </c>
      <c r="AK1438" s="691" t="s">
        <v>1051</v>
      </c>
      <c r="AL1438" s="691">
        <v>1</v>
      </c>
      <c r="AM1438" s="691" t="s">
        <v>3316</v>
      </c>
    </row>
    <row r="1439" spans="33:39" ht="15" hidden="1" customHeight="1" x14ac:dyDescent="0.15">
      <c r="AG1439" s="690" t="s">
        <v>2529</v>
      </c>
      <c r="AH1439" s="692" t="s">
        <v>805</v>
      </c>
      <c r="AI1439" s="690" t="s">
        <v>4576</v>
      </c>
      <c r="AJ1439" s="690">
        <v>1802005</v>
      </c>
      <c r="AK1439" s="691" t="s">
        <v>1051</v>
      </c>
      <c r="AL1439" s="691">
        <v>1</v>
      </c>
      <c r="AM1439" s="691" t="s">
        <v>3316</v>
      </c>
    </row>
    <row r="1440" spans="33:39" ht="15" hidden="1" customHeight="1" x14ac:dyDescent="0.15">
      <c r="AG1440" s="690" t="s">
        <v>2529</v>
      </c>
      <c r="AH1440" s="692" t="s">
        <v>809</v>
      </c>
      <c r="AI1440" s="690" t="s">
        <v>4577</v>
      </c>
      <c r="AJ1440" s="690">
        <v>1802010</v>
      </c>
      <c r="AK1440" s="691">
        <v>1</v>
      </c>
      <c r="AL1440" s="691" t="s">
        <v>1051</v>
      </c>
      <c r="AM1440" s="691" t="s">
        <v>3315</v>
      </c>
    </row>
    <row r="1441" spans="33:39" ht="15" hidden="1" customHeight="1" x14ac:dyDescent="0.15">
      <c r="AG1441" s="690" t="s">
        <v>2529</v>
      </c>
      <c r="AH1441" s="692" t="s">
        <v>806</v>
      </c>
      <c r="AI1441" s="690" t="s">
        <v>4578</v>
      </c>
      <c r="AJ1441" s="690">
        <v>1802006</v>
      </c>
      <c r="AK1441" s="691" t="s">
        <v>1051</v>
      </c>
      <c r="AL1441" s="691">
        <v>1</v>
      </c>
      <c r="AM1441" s="691" t="s">
        <v>3316</v>
      </c>
    </row>
    <row r="1442" spans="33:39" ht="15" hidden="1" customHeight="1" x14ac:dyDescent="0.15">
      <c r="AG1442" s="690" t="s">
        <v>2529</v>
      </c>
      <c r="AH1442" s="692" t="s">
        <v>2456</v>
      </c>
      <c r="AI1442" s="690" t="s">
        <v>4579</v>
      </c>
      <c r="AJ1442" s="690">
        <v>1802008</v>
      </c>
      <c r="AK1442" s="691" t="s">
        <v>1051</v>
      </c>
      <c r="AL1442" s="691">
        <v>1</v>
      </c>
      <c r="AM1442" s="691" t="s">
        <v>3316</v>
      </c>
    </row>
    <row r="1443" spans="33:39" ht="15" hidden="1" customHeight="1" x14ac:dyDescent="0.15">
      <c r="AG1443" s="690" t="s">
        <v>2529</v>
      </c>
      <c r="AH1443" s="692" t="s">
        <v>807</v>
      </c>
      <c r="AI1443" s="690" t="s">
        <v>4580</v>
      </c>
      <c r="AJ1443" s="690">
        <v>1802007</v>
      </c>
      <c r="AK1443" s="691">
        <v>1</v>
      </c>
      <c r="AL1443" s="691" t="s">
        <v>1051</v>
      </c>
      <c r="AM1443" s="691" t="s">
        <v>3316</v>
      </c>
    </row>
    <row r="1444" spans="33:39" ht="15" hidden="1" customHeight="1" x14ac:dyDescent="0.15">
      <c r="AG1444" s="690" t="s">
        <v>2529</v>
      </c>
      <c r="AH1444" s="692" t="s">
        <v>804</v>
      </c>
      <c r="AI1444" s="690" t="s">
        <v>4581</v>
      </c>
      <c r="AJ1444" s="690">
        <v>1802003</v>
      </c>
      <c r="AK1444" s="691" t="s">
        <v>1051</v>
      </c>
      <c r="AL1444" s="691">
        <v>1</v>
      </c>
      <c r="AM1444" s="691" t="s">
        <v>3316</v>
      </c>
    </row>
    <row r="1445" spans="33:39" ht="15" hidden="1" customHeight="1" x14ac:dyDescent="0.15">
      <c r="AG1445" s="690" t="s">
        <v>2529</v>
      </c>
      <c r="AH1445" s="692" t="s">
        <v>808</v>
      </c>
      <c r="AI1445" s="690" t="s">
        <v>4582</v>
      </c>
      <c r="AJ1445" s="690">
        <v>1802009</v>
      </c>
      <c r="AK1445" s="691" t="s">
        <v>1051</v>
      </c>
      <c r="AL1445" s="691">
        <v>1</v>
      </c>
      <c r="AM1445" s="691" t="s">
        <v>3315</v>
      </c>
    </row>
    <row r="1446" spans="33:39" ht="15" hidden="1" customHeight="1" x14ac:dyDescent="0.15">
      <c r="AG1446" s="690" t="s">
        <v>2530</v>
      </c>
      <c r="AH1446" s="692" t="s">
        <v>810</v>
      </c>
      <c r="AI1446" s="690" t="s">
        <v>4583</v>
      </c>
      <c r="AJ1446" s="690">
        <v>1803001</v>
      </c>
      <c r="AK1446" s="691" t="s">
        <v>1051</v>
      </c>
      <c r="AL1446" s="691">
        <v>1</v>
      </c>
      <c r="AM1446" s="691" t="s">
        <v>3316</v>
      </c>
    </row>
    <row r="1447" spans="33:39" ht="15" hidden="1" customHeight="1" x14ac:dyDescent="0.15">
      <c r="AG1447" s="690" t="s">
        <v>2530</v>
      </c>
      <c r="AH1447" s="692" t="s">
        <v>814</v>
      </c>
      <c r="AI1447" s="690" t="s">
        <v>4584</v>
      </c>
      <c r="AJ1447" s="690">
        <v>1803008</v>
      </c>
      <c r="AK1447" s="691" t="s">
        <v>1051</v>
      </c>
      <c r="AL1447" s="691">
        <v>1</v>
      </c>
      <c r="AM1447" s="691" t="s">
        <v>3316</v>
      </c>
    </row>
    <row r="1448" spans="33:39" ht="15" hidden="1" customHeight="1" x14ac:dyDescent="0.15">
      <c r="AG1448" s="690" t="s">
        <v>2530</v>
      </c>
      <c r="AH1448" s="693" t="s">
        <v>3435</v>
      </c>
      <c r="AI1448" s="690" t="s">
        <v>4585</v>
      </c>
      <c r="AJ1448" s="690">
        <v>1803013</v>
      </c>
      <c r="AK1448" s="691">
        <v>1</v>
      </c>
      <c r="AL1448" s="691" t="s">
        <v>1051</v>
      </c>
      <c r="AM1448" s="691" t="s">
        <v>3315</v>
      </c>
    </row>
    <row r="1449" spans="33:39" ht="15" hidden="1" customHeight="1" x14ac:dyDescent="0.15">
      <c r="AG1449" s="690" t="s">
        <v>2530</v>
      </c>
      <c r="AH1449" s="693" t="s">
        <v>3434</v>
      </c>
      <c r="AI1449" s="690" t="s">
        <v>4586</v>
      </c>
      <c r="AJ1449" s="690">
        <v>1803009</v>
      </c>
      <c r="AK1449" s="691">
        <v>1</v>
      </c>
      <c r="AL1449" s="691" t="s">
        <v>1051</v>
      </c>
      <c r="AM1449" s="691" t="s">
        <v>3316</v>
      </c>
    </row>
    <row r="1450" spans="33:39" ht="15" hidden="1" customHeight="1" x14ac:dyDescent="0.15">
      <c r="AG1450" s="690" t="s">
        <v>2530</v>
      </c>
      <c r="AH1450" s="692" t="s">
        <v>1020</v>
      </c>
      <c r="AI1450" s="690" t="s">
        <v>4587</v>
      </c>
      <c r="AJ1450" s="690">
        <v>1803002</v>
      </c>
      <c r="AK1450" s="691" t="s">
        <v>1051</v>
      </c>
      <c r="AL1450" s="691">
        <v>1</v>
      </c>
      <c r="AM1450" s="691" t="s">
        <v>3316</v>
      </c>
    </row>
    <row r="1451" spans="33:39" ht="15" hidden="1" customHeight="1" x14ac:dyDescent="0.15">
      <c r="AG1451" s="690" t="s">
        <v>2530</v>
      </c>
      <c r="AH1451" s="692" t="s">
        <v>2458</v>
      </c>
      <c r="AI1451" s="690" t="s">
        <v>4588</v>
      </c>
      <c r="AJ1451" s="690">
        <v>1803006</v>
      </c>
      <c r="AK1451" s="691">
        <v>1</v>
      </c>
      <c r="AL1451" s="691" t="s">
        <v>1051</v>
      </c>
      <c r="AM1451" s="691" t="s">
        <v>3316</v>
      </c>
    </row>
    <row r="1452" spans="33:39" ht="15" hidden="1" customHeight="1" x14ac:dyDescent="0.15">
      <c r="AG1452" s="690" t="s">
        <v>2530</v>
      </c>
      <c r="AH1452" s="692" t="s">
        <v>815</v>
      </c>
      <c r="AI1452" s="690" t="s">
        <v>4589</v>
      </c>
      <c r="AJ1452" s="690">
        <v>1803011</v>
      </c>
      <c r="AK1452" s="691">
        <v>1</v>
      </c>
      <c r="AL1452" s="691" t="s">
        <v>1051</v>
      </c>
      <c r="AM1452" s="691" t="s">
        <v>3316</v>
      </c>
    </row>
    <row r="1453" spans="33:39" ht="15" hidden="1" customHeight="1" x14ac:dyDescent="0.15">
      <c r="AG1453" s="690" t="s">
        <v>2530</v>
      </c>
      <c r="AH1453" s="692" t="s">
        <v>811</v>
      </c>
      <c r="AI1453" s="690" t="s">
        <v>4590</v>
      </c>
      <c r="AJ1453" s="690">
        <v>1803003</v>
      </c>
      <c r="AK1453" s="691" t="s">
        <v>1051</v>
      </c>
      <c r="AL1453" s="691">
        <v>1</v>
      </c>
      <c r="AM1453" s="691" t="s">
        <v>3316</v>
      </c>
    </row>
    <row r="1454" spans="33:39" ht="15" hidden="1" customHeight="1" x14ac:dyDescent="0.15">
      <c r="AG1454" s="690" t="s">
        <v>2530</v>
      </c>
      <c r="AH1454" s="692" t="s">
        <v>2457</v>
      </c>
      <c r="AI1454" s="690" t="s">
        <v>4591</v>
      </c>
      <c r="AJ1454" s="690">
        <v>1803005</v>
      </c>
      <c r="AK1454" s="691" t="s">
        <v>1051</v>
      </c>
      <c r="AL1454" s="691">
        <v>1</v>
      </c>
      <c r="AM1454" s="691" t="s">
        <v>3316</v>
      </c>
    </row>
    <row r="1455" spans="33:39" ht="15" hidden="1" customHeight="1" x14ac:dyDescent="0.15">
      <c r="AG1455" s="690" t="s">
        <v>2530</v>
      </c>
      <c r="AH1455" s="692" t="s">
        <v>813</v>
      </c>
      <c r="AI1455" s="690" t="s">
        <v>4592</v>
      </c>
      <c r="AJ1455" s="690">
        <v>1803007</v>
      </c>
      <c r="AK1455" s="691">
        <v>1</v>
      </c>
      <c r="AL1455" s="691" t="s">
        <v>1051</v>
      </c>
      <c r="AM1455" s="691" t="s">
        <v>3316</v>
      </c>
    </row>
    <row r="1456" spans="33:39" ht="15" hidden="1" customHeight="1" x14ac:dyDescent="0.15">
      <c r="AG1456" s="690" t="s">
        <v>2530</v>
      </c>
      <c r="AH1456" s="692" t="s">
        <v>812</v>
      </c>
      <c r="AI1456" s="690" t="s">
        <v>4593</v>
      </c>
      <c r="AJ1456" s="690">
        <v>1803004</v>
      </c>
      <c r="AK1456" s="691" t="s">
        <v>1051</v>
      </c>
      <c r="AL1456" s="691">
        <v>1</v>
      </c>
      <c r="AM1456" s="691" t="s">
        <v>3316</v>
      </c>
    </row>
    <row r="1457" spans="33:39" ht="15" hidden="1" customHeight="1" x14ac:dyDescent="0.15">
      <c r="AG1457" s="690" t="s">
        <v>2531</v>
      </c>
      <c r="AH1457" s="692" t="s">
        <v>817</v>
      </c>
      <c r="AI1457" s="690" t="s">
        <v>4594</v>
      </c>
      <c r="AJ1457" s="690">
        <v>1804002</v>
      </c>
      <c r="AK1457" s="691">
        <v>1</v>
      </c>
      <c r="AL1457" s="691" t="s">
        <v>1051</v>
      </c>
      <c r="AM1457" s="691" t="s">
        <v>3316</v>
      </c>
    </row>
    <row r="1458" spans="33:39" ht="15" hidden="1" customHeight="1" x14ac:dyDescent="0.15">
      <c r="AG1458" s="690" t="s">
        <v>2531</v>
      </c>
      <c r="AH1458" s="692" t="s">
        <v>816</v>
      </c>
      <c r="AI1458" s="690" t="s">
        <v>4595</v>
      </c>
      <c r="AJ1458" s="690">
        <v>1804001</v>
      </c>
      <c r="AK1458" s="691" t="s">
        <v>1051</v>
      </c>
      <c r="AL1458" s="691">
        <v>1</v>
      </c>
      <c r="AM1458" s="691" t="s">
        <v>3316</v>
      </c>
    </row>
    <row r="1459" spans="33:39" ht="15" hidden="1" customHeight="1" x14ac:dyDescent="0.15">
      <c r="AG1459" s="690" t="s">
        <v>2531</v>
      </c>
      <c r="AH1459" s="692" t="s">
        <v>821</v>
      </c>
      <c r="AI1459" s="690" t="s">
        <v>4596</v>
      </c>
      <c r="AJ1459" s="690">
        <v>1804006</v>
      </c>
      <c r="AK1459" s="691" t="s">
        <v>1051</v>
      </c>
      <c r="AL1459" s="691">
        <v>1</v>
      </c>
      <c r="AM1459" s="691" t="s">
        <v>3316</v>
      </c>
    </row>
    <row r="1460" spans="33:39" ht="15" hidden="1" customHeight="1" x14ac:dyDescent="0.15">
      <c r="AG1460" s="690" t="s">
        <v>2531</v>
      </c>
      <c r="AH1460" s="692" t="s">
        <v>818</v>
      </c>
      <c r="AI1460" s="690" t="s">
        <v>4597</v>
      </c>
      <c r="AJ1460" s="690">
        <v>1804003</v>
      </c>
      <c r="AK1460" s="691" t="s">
        <v>1051</v>
      </c>
      <c r="AL1460" s="691">
        <v>1</v>
      </c>
      <c r="AM1460" s="691" t="s">
        <v>3316</v>
      </c>
    </row>
    <row r="1461" spans="33:39" ht="15" hidden="1" customHeight="1" x14ac:dyDescent="0.15">
      <c r="AG1461" s="690" t="s">
        <v>2531</v>
      </c>
      <c r="AH1461" s="692" t="s">
        <v>1209</v>
      </c>
      <c r="AI1461" s="690" t="s">
        <v>4598</v>
      </c>
      <c r="AJ1461" s="690">
        <v>7804009</v>
      </c>
      <c r="AK1461" s="691" t="s">
        <v>1051</v>
      </c>
      <c r="AL1461" s="691">
        <v>1</v>
      </c>
      <c r="AM1461" s="691" t="s">
        <v>3316</v>
      </c>
    </row>
    <row r="1462" spans="33:39" ht="15" hidden="1" customHeight="1" x14ac:dyDescent="0.15">
      <c r="AG1462" s="690" t="s">
        <v>2531</v>
      </c>
      <c r="AH1462" s="692" t="s">
        <v>3436</v>
      </c>
      <c r="AI1462" s="690" t="s">
        <v>4599</v>
      </c>
      <c r="AJ1462" s="690">
        <v>1804991</v>
      </c>
      <c r="AK1462" s="691" t="s">
        <v>1051</v>
      </c>
      <c r="AL1462" s="691">
        <v>1</v>
      </c>
      <c r="AM1462" s="691" t="s">
        <v>3316</v>
      </c>
    </row>
    <row r="1463" spans="33:39" ht="15" hidden="1" customHeight="1" x14ac:dyDescent="0.15">
      <c r="AG1463" s="690" t="s">
        <v>2531</v>
      </c>
      <c r="AH1463" s="692" t="s">
        <v>819</v>
      </c>
      <c r="AI1463" s="690" t="s">
        <v>4600</v>
      </c>
      <c r="AJ1463" s="690">
        <v>1804004</v>
      </c>
      <c r="AK1463" s="691" t="s">
        <v>1051</v>
      </c>
      <c r="AL1463" s="691">
        <v>1</v>
      </c>
      <c r="AM1463" s="691" t="s">
        <v>3316</v>
      </c>
    </row>
    <row r="1464" spans="33:39" ht="15" hidden="1" customHeight="1" x14ac:dyDescent="0.15">
      <c r="AG1464" s="690" t="s">
        <v>2531</v>
      </c>
      <c r="AH1464" s="692" t="s">
        <v>823</v>
      </c>
      <c r="AI1464" s="690" t="s">
        <v>4601</v>
      </c>
      <c r="AJ1464" s="690">
        <v>1804008</v>
      </c>
      <c r="AK1464" s="691" t="s">
        <v>1051</v>
      </c>
      <c r="AL1464" s="691">
        <v>1</v>
      </c>
      <c r="AM1464" s="691" t="s">
        <v>3316</v>
      </c>
    </row>
    <row r="1465" spans="33:39" ht="15" hidden="1" customHeight="1" x14ac:dyDescent="0.15">
      <c r="AG1465" s="690" t="s">
        <v>2531</v>
      </c>
      <c r="AH1465" s="692" t="s">
        <v>820</v>
      </c>
      <c r="AI1465" s="690" t="s">
        <v>4602</v>
      </c>
      <c r="AJ1465" s="690">
        <v>1804005</v>
      </c>
      <c r="AK1465" s="691" t="s">
        <v>1051</v>
      </c>
      <c r="AL1465" s="691">
        <v>1</v>
      </c>
      <c r="AM1465" s="691" t="s">
        <v>3316</v>
      </c>
    </row>
    <row r="1466" spans="33:39" ht="15" hidden="1" customHeight="1" x14ac:dyDescent="0.15">
      <c r="AG1466" s="690" t="s">
        <v>2531</v>
      </c>
      <c r="AH1466" s="692" t="s">
        <v>822</v>
      </c>
      <c r="AI1466" s="690" t="s">
        <v>4603</v>
      </c>
      <c r="AJ1466" s="690">
        <v>1804007</v>
      </c>
      <c r="AK1466" s="691" t="s">
        <v>1051</v>
      </c>
      <c r="AL1466" s="691">
        <v>1</v>
      </c>
      <c r="AM1466" s="691" t="s">
        <v>3316</v>
      </c>
    </row>
    <row r="1467" spans="33:39" ht="15" hidden="1" customHeight="1" x14ac:dyDescent="0.15">
      <c r="AG1467" s="690" t="s">
        <v>2532</v>
      </c>
      <c r="AH1467" s="692" t="s">
        <v>851</v>
      </c>
      <c r="AI1467" s="690" t="s">
        <v>4604</v>
      </c>
      <c r="AJ1467" s="690">
        <v>1901042</v>
      </c>
      <c r="AK1467" s="691" t="s">
        <v>1051</v>
      </c>
      <c r="AL1467" s="691">
        <v>1</v>
      </c>
      <c r="AM1467" s="691" t="s">
        <v>3316</v>
      </c>
    </row>
    <row r="1468" spans="33:39" ht="15" hidden="1" customHeight="1" x14ac:dyDescent="0.15">
      <c r="AG1468" s="690" t="s">
        <v>2532</v>
      </c>
      <c r="AH1468" s="692" t="s">
        <v>843</v>
      </c>
      <c r="AI1468" s="690" t="s">
        <v>4605</v>
      </c>
      <c r="AJ1468" s="690">
        <v>1901028</v>
      </c>
      <c r="AK1468" s="691" t="s">
        <v>1051</v>
      </c>
      <c r="AL1468" s="691">
        <v>1</v>
      </c>
      <c r="AM1468" s="691" t="s">
        <v>3316</v>
      </c>
    </row>
    <row r="1469" spans="33:39" ht="15" hidden="1" customHeight="1" x14ac:dyDescent="0.15">
      <c r="AG1469" s="690" t="s">
        <v>2532</v>
      </c>
      <c r="AH1469" s="692" t="s">
        <v>830</v>
      </c>
      <c r="AI1469" s="690" t="s">
        <v>4606</v>
      </c>
      <c r="AJ1469" s="690">
        <v>1901010</v>
      </c>
      <c r="AK1469" s="691" t="s">
        <v>1051</v>
      </c>
      <c r="AL1469" s="691">
        <v>1</v>
      </c>
      <c r="AM1469" s="691" t="s">
        <v>3316</v>
      </c>
    </row>
    <row r="1470" spans="33:39" ht="15" hidden="1" customHeight="1" x14ac:dyDescent="0.15">
      <c r="AG1470" s="690" t="s">
        <v>2532</v>
      </c>
      <c r="AH1470" s="692" t="s">
        <v>1213</v>
      </c>
      <c r="AI1470" s="690" t="s">
        <v>4607</v>
      </c>
      <c r="AJ1470" s="690">
        <v>1901018</v>
      </c>
      <c r="AK1470" s="691">
        <v>1</v>
      </c>
      <c r="AL1470" s="691" t="s">
        <v>1051</v>
      </c>
      <c r="AM1470" s="691" t="s">
        <v>3316</v>
      </c>
    </row>
    <row r="1471" spans="33:39" ht="15" hidden="1" customHeight="1" x14ac:dyDescent="0.15">
      <c r="AG1471" s="690" t="s">
        <v>2532</v>
      </c>
      <c r="AH1471" s="692" t="s">
        <v>862</v>
      </c>
      <c r="AI1471" s="690" t="s">
        <v>4608</v>
      </c>
      <c r="AJ1471" s="690">
        <v>1901061</v>
      </c>
      <c r="AK1471" s="691" t="s">
        <v>1051</v>
      </c>
      <c r="AL1471" s="691">
        <v>1</v>
      </c>
      <c r="AM1471" s="691" t="s">
        <v>3316</v>
      </c>
    </row>
    <row r="1472" spans="33:39" ht="15" hidden="1" customHeight="1" x14ac:dyDescent="0.15">
      <c r="AG1472" s="690" t="s">
        <v>2532</v>
      </c>
      <c r="AH1472" s="692" t="s">
        <v>837</v>
      </c>
      <c r="AI1472" s="690" t="s">
        <v>4609</v>
      </c>
      <c r="AJ1472" s="690">
        <v>1901020</v>
      </c>
      <c r="AK1472" s="691">
        <v>1</v>
      </c>
      <c r="AL1472" s="691" t="s">
        <v>1051</v>
      </c>
      <c r="AM1472" s="691" t="s">
        <v>3316</v>
      </c>
    </row>
    <row r="1473" spans="33:39" ht="15" hidden="1" customHeight="1" x14ac:dyDescent="0.15">
      <c r="AG1473" s="690" t="s">
        <v>2532</v>
      </c>
      <c r="AH1473" s="692" t="s">
        <v>860</v>
      </c>
      <c r="AI1473" s="690" t="s">
        <v>4610</v>
      </c>
      <c r="AJ1473" s="690">
        <v>1901057</v>
      </c>
      <c r="AK1473" s="691" t="s">
        <v>1051</v>
      </c>
      <c r="AL1473" s="691">
        <v>1</v>
      </c>
      <c r="AM1473" s="691" t="s">
        <v>3316</v>
      </c>
    </row>
    <row r="1474" spans="33:39" ht="15" hidden="1" customHeight="1" x14ac:dyDescent="0.15">
      <c r="AG1474" s="690" t="s">
        <v>2532</v>
      </c>
      <c r="AH1474" s="692" t="s">
        <v>858</v>
      </c>
      <c r="AI1474" s="690" t="s">
        <v>4611</v>
      </c>
      <c r="AJ1474" s="690">
        <v>1901054</v>
      </c>
      <c r="AK1474" s="691" t="s">
        <v>1051</v>
      </c>
      <c r="AL1474" s="691">
        <v>1</v>
      </c>
      <c r="AM1474" s="691" t="s">
        <v>3316</v>
      </c>
    </row>
    <row r="1475" spans="33:39" ht="15" hidden="1" customHeight="1" x14ac:dyDescent="0.15">
      <c r="AG1475" s="690" t="s">
        <v>2532</v>
      </c>
      <c r="AH1475" s="692" t="s">
        <v>1211</v>
      </c>
      <c r="AI1475" s="690" t="s">
        <v>4612</v>
      </c>
      <c r="AJ1475" s="690">
        <v>1901067</v>
      </c>
      <c r="AK1475" s="691" t="s">
        <v>1051</v>
      </c>
      <c r="AL1475" s="691">
        <v>1</v>
      </c>
      <c r="AM1475" s="691" t="s">
        <v>3316</v>
      </c>
    </row>
    <row r="1476" spans="33:39" ht="15" hidden="1" customHeight="1" x14ac:dyDescent="0.15">
      <c r="AG1476" s="690" t="s">
        <v>2532</v>
      </c>
      <c r="AH1476" s="692" t="s">
        <v>852</v>
      </c>
      <c r="AI1476" s="690" t="s">
        <v>4613</v>
      </c>
      <c r="AJ1476" s="690">
        <v>1901045</v>
      </c>
      <c r="AK1476" s="691">
        <v>1</v>
      </c>
      <c r="AL1476" s="691" t="s">
        <v>1051</v>
      </c>
      <c r="AM1476" s="691" t="s">
        <v>3315</v>
      </c>
    </row>
    <row r="1477" spans="33:39" ht="15" hidden="1" customHeight="1" x14ac:dyDescent="0.15">
      <c r="AG1477" s="690" t="s">
        <v>2532</v>
      </c>
      <c r="AH1477" s="692" t="s">
        <v>848</v>
      </c>
      <c r="AI1477" s="690" t="s">
        <v>4614</v>
      </c>
      <c r="AJ1477" s="690">
        <v>1901064</v>
      </c>
      <c r="AK1477" s="691" t="s">
        <v>1051</v>
      </c>
      <c r="AL1477" s="691">
        <v>1</v>
      </c>
      <c r="AM1477" s="691" t="s">
        <v>3316</v>
      </c>
    </row>
    <row r="1478" spans="33:39" ht="15" hidden="1" customHeight="1" x14ac:dyDescent="0.15">
      <c r="AG1478" s="690" t="s">
        <v>2532</v>
      </c>
      <c r="AH1478" s="692" t="s">
        <v>2465</v>
      </c>
      <c r="AI1478" s="690" t="s">
        <v>4615</v>
      </c>
      <c r="AJ1478" s="690">
        <v>1901038</v>
      </c>
      <c r="AK1478" s="691">
        <v>1</v>
      </c>
      <c r="AL1478" s="691" t="s">
        <v>1051</v>
      </c>
      <c r="AM1478" s="691" t="s">
        <v>3316</v>
      </c>
    </row>
    <row r="1479" spans="33:39" ht="15" hidden="1" customHeight="1" x14ac:dyDescent="0.15">
      <c r="AG1479" s="690" t="s">
        <v>2532</v>
      </c>
      <c r="AH1479" s="692" t="s">
        <v>847</v>
      </c>
      <c r="AI1479" s="690" t="s">
        <v>4616</v>
      </c>
      <c r="AJ1479" s="690">
        <v>1901035</v>
      </c>
      <c r="AK1479" s="691">
        <v>1</v>
      </c>
      <c r="AL1479" s="691" t="s">
        <v>1051</v>
      </c>
      <c r="AM1479" s="691" t="s">
        <v>3316</v>
      </c>
    </row>
    <row r="1480" spans="33:39" ht="15" hidden="1" customHeight="1" x14ac:dyDescent="0.15">
      <c r="AG1480" s="690" t="s">
        <v>2532</v>
      </c>
      <c r="AH1480" s="692" t="s">
        <v>1210</v>
      </c>
      <c r="AI1480" s="690" t="s">
        <v>4617</v>
      </c>
      <c r="AJ1480" s="690">
        <v>1901033</v>
      </c>
      <c r="AK1480" s="691" t="s">
        <v>1051</v>
      </c>
      <c r="AL1480" s="691">
        <v>1</v>
      </c>
      <c r="AM1480" s="691" t="s">
        <v>3316</v>
      </c>
    </row>
    <row r="1481" spans="33:39" ht="15" hidden="1" customHeight="1" x14ac:dyDescent="0.15">
      <c r="AG1481" s="690" t="s">
        <v>2532</v>
      </c>
      <c r="AH1481" s="692" t="s">
        <v>839</v>
      </c>
      <c r="AI1481" s="690" t="s">
        <v>4618</v>
      </c>
      <c r="AJ1481" s="690">
        <v>1901023</v>
      </c>
      <c r="AK1481" s="691" t="s">
        <v>1051</v>
      </c>
      <c r="AL1481" s="691">
        <v>1</v>
      </c>
      <c r="AM1481" s="691" t="s">
        <v>3316</v>
      </c>
    </row>
    <row r="1482" spans="33:39" ht="15" hidden="1" customHeight="1" x14ac:dyDescent="0.15">
      <c r="AG1482" s="690" t="s">
        <v>2532</v>
      </c>
      <c r="AH1482" s="692" t="s">
        <v>850</v>
      </c>
      <c r="AI1482" s="690" t="s">
        <v>4619</v>
      </c>
      <c r="AJ1482" s="690">
        <v>1901040</v>
      </c>
      <c r="AK1482" s="691" t="s">
        <v>1051</v>
      </c>
      <c r="AL1482" s="691">
        <v>1</v>
      </c>
      <c r="AM1482" s="691" t="s">
        <v>3316</v>
      </c>
    </row>
    <row r="1483" spans="33:39" ht="15" hidden="1" customHeight="1" x14ac:dyDescent="0.15">
      <c r="AG1483" s="690" t="s">
        <v>2532</v>
      </c>
      <c r="AH1483" s="692" t="s">
        <v>1214</v>
      </c>
      <c r="AI1483" s="690" t="s">
        <v>4620</v>
      </c>
      <c r="AJ1483" s="690">
        <v>1901036</v>
      </c>
      <c r="AK1483" s="691">
        <v>1</v>
      </c>
      <c r="AL1483" s="691" t="s">
        <v>1051</v>
      </c>
      <c r="AM1483" s="691" t="s">
        <v>3316</v>
      </c>
    </row>
    <row r="1484" spans="33:39" ht="15" hidden="1" customHeight="1" x14ac:dyDescent="0.15">
      <c r="AG1484" s="690" t="s">
        <v>2532</v>
      </c>
      <c r="AH1484" s="692" t="s">
        <v>1217</v>
      </c>
      <c r="AI1484" s="690" t="s">
        <v>4621</v>
      </c>
      <c r="AJ1484" s="690">
        <v>1901002</v>
      </c>
      <c r="AK1484" s="691">
        <v>1</v>
      </c>
      <c r="AL1484" s="691" t="s">
        <v>1051</v>
      </c>
      <c r="AM1484" s="691" t="s">
        <v>3316</v>
      </c>
    </row>
    <row r="1485" spans="33:39" ht="15" hidden="1" customHeight="1" x14ac:dyDescent="0.15">
      <c r="AG1485" s="690" t="s">
        <v>2532</v>
      </c>
      <c r="AH1485" s="692" t="s">
        <v>1279</v>
      </c>
      <c r="AI1485" s="690" t="s">
        <v>4622</v>
      </c>
      <c r="AJ1485" s="690">
        <v>1901005</v>
      </c>
      <c r="AK1485" s="691">
        <v>1</v>
      </c>
      <c r="AL1485" s="691" t="s">
        <v>1051</v>
      </c>
      <c r="AM1485" s="691" t="s">
        <v>3315</v>
      </c>
    </row>
    <row r="1486" spans="33:39" ht="15" hidden="1" customHeight="1" x14ac:dyDescent="0.15">
      <c r="AG1486" s="690" t="s">
        <v>2532</v>
      </c>
      <c r="AH1486" s="692" t="s">
        <v>838</v>
      </c>
      <c r="AI1486" s="690" t="s">
        <v>4623</v>
      </c>
      <c r="AJ1486" s="690">
        <v>1901022</v>
      </c>
      <c r="AK1486" s="691" t="s">
        <v>1051</v>
      </c>
      <c r="AL1486" s="691">
        <v>1</v>
      </c>
      <c r="AM1486" s="691" t="s">
        <v>3316</v>
      </c>
    </row>
    <row r="1487" spans="33:39" ht="15" hidden="1" customHeight="1" x14ac:dyDescent="0.15">
      <c r="AG1487" s="690" t="s">
        <v>2532</v>
      </c>
      <c r="AH1487" s="692" t="s">
        <v>1220</v>
      </c>
      <c r="AI1487" s="690" t="s">
        <v>4624</v>
      </c>
      <c r="AJ1487" s="690">
        <v>1901050</v>
      </c>
      <c r="AK1487" s="691" t="s">
        <v>1051</v>
      </c>
      <c r="AL1487" s="691">
        <v>1</v>
      </c>
      <c r="AM1487" s="691" t="s">
        <v>3316</v>
      </c>
    </row>
    <row r="1488" spans="33:39" ht="15" hidden="1" customHeight="1" x14ac:dyDescent="0.15">
      <c r="AG1488" s="690" t="s">
        <v>2532</v>
      </c>
      <c r="AH1488" s="692" t="s">
        <v>824</v>
      </c>
      <c r="AI1488" s="690" t="s">
        <v>4625</v>
      </c>
      <c r="AJ1488" s="690">
        <v>1901003</v>
      </c>
      <c r="AK1488" s="691">
        <v>1</v>
      </c>
      <c r="AL1488" s="691" t="s">
        <v>1051</v>
      </c>
      <c r="AM1488" s="691" t="s">
        <v>3316</v>
      </c>
    </row>
    <row r="1489" spans="33:39" ht="15" hidden="1" customHeight="1" x14ac:dyDescent="0.15">
      <c r="AG1489" s="690" t="s">
        <v>2532</v>
      </c>
      <c r="AH1489" s="692" t="s">
        <v>844</v>
      </c>
      <c r="AI1489" s="690" t="s">
        <v>4626</v>
      </c>
      <c r="AJ1489" s="690">
        <v>1901029</v>
      </c>
      <c r="AK1489" s="691" t="s">
        <v>1051</v>
      </c>
      <c r="AL1489" s="691">
        <v>1</v>
      </c>
      <c r="AM1489" s="691" t="s">
        <v>3316</v>
      </c>
    </row>
    <row r="1490" spans="33:39" ht="15" hidden="1" customHeight="1" x14ac:dyDescent="0.15">
      <c r="AG1490" s="690" t="s">
        <v>2532</v>
      </c>
      <c r="AH1490" s="692" t="s">
        <v>825</v>
      </c>
      <c r="AI1490" s="690" t="s">
        <v>4627</v>
      </c>
      <c r="AJ1490" s="690">
        <v>1901004</v>
      </c>
      <c r="AK1490" s="691">
        <v>1</v>
      </c>
      <c r="AL1490" s="691" t="s">
        <v>1051</v>
      </c>
      <c r="AM1490" s="691" t="s">
        <v>3316</v>
      </c>
    </row>
    <row r="1491" spans="33:39" ht="15" hidden="1" customHeight="1" x14ac:dyDescent="0.15">
      <c r="AG1491" s="690" t="s">
        <v>2532</v>
      </c>
      <c r="AH1491" s="692" t="s">
        <v>840</v>
      </c>
      <c r="AI1491" s="690" t="s">
        <v>4628</v>
      </c>
      <c r="AJ1491" s="690">
        <v>1901024</v>
      </c>
      <c r="AK1491" s="691">
        <v>1</v>
      </c>
      <c r="AL1491" s="691" t="s">
        <v>1051</v>
      </c>
      <c r="AM1491" s="691" t="s">
        <v>3316</v>
      </c>
    </row>
    <row r="1492" spans="33:39" ht="15" hidden="1" customHeight="1" x14ac:dyDescent="0.15">
      <c r="AG1492" s="690" t="s">
        <v>2532</v>
      </c>
      <c r="AH1492" s="692" t="s">
        <v>1212</v>
      </c>
      <c r="AI1492" s="690" t="s">
        <v>4629</v>
      </c>
      <c r="AJ1492" s="690">
        <v>1901058</v>
      </c>
      <c r="AK1492" s="691" t="s">
        <v>1051</v>
      </c>
      <c r="AL1492" s="691">
        <v>1</v>
      </c>
      <c r="AM1492" s="691" t="s">
        <v>3316</v>
      </c>
    </row>
    <row r="1493" spans="33:39" ht="15" hidden="1" customHeight="1" x14ac:dyDescent="0.15">
      <c r="AG1493" s="690" t="s">
        <v>2532</v>
      </c>
      <c r="AH1493" s="692" t="s">
        <v>1280</v>
      </c>
      <c r="AI1493" s="690" t="s">
        <v>4630</v>
      </c>
      <c r="AJ1493" s="690">
        <v>1901062</v>
      </c>
      <c r="AK1493" s="691">
        <v>1</v>
      </c>
      <c r="AL1493" s="691" t="s">
        <v>1051</v>
      </c>
      <c r="AM1493" s="691" t="s">
        <v>3315</v>
      </c>
    </row>
    <row r="1494" spans="33:39" ht="15" hidden="1" customHeight="1" x14ac:dyDescent="0.15">
      <c r="AG1494" s="690" t="s">
        <v>2532</v>
      </c>
      <c r="AH1494" s="692" t="s">
        <v>836</v>
      </c>
      <c r="AI1494" s="690" t="s">
        <v>4631</v>
      </c>
      <c r="AJ1494" s="690">
        <v>1901017</v>
      </c>
      <c r="AK1494" s="691" t="s">
        <v>1051</v>
      </c>
      <c r="AL1494" s="691">
        <v>1</v>
      </c>
      <c r="AM1494" s="691" t="s">
        <v>3316</v>
      </c>
    </row>
    <row r="1495" spans="33:39" ht="15" hidden="1" customHeight="1" x14ac:dyDescent="0.15">
      <c r="AG1495" s="690" t="s">
        <v>2532</v>
      </c>
      <c r="AH1495" s="692" t="s">
        <v>826</v>
      </c>
      <c r="AI1495" s="690" t="s">
        <v>4632</v>
      </c>
      <c r="AJ1495" s="690">
        <v>1901006</v>
      </c>
      <c r="AK1495" s="691">
        <v>1</v>
      </c>
      <c r="AL1495" s="691" t="s">
        <v>1051</v>
      </c>
      <c r="AM1495" s="691" t="s">
        <v>3316</v>
      </c>
    </row>
    <row r="1496" spans="33:39" ht="15" hidden="1" customHeight="1" x14ac:dyDescent="0.15">
      <c r="AG1496" s="690" t="s">
        <v>2532</v>
      </c>
      <c r="AH1496" s="692" t="s">
        <v>857</v>
      </c>
      <c r="AI1496" s="690" t="s">
        <v>4633</v>
      </c>
      <c r="AJ1496" s="690">
        <v>1901053</v>
      </c>
      <c r="AK1496" s="691" t="s">
        <v>1051</v>
      </c>
      <c r="AL1496" s="691">
        <v>1</v>
      </c>
      <c r="AM1496" s="691" t="s">
        <v>3316</v>
      </c>
    </row>
    <row r="1497" spans="33:39" ht="15" hidden="1" customHeight="1" x14ac:dyDescent="0.15">
      <c r="AG1497" s="690" t="s">
        <v>2532</v>
      </c>
      <c r="AH1497" s="692" t="s">
        <v>856</v>
      </c>
      <c r="AI1497" s="690" t="s">
        <v>4634</v>
      </c>
      <c r="AJ1497" s="690">
        <v>1901052</v>
      </c>
      <c r="AK1497" s="691" t="s">
        <v>1051</v>
      </c>
      <c r="AL1497" s="691">
        <v>1</v>
      </c>
      <c r="AM1497" s="691" t="s">
        <v>3316</v>
      </c>
    </row>
    <row r="1498" spans="33:39" ht="15" hidden="1" customHeight="1" x14ac:dyDescent="0.15">
      <c r="AG1498" s="690" t="s">
        <v>2532</v>
      </c>
      <c r="AH1498" s="692" t="s">
        <v>2467</v>
      </c>
      <c r="AI1498" s="690" t="s">
        <v>4635</v>
      </c>
      <c r="AJ1498" s="690">
        <v>1901063</v>
      </c>
      <c r="AK1498" s="691">
        <v>1</v>
      </c>
      <c r="AL1498" s="691" t="s">
        <v>1051</v>
      </c>
      <c r="AM1498" s="691" t="s">
        <v>3315</v>
      </c>
    </row>
    <row r="1499" spans="33:39" ht="15" hidden="1" customHeight="1" x14ac:dyDescent="0.15">
      <c r="AG1499" s="690" t="s">
        <v>2532</v>
      </c>
      <c r="AH1499" s="692" t="s">
        <v>229</v>
      </c>
      <c r="AI1499" s="690" t="s">
        <v>4636</v>
      </c>
      <c r="AJ1499" s="690">
        <v>1901025</v>
      </c>
      <c r="AK1499" s="691" t="s">
        <v>1051</v>
      </c>
      <c r="AL1499" s="691">
        <v>1</v>
      </c>
      <c r="AM1499" s="691" t="s">
        <v>3316</v>
      </c>
    </row>
    <row r="1500" spans="33:39" ht="15" hidden="1" customHeight="1" x14ac:dyDescent="0.15">
      <c r="AG1500" s="690" t="s">
        <v>2532</v>
      </c>
      <c r="AH1500" s="692" t="s">
        <v>863</v>
      </c>
      <c r="AI1500" s="690" t="s">
        <v>4637</v>
      </c>
      <c r="AJ1500" s="690">
        <v>1901066</v>
      </c>
      <c r="AK1500" s="691">
        <v>1</v>
      </c>
      <c r="AL1500" s="691" t="s">
        <v>1051</v>
      </c>
      <c r="AM1500" s="691" t="s">
        <v>3315</v>
      </c>
    </row>
    <row r="1501" spans="33:39" ht="15" hidden="1" customHeight="1" x14ac:dyDescent="0.15">
      <c r="AG1501" s="690" t="s">
        <v>2532</v>
      </c>
      <c r="AH1501" s="692" t="s">
        <v>827</v>
      </c>
      <c r="AI1501" s="690" t="s">
        <v>4638</v>
      </c>
      <c r="AJ1501" s="690">
        <v>1901007</v>
      </c>
      <c r="AK1501" s="691">
        <v>1</v>
      </c>
      <c r="AL1501" s="691" t="s">
        <v>1051</v>
      </c>
      <c r="AM1501" s="691" t="s">
        <v>3316</v>
      </c>
    </row>
    <row r="1502" spans="33:39" ht="15" hidden="1" customHeight="1" x14ac:dyDescent="0.15">
      <c r="AG1502" s="690" t="s">
        <v>2532</v>
      </c>
      <c r="AH1502" s="692" t="s">
        <v>853</v>
      </c>
      <c r="AI1502" s="690" t="s">
        <v>4639</v>
      </c>
      <c r="AJ1502" s="690">
        <v>1901048</v>
      </c>
      <c r="AK1502" s="691">
        <v>1</v>
      </c>
      <c r="AL1502" s="691" t="s">
        <v>1051</v>
      </c>
      <c r="AM1502" s="691" t="s">
        <v>3316</v>
      </c>
    </row>
    <row r="1503" spans="33:39" ht="15" hidden="1" customHeight="1" x14ac:dyDescent="0.15">
      <c r="AG1503" s="690" t="s">
        <v>2532</v>
      </c>
      <c r="AH1503" s="692" t="s">
        <v>829</v>
      </c>
      <c r="AI1503" s="690" t="s">
        <v>4640</v>
      </c>
      <c r="AJ1503" s="690">
        <v>1901009</v>
      </c>
      <c r="AK1503" s="691" t="s">
        <v>1051</v>
      </c>
      <c r="AL1503" s="691">
        <v>1</v>
      </c>
      <c r="AM1503" s="691" t="s">
        <v>3316</v>
      </c>
    </row>
    <row r="1504" spans="33:39" ht="15" hidden="1" customHeight="1" x14ac:dyDescent="0.15">
      <c r="AG1504" s="690" t="s">
        <v>2532</v>
      </c>
      <c r="AH1504" s="692" t="s">
        <v>828</v>
      </c>
      <c r="AI1504" s="690" t="s">
        <v>4641</v>
      </c>
      <c r="AJ1504" s="690">
        <v>1901008</v>
      </c>
      <c r="AK1504" s="691" t="s">
        <v>1051</v>
      </c>
      <c r="AL1504" s="691">
        <v>1</v>
      </c>
      <c r="AM1504" s="691" t="s">
        <v>3316</v>
      </c>
    </row>
    <row r="1505" spans="33:39" ht="15" hidden="1" customHeight="1" x14ac:dyDescent="0.15">
      <c r="AG1505" s="690" t="s">
        <v>2532</v>
      </c>
      <c r="AH1505" s="692" t="s">
        <v>841</v>
      </c>
      <c r="AI1505" s="690" t="s">
        <v>4642</v>
      </c>
      <c r="AJ1505" s="690">
        <v>1901026</v>
      </c>
      <c r="AK1505" s="691">
        <v>1</v>
      </c>
      <c r="AL1505" s="691" t="s">
        <v>1051</v>
      </c>
      <c r="AM1505" s="691" t="s">
        <v>3316</v>
      </c>
    </row>
    <row r="1506" spans="33:39" ht="15" hidden="1" customHeight="1" x14ac:dyDescent="0.15">
      <c r="AG1506" s="690" t="s">
        <v>2532</v>
      </c>
      <c r="AH1506" s="692" t="s">
        <v>831</v>
      </c>
      <c r="AI1506" s="690" t="s">
        <v>4643</v>
      </c>
      <c r="AJ1506" s="690">
        <v>1901011</v>
      </c>
      <c r="AK1506" s="691" t="s">
        <v>1051</v>
      </c>
      <c r="AL1506" s="691">
        <v>1</v>
      </c>
      <c r="AM1506" s="691" t="s">
        <v>3316</v>
      </c>
    </row>
    <row r="1507" spans="33:39" ht="15" hidden="1" customHeight="1" x14ac:dyDescent="0.15">
      <c r="AG1507" s="690" t="s">
        <v>2532</v>
      </c>
      <c r="AH1507" s="692" t="s">
        <v>861</v>
      </c>
      <c r="AI1507" s="690" t="s">
        <v>4644</v>
      </c>
      <c r="AJ1507" s="690">
        <v>1901059</v>
      </c>
      <c r="AK1507" s="691" t="s">
        <v>1051</v>
      </c>
      <c r="AL1507" s="691">
        <v>1</v>
      </c>
      <c r="AM1507" s="691" t="s">
        <v>3316</v>
      </c>
    </row>
    <row r="1508" spans="33:39" ht="15" hidden="1" customHeight="1" x14ac:dyDescent="0.15">
      <c r="AG1508" s="690" t="s">
        <v>2532</v>
      </c>
      <c r="AH1508" s="692" t="s">
        <v>1215</v>
      </c>
      <c r="AI1508" s="690" t="s">
        <v>4645</v>
      </c>
      <c r="AJ1508" s="690">
        <v>1901055</v>
      </c>
      <c r="AK1508" s="691">
        <v>1</v>
      </c>
      <c r="AL1508" s="691" t="s">
        <v>1051</v>
      </c>
      <c r="AM1508" s="691" t="s">
        <v>3316</v>
      </c>
    </row>
    <row r="1509" spans="33:39" ht="15" hidden="1" customHeight="1" x14ac:dyDescent="0.15">
      <c r="AG1509" s="690" t="s">
        <v>2532</v>
      </c>
      <c r="AH1509" s="692" t="s">
        <v>1218</v>
      </c>
      <c r="AI1509" s="690" t="s">
        <v>4646</v>
      </c>
      <c r="AJ1509" s="690">
        <v>1901060</v>
      </c>
      <c r="AK1509" s="691" t="s">
        <v>1051</v>
      </c>
      <c r="AL1509" s="691">
        <v>1</v>
      </c>
      <c r="AM1509" s="691" t="s">
        <v>3316</v>
      </c>
    </row>
    <row r="1510" spans="33:39" ht="15" hidden="1" customHeight="1" x14ac:dyDescent="0.15">
      <c r="AG1510" s="690" t="s">
        <v>2532</v>
      </c>
      <c r="AH1510" s="692" t="s">
        <v>832</v>
      </c>
      <c r="AI1510" s="690" t="s">
        <v>4647</v>
      </c>
      <c r="AJ1510" s="690">
        <v>1901012</v>
      </c>
      <c r="AK1510" s="691">
        <v>1</v>
      </c>
      <c r="AL1510" s="691" t="s">
        <v>1051</v>
      </c>
      <c r="AM1510" s="691" t="s">
        <v>3316</v>
      </c>
    </row>
    <row r="1511" spans="33:39" ht="15" hidden="1" customHeight="1" x14ac:dyDescent="0.15">
      <c r="AG1511" s="690" t="s">
        <v>2532</v>
      </c>
      <c r="AH1511" s="692" t="s">
        <v>2468</v>
      </c>
      <c r="AI1511" s="690" t="s">
        <v>4648</v>
      </c>
      <c r="AJ1511" s="690">
        <v>1901070</v>
      </c>
      <c r="AK1511" s="691">
        <v>1</v>
      </c>
      <c r="AL1511" s="691" t="s">
        <v>1051</v>
      </c>
      <c r="AM1511" s="691" t="s">
        <v>3316</v>
      </c>
    </row>
    <row r="1512" spans="33:39" ht="15" hidden="1" customHeight="1" x14ac:dyDescent="0.15">
      <c r="AG1512" s="690" t="s">
        <v>2532</v>
      </c>
      <c r="AH1512" s="692" t="s">
        <v>833</v>
      </c>
      <c r="AI1512" s="690" t="s">
        <v>4649</v>
      </c>
      <c r="AJ1512" s="690">
        <v>1901013</v>
      </c>
      <c r="AK1512" s="691">
        <v>1</v>
      </c>
      <c r="AL1512" s="691" t="s">
        <v>1051</v>
      </c>
      <c r="AM1512" s="691" t="s">
        <v>3316</v>
      </c>
    </row>
    <row r="1513" spans="33:39" ht="15" hidden="1" customHeight="1" x14ac:dyDescent="0.15">
      <c r="AG1513" s="690" t="s">
        <v>2532</v>
      </c>
      <c r="AH1513" s="692" t="s">
        <v>834</v>
      </c>
      <c r="AI1513" s="690" t="s">
        <v>4650</v>
      </c>
      <c r="AJ1513" s="690">
        <v>1901014</v>
      </c>
      <c r="AK1513" s="691">
        <v>1</v>
      </c>
      <c r="AL1513" s="691" t="s">
        <v>1051</v>
      </c>
      <c r="AM1513" s="691" t="s">
        <v>3315</v>
      </c>
    </row>
    <row r="1514" spans="33:39" ht="15" hidden="1" customHeight="1" x14ac:dyDescent="0.15">
      <c r="AG1514" s="690" t="s">
        <v>2532</v>
      </c>
      <c r="AH1514" s="692" t="s">
        <v>1216</v>
      </c>
      <c r="AI1514" s="690" t="s">
        <v>4651</v>
      </c>
      <c r="AJ1514" s="690">
        <v>1901001</v>
      </c>
      <c r="AK1514" s="691">
        <v>1</v>
      </c>
      <c r="AL1514" s="691" t="s">
        <v>1051</v>
      </c>
      <c r="AM1514" s="691" t="s">
        <v>3316</v>
      </c>
    </row>
    <row r="1515" spans="33:39" ht="15" hidden="1" customHeight="1" x14ac:dyDescent="0.15">
      <c r="AG1515" s="690" t="s">
        <v>2532</v>
      </c>
      <c r="AH1515" s="692" t="s">
        <v>835</v>
      </c>
      <c r="AI1515" s="690" t="s">
        <v>4652</v>
      </c>
      <c r="AJ1515" s="690">
        <v>1901015</v>
      </c>
      <c r="AK1515" s="691" t="s">
        <v>1051</v>
      </c>
      <c r="AL1515" s="691">
        <v>1</v>
      </c>
      <c r="AM1515" s="691" t="s">
        <v>3316</v>
      </c>
    </row>
    <row r="1516" spans="33:39" ht="15" hidden="1" customHeight="1" x14ac:dyDescent="0.15">
      <c r="AG1516" s="690" t="s">
        <v>2532</v>
      </c>
      <c r="AH1516" s="692" t="s">
        <v>2462</v>
      </c>
      <c r="AI1516" s="690" t="s">
        <v>4653</v>
      </c>
      <c r="AJ1516" s="690">
        <v>1901016</v>
      </c>
      <c r="AK1516" s="691" t="s">
        <v>1051</v>
      </c>
      <c r="AL1516" s="691">
        <v>1</v>
      </c>
      <c r="AM1516" s="691" t="s">
        <v>3316</v>
      </c>
    </row>
    <row r="1517" spans="33:39" ht="15" hidden="1" customHeight="1" x14ac:dyDescent="0.15">
      <c r="AG1517" s="690" t="s">
        <v>2532</v>
      </c>
      <c r="AH1517" s="692" t="s">
        <v>859</v>
      </c>
      <c r="AI1517" s="690" t="s">
        <v>4654</v>
      </c>
      <c r="AJ1517" s="690">
        <v>1901056</v>
      </c>
      <c r="AK1517" s="691" t="s">
        <v>1051</v>
      </c>
      <c r="AL1517" s="691">
        <v>1</v>
      </c>
      <c r="AM1517" s="691" t="s">
        <v>3316</v>
      </c>
    </row>
    <row r="1518" spans="33:39" ht="15" hidden="1" customHeight="1" x14ac:dyDescent="0.15">
      <c r="AG1518" s="690" t="s">
        <v>2532</v>
      </c>
      <c r="AH1518" s="692" t="s">
        <v>846</v>
      </c>
      <c r="AI1518" s="690" t="s">
        <v>4655</v>
      </c>
      <c r="AJ1518" s="690">
        <v>1901032</v>
      </c>
      <c r="AK1518" s="691" t="s">
        <v>1051</v>
      </c>
      <c r="AL1518" s="691">
        <v>1</v>
      </c>
      <c r="AM1518" s="691" t="s">
        <v>3316</v>
      </c>
    </row>
    <row r="1519" spans="33:39" ht="15" hidden="1" customHeight="1" x14ac:dyDescent="0.15">
      <c r="AG1519" s="690" t="s">
        <v>2532</v>
      </c>
      <c r="AH1519" s="692" t="s">
        <v>842</v>
      </c>
      <c r="AI1519" s="690" t="s">
        <v>4656</v>
      </c>
      <c r="AJ1519" s="690">
        <v>1901027</v>
      </c>
      <c r="AK1519" s="691" t="s">
        <v>1051</v>
      </c>
      <c r="AL1519" s="691">
        <v>1</v>
      </c>
      <c r="AM1519" s="691" t="s">
        <v>3316</v>
      </c>
    </row>
    <row r="1520" spans="33:39" ht="15" hidden="1" customHeight="1" x14ac:dyDescent="0.15">
      <c r="AG1520" s="690" t="s">
        <v>2532</v>
      </c>
      <c r="AH1520" s="692" t="s">
        <v>845</v>
      </c>
      <c r="AI1520" s="690" t="s">
        <v>4657</v>
      </c>
      <c r="AJ1520" s="690">
        <v>1901030</v>
      </c>
      <c r="AK1520" s="691" t="s">
        <v>1051</v>
      </c>
      <c r="AL1520" s="691">
        <v>1</v>
      </c>
      <c r="AM1520" s="691" t="s">
        <v>3316</v>
      </c>
    </row>
    <row r="1521" spans="33:39" ht="15" hidden="1" customHeight="1" x14ac:dyDescent="0.15">
      <c r="AG1521" s="690" t="s">
        <v>2532</v>
      </c>
      <c r="AH1521" s="692" t="s">
        <v>849</v>
      </c>
      <c r="AI1521" s="690" t="s">
        <v>4658</v>
      </c>
      <c r="AJ1521" s="690">
        <v>1901039</v>
      </c>
      <c r="AK1521" s="691" t="s">
        <v>1051</v>
      </c>
      <c r="AL1521" s="691">
        <v>1</v>
      </c>
      <c r="AM1521" s="691" t="s">
        <v>3316</v>
      </c>
    </row>
    <row r="1522" spans="33:39" ht="15" hidden="1" customHeight="1" x14ac:dyDescent="0.15">
      <c r="AG1522" s="690" t="s">
        <v>2532</v>
      </c>
      <c r="AH1522" s="692" t="s">
        <v>855</v>
      </c>
      <c r="AI1522" s="690" t="s">
        <v>4659</v>
      </c>
      <c r="AJ1522" s="690">
        <v>1901051</v>
      </c>
      <c r="AK1522" s="691" t="s">
        <v>1051</v>
      </c>
      <c r="AL1522" s="691">
        <v>1</v>
      </c>
      <c r="AM1522" s="691" t="s">
        <v>3316</v>
      </c>
    </row>
    <row r="1523" spans="33:39" ht="15" hidden="1" customHeight="1" x14ac:dyDescent="0.15">
      <c r="AG1523" s="690" t="s">
        <v>2532</v>
      </c>
      <c r="AH1523" s="692" t="s">
        <v>1219</v>
      </c>
      <c r="AI1523" s="690" t="s">
        <v>4660</v>
      </c>
      <c r="AJ1523" s="690">
        <v>1901047</v>
      </c>
      <c r="AK1523" s="691" t="s">
        <v>1051</v>
      </c>
      <c r="AL1523" s="691">
        <v>1</v>
      </c>
      <c r="AM1523" s="691" t="s">
        <v>3316</v>
      </c>
    </row>
    <row r="1524" spans="33:39" ht="15" hidden="1" customHeight="1" x14ac:dyDescent="0.15">
      <c r="AG1524" s="690" t="s">
        <v>2532</v>
      </c>
      <c r="AH1524" s="692" t="s">
        <v>854</v>
      </c>
      <c r="AI1524" s="690" t="s">
        <v>4661</v>
      </c>
      <c r="AJ1524" s="690">
        <v>1901049</v>
      </c>
      <c r="AK1524" s="691" t="s">
        <v>1051</v>
      </c>
      <c r="AL1524" s="691">
        <v>1</v>
      </c>
      <c r="AM1524" s="691" t="s">
        <v>3316</v>
      </c>
    </row>
    <row r="1525" spans="33:39" ht="15" hidden="1" customHeight="1" x14ac:dyDescent="0.15">
      <c r="AG1525" s="690" t="s">
        <v>2532</v>
      </c>
      <c r="AH1525" s="692" t="s">
        <v>2464</v>
      </c>
      <c r="AI1525" s="690" t="s">
        <v>4662</v>
      </c>
      <c r="AJ1525" s="690">
        <v>1901034</v>
      </c>
      <c r="AK1525" s="691">
        <v>1</v>
      </c>
      <c r="AL1525" s="691" t="s">
        <v>1051</v>
      </c>
      <c r="AM1525" s="691" t="s">
        <v>3316</v>
      </c>
    </row>
    <row r="1526" spans="33:39" ht="15" hidden="1" customHeight="1" x14ac:dyDescent="0.15">
      <c r="AG1526" s="690" t="s">
        <v>2532</v>
      </c>
      <c r="AH1526" s="692"/>
      <c r="AI1526" s="690"/>
      <c r="AJ1526" s="690"/>
      <c r="AK1526" s="691"/>
      <c r="AL1526" s="691"/>
      <c r="AM1526" s="691"/>
    </row>
    <row r="1527" spans="33:39" ht="15" hidden="1" customHeight="1" x14ac:dyDescent="0.15">
      <c r="AG1527" s="690" t="s">
        <v>2533</v>
      </c>
      <c r="AH1527" s="692" t="s">
        <v>869</v>
      </c>
      <c r="AI1527" s="690" t="s">
        <v>4663</v>
      </c>
      <c r="AJ1527" s="690">
        <v>1902006</v>
      </c>
      <c r="AK1527" s="691" t="s">
        <v>1051</v>
      </c>
      <c r="AL1527" s="691">
        <v>1</v>
      </c>
      <c r="AM1527" s="691" t="s">
        <v>3316</v>
      </c>
    </row>
    <row r="1528" spans="33:39" ht="15" hidden="1" customHeight="1" x14ac:dyDescent="0.15">
      <c r="AG1528" s="690" t="s">
        <v>2533</v>
      </c>
      <c r="AH1528" s="692" t="s">
        <v>870</v>
      </c>
      <c r="AI1528" s="690" t="s">
        <v>4664</v>
      </c>
      <c r="AJ1528" s="690">
        <v>1902007</v>
      </c>
      <c r="AK1528" s="691" t="s">
        <v>1051</v>
      </c>
      <c r="AL1528" s="691">
        <v>1</v>
      </c>
      <c r="AM1528" s="691" t="s">
        <v>3316</v>
      </c>
    </row>
    <row r="1529" spans="33:39" ht="15" hidden="1" customHeight="1" x14ac:dyDescent="0.15">
      <c r="AG1529" s="690" t="s">
        <v>2533</v>
      </c>
      <c r="AH1529" s="692" t="s">
        <v>867</v>
      </c>
      <c r="AI1529" s="690" t="s">
        <v>4665</v>
      </c>
      <c r="AJ1529" s="690">
        <v>1902004</v>
      </c>
      <c r="AK1529" s="691" t="s">
        <v>1051</v>
      </c>
      <c r="AL1529" s="691">
        <v>1</v>
      </c>
      <c r="AM1529" s="691" t="s">
        <v>3316</v>
      </c>
    </row>
    <row r="1530" spans="33:39" ht="15" hidden="1" customHeight="1" x14ac:dyDescent="0.15">
      <c r="AG1530" s="690" t="s">
        <v>2533</v>
      </c>
      <c r="AH1530" s="692" t="s">
        <v>866</v>
      </c>
      <c r="AI1530" s="690" t="s">
        <v>4666</v>
      </c>
      <c r="AJ1530" s="690">
        <v>1902003</v>
      </c>
      <c r="AK1530" s="691">
        <v>1</v>
      </c>
      <c r="AL1530" s="691" t="s">
        <v>1051</v>
      </c>
      <c r="AM1530" s="691" t="s">
        <v>3316</v>
      </c>
    </row>
    <row r="1531" spans="33:39" ht="15" hidden="1" customHeight="1" x14ac:dyDescent="0.15">
      <c r="AG1531" s="690" t="s">
        <v>2533</v>
      </c>
      <c r="AH1531" s="692" t="s">
        <v>865</v>
      </c>
      <c r="AI1531" s="690" t="s">
        <v>4667</v>
      </c>
      <c r="AJ1531" s="690">
        <v>1902002</v>
      </c>
      <c r="AK1531" s="691" t="s">
        <v>1051</v>
      </c>
      <c r="AL1531" s="691">
        <v>1</v>
      </c>
      <c r="AM1531" s="691" t="s">
        <v>3316</v>
      </c>
    </row>
    <row r="1532" spans="33:39" ht="15" hidden="1" customHeight="1" x14ac:dyDescent="0.15">
      <c r="AG1532" s="690" t="s">
        <v>2533</v>
      </c>
      <c r="AH1532" s="692" t="s">
        <v>871</v>
      </c>
      <c r="AI1532" s="690" t="s">
        <v>4668</v>
      </c>
      <c r="AJ1532" s="690">
        <v>1902008</v>
      </c>
      <c r="AK1532" s="691" t="s">
        <v>1051</v>
      </c>
      <c r="AL1532" s="691">
        <v>1</v>
      </c>
      <c r="AM1532" s="691" t="s">
        <v>3316</v>
      </c>
    </row>
    <row r="1533" spans="33:39" ht="15" hidden="1" customHeight="1" x14ac:dyDescent="0.15">
      <c r="AG1533" s="690" t="s">
        <v>2533</v>
      </c>
      <c r="AH1533" s="692" t="s">
        <v>868</v>
      </c>
      <c r="AI1533" s="690" t="s">
        <v>4669</v>
      </c>
      <c r="AJ1533" s="690">
        <v>1902005</v>
      </c>
      <c r="AK1533" s="691" t="s">
        <v>1051</v>
      </c>
      <c r="AL1533" s="691">
        <v>1</v>
      </c>
      <c r="AM1533" s="691" t="s">
        <v>3316</v>
      </c>
    </row>
    <row r="1534" spans="33:39" ht="15" hidden="1" customHeight="1" x14ac:dyDescent="0.15">
      <c r="AG1534" s="690" t="s">
        <v>2533</v>
      </c>
      <c r="AH1534" s="692" t="s">
        <v>864</v>
      </c>
      <c r="AI1534" s="690" t="s">
        <v>4670</v>
      </c>
      <c r="AJ1534" s="690">
        <v>1902001</v>
      </c>
      <c r="AK1534" s="691">
        <v>1</v>
      </c>
      <c r="AL1534" s="691" t="s">
        <v>1051</v>
      </c>
      <c r="AM1534" s="691" t="s">
        <v>3316</v>
      </c>
    </row>
    <row r="1535" spans="33:39" ht="15" hidden="1" customHeight="1" x14ac:dyDescent="0.15">
      <c r="AG1535" s="690" t="s">
        <v>2533</v>
      </c>
      <c r="AH1535" s="692" t="s">
        <v>1221</v>
      </c>
      <c r="AI1535" s="690" t="s">
        <v>4671</v>
      </c>
      <c r="AJ1535" s="690">
        <v>1902009</v>
      </c>
      <c r="AK1535" s="691" t="s">
        <v>1051</v>
      </c>
      <c r="AL1535" s="691">
        <v>1</v>
      </c>
      <c r="AM1535" s="691" t="s">
        <v>3316</v>
      </c>
    </row>
    <row r="1536" spans="33:39" ht="15" hidden="1" customHeight="1" x14ac:dyDescent="0.15">
      <c r="AG1536" s="690" t="s">
        <v>2534</v>
      </c>
      <c r="AH1536" s="692" t="s">
        <v>604</v>
      </c>
      <c r="AI1536" s="690" t="s">
        <v>4672</v>
      </c>
      <c r="AJ1536" s="690">
        <v>1903001</v>
      </c>
      <c r="AK1536" s="691" t="s">
        <v>1051</v>
      </c>
      <c r="AL1536" s="691">
        <v>1</v>
      </c>
      <c r="AM1536" s="691" t="s">
        <v>3316</v>
      </c>
    </row>
    <row r="1537" spans="33:39" ht="15" hidden="1" customHeight="1" x14ac:dyDescent="0.15">
      <c r="AG1537" s="690" t="s">
        <v>2534</v>
      </c>
      <c r="AH1537" s="692" t="s">
        <v>873</v>
      </c>
      <c r="AI1537" s="690" t="s">
        <v>4673</v>
      </c>
      <c r="AJ1537" s="690">
        <v>1903003</v>
      </c>
      <c r="AK1537" s="691">
        <v>1</v>
      </c>
      <c r="AL1537" s="691" t="s">
        <v>1051</v>
      </c>
      <c r="AM1537" s="691" t="s">
        <v>3316</v>
      </c>
    </row>
    <row r="1538" spans="33:39" ht="15" hidden="1" customHeight="1" x14ac:dyDescent="0.15">
      <c r="AG1538" s="690" t="s">
        <v>2534</v>
      </c>
      <c r="AH1538" s="692" t="s">
        <v>881</v>
      </c>
      <c r="AI1538" s="690" t="s">
        <v>4674</v>
      </c>
      <c r="AJ1538" s="690">
        <v>1903013</v>
      </c>
      <c r="AK1538" s="691">
        <v>1</v>
      </c>
      <c r="AL1538" s="691" t="s">
        <v>1051</v>
      </c>
      <c r="AM1538" s="691" t="s">
        <v>3316</v>
      </c>
    </row>
    <row r="1539" spans="33:39" ht="15" hidden="1" customHeight="1" x14ac:dyDescent="0.15">
      <c r="AG1539" s="690" t="s">
        <v>2534</v>
      </c>
      <c r="AH1539" s="692" t="s">
        <v>875</v>
      </c>
      <c r="AI1539" s="690" t="s">
        <v>4675</v>
      </c>
      <c r="AJ1539" s="690">
        <v>1903005</v>
      </c>
      <c r="AK1539" s="691" t="s">
        <v>1051</v>
      </c>
      <c r="AL1539" s="691">
        <v>1</v>
      </c>
      <c r="AM1539" s="691" t="s">
        <v>3316</v>
      </c>
    </row>
    <row r="1540" spans="33:39" ht="15" hidden="1" customHeight="1" x14ac:dyDescent="0.15">
      <c r="AG1540" s="690" t="s">
        <v>2534</v>
      </c>
      <c r="AH1540" s="692" t="s">
        <v>886</v>
      </c>
      <c r="AI1540" s="690" t="s">
        <v>4676</v>
      </c>
      <c r="AJ1540" s="690">
        <v>1903018</v>
      </c>
      <c r="AK1540" s="691" t="s">
        <v>1051</v>
      </c>
      <c r="AL1540" s="691">
        <v>1</v>
      </c>
      <c r="AM1540" s="691" t="s">
        <v>3316</v>
      </c>
    </row>
    <row r="1541" spans="33:39" ht="15" hidden="1" customHeight="1" x14ac:dyDescent="0.15">
      <c r="AG1541" s="690" t="s">
        <v>2534</v>
      </c>
      <c r="AH1541" s="692" t="s">
        <v>882</v>
      </c>
      <c r="AI1541" s="690" t="s">
        <v>4677</v>
      </c>
      <c r="AJ1541" s="690">
        <v>1903014</v>
      </c>
      <c r="AK1541" s="691" t="s">
        <v>1051</v>
      </c>
      <c r="AL1541" s="691">
        <v>1</v>
      </c>
      <c r="AM1541" s="691" t="s">
        <v>3316</v>
      </c>
    </row>
    <row r="1542" spans="33:39" ht="15" hidden="1" customHeight="1" x14ac:dyDescent="0.15">
      <c r="AG1542" s="690" t="s">
        <v>2534</v>
      </c>
      <c r="AH1542" s="692" t="s">
        <v>888</v>
      </c>
      <c r="AI1542" s="690" t="s">
        <v>4678</v>
      </c>
      <c r="AJ1542" s="690">
        <v>1903020</v>
      </c>
      <c r="AK1542" s="691" t="s">
        <v>1051</v>
      </c>
      <c r="AL1542" s="691">
        <v>1</v>
      </c>
      <c r="AM1542" s="691" t="s">
        <v>3316</v>
      </c>
    </row>
    <row r="1543" spans="33:39" ht="15" hidden="1" customHeight="1" x14ac:dyDescent="0.15">
      <c r="AG1543" s="690" t="s">
        <v>2534</v>
      </c>
      <c r="AH1543" s="692" t="s">
        <v>887</v>
      </c>
      <c r="AI1543" s="690" t="s">
        <v>4679</v>
      </c>
      <c r="AJ1543" s="690">
        <v>1903019</v>
      </c>
      <c r="AK1543" s="691" t="s">
        <v>1051</v>
      </c>
      <c r="AL1543" s="691">
        <v>1</v>
      </c>
      <c r="AM1543" s="691" t="s">
        <v>3316</v>
      </c>
    </row>
    <row r="1544" spans="33:39" ht="15" hidden="1" customHeight="1" x14ac:dyDescent="0.15">
      <c r="AG1544" s="690" t="s">
        <v>2534</v>
      </c>
      <c r="AH1544" s="692" t="s">
        <v>876</v>
      </c>
      <c r="AI1544" s="690" t="s">
        <v>4680</v>
      </c>
      <c r="AJ1544" s="690">
        <v>1903006</v>
      </c>
      <c r="AK1544" s="691">
        <v>1</v>
      </c>
      <c r="AL1544" s="691" t="s">
        <v>1051</v>
      </c>
      <c r="AM1544" s="691" t="s">
        <v>3316</v>
      </c>
    </row>
    <row r="1545" spans="33:39" ht="15" hidden="1" customHeight="1" x14ac:dyDescent="0.15">
      <c r="AG1545" s="690" t="s">
        <v>2534</v>
      </c>
      <c r="AH1545" s="692" t="s">
        <v>890</v>
      </c>
      <c r="AI1545" s="690" t="s">
        <v>4681</v>
      </c>
      <c r="AJ1545" s="690">
        <v>1903022</v>
      </c>
      <c r="AK1545" s="691" t="s">
        <v>1051</v>
      </c>
      <c r="AL1545" s="691">
        <v>1</v>
      </c>
      <c r="AM1545" s="691" t="s">
        <v>3316</v>
      </c>
    </row>
    <row r="1546" spans="33:39" ht="15" hidden="1" customHeight="1" x14ac:dyDescent="0.15">
      <c r="AG1546" s="690" t="s">
        <v>2534</v>
      </c>
      <c r="AH1546" s="692" t="s">
        <v>1223</v>
      </c>
      <c r="AI1546" s="690" t="s">
        <v>4682</v>
      </c>
      <c r="AJ1546" s="690">
        <v>1903023</v>
      </c>
      <c r="AK1546" s="691" t="s">
        <v>1051</v>
      </c>
      <c r="AL1546" s="691">
        <v>1</v>
      </c>
      <c r="AM1546" s="691" t="s">
        <v>3316</v>
      </c>
    </row>
    <row r="1547" spans="33:39" ht="15" hidden="1" customHeight="1" x14ac:dyDescent="0.15">
      <c r="AG1547" s="690" t="s">
        <v>2534</v>
      </c>
      <c r="AH1547" s="692" t="s">
        <v>877</v>
      </c>
      <c r="AI1547" s="690" t="s">
        <v>4683</v>
      </c>
      <c r="AJ1547" s="690">
        <v>1903007</v>
      </c>
      <c r="AK1547" s="691" t="s">
        <v>1051</v>
      </c>
      <c r="AL1547" s="691">
        <v>1</v>
      </c>
      <c r="AM1547" s="691" t="s">
        <v>3316</v>
      </c>
    </row>
    <row r="1548" spans="33:39" ht="15" hidden="1" customHeight="1" x14ac:dyDescent="0.15">
      <c r="AG1548" s="690" t="s">
        <v>2534</v>
      </c>
      <c r="AH1548" s="692" t="s">
        <v>884</v>
      </c>
      <c r="AI1548" s="690" t="s">
        <v>4684</v>
      </c>
      <c r="AJ1548" s="690">
        <v>1903016</v>
      </c>
      <c r="AK1548" s="691" t="s">
        <v>1051</v>
      </c>
      <c r="AL1548" s="691">
        <v>1</v>
      </c>
      <c r="AM1548" s="691" t="s">
        <v>3316</v>
      </c>
    </row>
    <row r="1549" spans="33:39" ht="15" hidden="1" customHeight="1" x14ac:dyDescent="0.15">
      <c r="AG1549" s="690" t="s">
        <v>2534</v>
      </c>
      <c r="AH1549" s="692" t="s">
        <v>874</v>
      </c>
      <c r="AI1549" s="690" t="s">
        <v>4685</v>
      </c>
      <c r="AJ1549" s="690">
        <v>1903004</v>
      </c>
      <c r="AK1549" s="691" t="s">
        <v>1051</v>
      </c>
      <c r="AL1549" s="691">
        <v>1</v>
      </c>
      <c r="AM1549" s="691" t="s">
        <v>3316</v>
      </c>
    </row>
    <row r="1550" spans="33:39" ht="15" hidden="1" customHeight="1" x14ac:dyDescent="0.15">
      <c r="AG1550" s="690" t="s">
        <v>2534</v>
      </c>
      <c r="AH1550" s="692" t="s">
        <v>885</v>
      </c>
      <c r="AI1550" s="690" t="s">
        <v>4686</v>
      </c>
      <c r="AJ1550" s="690">
        <v>1903017</v>
      </c>
      <c r="AK1550" s="691">
        <v>1</v>
      </c>
      <c r="AL1550" s="691" t="s">
        <v>1051</v>
      </c>
      <c r="AM1550" s="691" t="s">
        <v>3316</v>
      </c>
    </row>
    <row r="1551" spans="33:39" ht="15" hidden="1" customHeight="1" x14ac:dyDescent="0.15">
      <c r="AG1551" s="690" t="s">
        <v>2534</v>
      </c>
      <c r="AH1551" s="692" t="s">
        <v>1222</v>
      </c>
      <c r="AI1551" s="690" t="s">
        <v>4687</v>
      </c>
      <c r="AJ1551" s="690">
        <v>1903009</v>
      </c>
      <c r="AK1551" s="691" t="s">
        <v>1051</v>
      </c>
      <c r="AL1551" s="691">
        <v>1</v>
      </c>
      <c r="AM1551" s="691" t="s">
        <v>3316</v>
      </c>
    </row>
    <row r="1552" spans="33:39" ht="15" hidden="1" customHeight="1" x14ac:dyDescent="0.15">
      <c r="AG1552" s="690" t="s">
        <v>2534</v>
      </c>
      <c r="AH1552" s="692" t="s">
        <v>872</v>
      </c>
      <c r="AI1552" s="690" t="s">
        <v>4688</v>
      </c>
      <c r="AJ1552" s="690">
        <v>1903002</v>
      </c>
      <c r="AK1552" s="691">
        <v>1</v>
      </c>
      <c r="AL1552" s="691" t="s">
        <v>1051</v>
      </c>
      <c r="AM1552" s="691" t="s">
        <v>3316</v>
      </c>
    </row>
    <row r="1553" spans="33:39" ht="15" hidden="1" customHeight="1" x14ac:dyDescent="0.15">
      <c r="AG1553" s="690" t="s">
        <v>2534</v>
      </c>
      <c r="AH1553" s="692" t="s">
        <v>878</v>
      </c>
      <c r="AI1553" s="690" t="s">
        <v>4689</v>
      </c>
      <c r="AJ1553" s="690">
        <v>1903010</v>
      </c>
      <c r="AK1553" s="691" t="s">
        <v>1051</v>
      </c>
      <c r="AL1553" s="691">
        <v>1</v>
      </c>
      <c r="AM1553" s="691" t="s">
        <v>3316</v>
      </c>
    </row>
    <row r="1554" spans="33:39" ht="15" hidden="1" customHeight="1" x14ac:dyDescent="0.15">
      <c r="AG1554" s="690" t="s">
        <v>2534</v>
      </c>
      <c r="AH1554" s="692" t="s">
        <v>879</v>
      </c>
      <c r="AI1554" s="690" t="s">
        <v>4690</v>
      </c>
      <c r="AJ1554" s="690">
        <v>1903011</v>
      </c>
      <c r="AK1554" s="691">
        <v>1</v>
      </c>
      <c r="AL1554" s="691" t="s">
        <v>1051</v>
      </c>
      <c r="AM1554" s="691" t="s">
        <v>3316</v>
      </c>
    </row>
    <row r="1555" spans="33:39" ht="15" hidden="1" customHeight="1" x14ac:dyDescent="0.15">
      <c r="AG1555" s="690" t="s">
        <v>2534</v>
      </c>
      <c r="AH1555" s="692" t="s">
        <v>880</v>
      </c>
      <c r="AI1555" s="690" t="s">
        <v>4691</v>
      </c>
      <c r="AJ1555" s="690">
        <v>1903012</v>
      </c>
      <c r="AK1555" s="691" t="s">
        <v>1051</v>
      </c>
      <c r="AL1555" s="691">
        <v>1</v>
      </c>
      <c r="AM1555" s="691" t="s">
        <v>3316</v>
      </c>
    </row>
    <row r="1556" spans="33:39" ht="15" hidden="1" customHeight="1" x14ac:dyDescent="0.15">
      <c r="AG1556" s="690" t="s">
        <v>2534</v>
      </c>
      <c r="AH1556" s="692" t="s">
        <v>889</v>
      </c>
      <c r="AI1556" s="690" t="s">
        <v>4692</v>
      </c>
      <c r="AJ1556" s="690">
        <v>1903021</v>
      </c>
      <c r="AK1556" s="691" t="s">
        <v>1051</v>
      </c>
      <c r="AL1556" s="691">
        <v>1</v>
      </c>
      <c r="AM1556" s="691" t="s">
        <v>3316</v>
      </c>
    </row>
    <row r="1557" spans="33:39" ht="15" hidden="1" customHeight="1" x14ac:dyDescent="0.15">
      <c r="AG1557" s="690" t="s">
        <v>2534</v>
      </c>
      <c r="AH1557" s="692" t="s">
        <v>883</v>
      </c>
      <c r="AI1557" s="690" t="s">
        <v>4693</v>
      </c>
      <c r="AJ1557" s="690">
        <v>1903015</v>
      </c>
      <c r="AK1557" s="691" t="s">
        <v>1051</v>
      </c>
      <c r="AL1557" s="691">
        <v>1</v>
      </c>
      <c r="AM1557" s="691" t="s">
        <v>3316</v>
      </c>
    </row>
    <row r="1558" spans="33:39" ht="15" hidden="1" customHeight="1" x14ac:dyDescent="0.15">
      <c r="AG1558" s="690" t="s">
        <v>2535</v>
      </c>
      <c r="AH1558" s="692" t="s">
        <v>902</v>
      </c>
      <c r="AI1558" s="690" t="s">
        <v>4694</v>
      </c>
      <c r="AJ1558" s="690">
        <v>1904019</v>
      </c>
      <c r="AK1558" s="691" t="s">
        <v>1051</v>
      </c>
      <c r="AL1558" s="691">
        <v>1</v>
      </c>
      <c r="AM1558" s="691" t="s">
        <v>3316</v>
      </c>
    </row>
    <row r="1559" spans="33:39" ht="15" hidden="1" customHeight="1" x14ac:dyDescent="0.15">
      <c r="AG1559" s="690" t="s">
        <v>2535</v>
      </c>
      <c r="AH1559" s="692" t="s">
        <v>896</v>
      </c>
      <c r="AI1559" s="690" t="s">
        <v>4695</v>
      </c>
      <c r="AJ1559" s="690">
        <v>1904008</v>
      </c>
      <c r="AK1559" s="691" t="s">
        <v>1051</v>
      </c>
      <c r="AL1559" s="691">
        <v>1</v>
      </c>
      <c r="AM1559" s="691" t="s">
        <v>3316</v>
      </c>
    </row>
    <row r="1560" spans="33:39" ht="15" hidden="1" customHeight="1" x14ac:dyDescent="0.15">
      <c r="AG1560" s="690" t="s">
        <v>2535</v>
      </c>
      <c r="AH1560" s="692" t="s">
        <v>903</v>
      </c>
      <c r="AI1560" s="690" t="s">
        <v>4696</v>
      </c>
      <c r="AJ1560" s="690">
        <v>1904020</v>
      </c>
      <c r="AK1560" s="691" t="s">
        <v>1051</v>
      </c>
      <c r="AL1560" s="691">
        <v>1</v>
      </c>
      <c r="AM1560" s="691" t="s">
        <v>3316</v>
      </c>
    </row>
    <row r="1561" spans="33:39" ht="15" hidden="1" customHeight="1" x14ac:dyDescent="0.15">
      <c r="AG1561" s="690" t="s">
        <v>2535</v>
      </c>
      <c r="AH1561" s="692" t="s">
        <v>894</v>
      </c>
      <c r="AI1561" s="690" t="s">
        <v>4697</v>
      </c>
      <c r="AJ1561" s="690">
        <v>1904005</v>
      </c>
      <c r="AK1561" s="691" t="s">
        <v>1051</v>
      </c>
      <c r="AL1561" s="691">
        <v>1</v>
      </c>
      <c r="AM1561" s="691" t="s">
        <v>3316</v>
      </c>
    </row>
    <row r="1562" spans="33:39" ht="15" hidden="1" customHeight="1" x14ac:dyDescent="0.15">
      <c r="AG1562" s="690" t="s">
        <v>2535</v>
      </c>
      <c r="AH1562" s="692" t="s">
        <v>1226</v>
      </c>
      <c r="AI1562" s="690" t="s">
        <v>4698</v>
      </c>
      <c r="AJ1562" s="690">
        <v>1904012</v>
      </c>
      <c r="AK1562" s="691">
        <v>1</v>
      </c>
      <c r="AL1562" s="691" t="s">
        <v>1051</v>
      </c>
      <c r="AM1562" s="691" t="s">
        <v>3316</v>
      </c>
    </row>
    <row r="1563" spans="33:39" ht="15" hidden="1" customHeight="1" x14ac:dyDescent="0.15">
      <c r="AG1563" s="690" t="s">
        <v>2535</v>
      </c>
      <c r="AH1563" s="692" t="s">
        <v>898</v>
      </c>
      <c r="AI1563" s="690" t="s">
        <v>4699</v>
      </c>
      <c r="AJ1563" s="690">
        <v>1904011</v>
      </c>
      <c r="AK1563" s="691" t="s">
        <v>1051</v>
      </c>
      <c r="AL1563" s="691">
        <v>1</v>
      </c>
      <c r="AM1563" s="691" t="s">
        <v>3316</v>
      </c>
    </row>
    <row r="1564" spans="33:39" ht="15" hidden="1" customHeight="1" x14ac:dyDescent="0.15">
      <c r="AG1564" s="690" t="s">
        <v>2535</v>
      </c>
      <c r="AH1564" s="692" t="s">
        <v>895</v>
      </c>
      <c r="AI1564" s="690" t="s">
        <v>4700</v>
      </c>
      <c r="AJ1564" s="690">
        <v>1904007</v>
      </c>
      <c r="AK1564" s="691" t="s">
        <v>1051</v>
      </c>
      <c r="AL1564" s="691">
        <v>1</v>
      </c>
      <c r="AM1564" s="691" t="s">
        <v>3316</v>
      </c>
    </row>
    <row r="1565" spans="33:39" ht="15" hidden="1" customHeight="1" x14ac:dyDescent="0.15">
      <c r="AG1565" s="690" t="s">
        <v>2535</v>
      </c>
      <c r="AH1565" s="692" t="s">
        <v>1225</v>
      </c>
      <c r="AI1565" s="690" t="s">
        <v>4701</v>
      </c>
      <c r="AJ1565" s="690">
        <v>1904009</v>
      </c>
      <c r="AK1565" s="691" t="s">
        <v>1051</v>
      </c>
      <c r="AL1565" s="691">
        <v>1</v>
      </c>
      <c r="AM1565" s="691" t="s">
        <v>3316</v>
      </c>
    </row>
    <row r="1566" spans="33:39" ht="15" hidden="1" customHeight="1" x14ac:dyDescent="0.15">
      <c r="AG1566" s="690" t="s">
        <v>2535</v>
      </c>
      <c r="AH1566" s="692" t="s">
        <v>2472</v>
      </c>
      <c r="AI1566" s="690" t="s">
        <v>4702</v>
      </c>
      <c r="AJ1566" s="690">
        <v>1904013</v>
      </c>
      <c r="AK1566" s="691" t="s">
        <v>1051</v>
      </c>
      <c r="AL1566" s="691">
        <v>1</v>
      </c>
      <c r="AM1566" s="691" t="s">
        <v>3316</v>
      </c>
    </row>
    <row r="1567" spans="33:39" ht="15" hidden="1" customHeight="1" x14ac:dyDescent="0.15">
      <c r="AG1567" s="690" t="s">
        <v>2535</v>
      </c>
      <c r="AH1567" s="692" t="s">
        <v>897</v>
      </c>
      <c r="AI1567" s="690" t="s">
        <v>4703</v>
      </c>
      <c r="AJ1567" s="690">
        <v>1904010</v>
      </c>
      <c r="AK1567" s="691" t="s">
        <v>1051</v>
      </c>
      <c r="AL1567" s="691">
        <v>1</v>
      </c>
      <c r="AM1567" s="691" t="s">
        <v>3316</v>
      </c>
    </row>
    <row r="1568" spans="33:39" ht="15" hidden="1" customHeight="1" x14ac:dyDescent="0.15">
      <c r="AG1568" s="690" t="s">
        <v>2535</v>
      </c>
      <c r="AH1568" s="692" t="s">
        <v>1227</v>
      </c>
      <c r="AI1568" s="690" t="s">
        <v>4704</v>
      </c>
      <c r="AJ1568" s="690">
        <v>1904017</v>
      </c>
      <c r="AK1568" s="691">
        <v>1</v>
      </c>
      <c r="AL1568" s="691" t="s">
        <v>1051</v>
      </c>
      <c r="AM1568" s="691" t="s">
        <v>3316</v>
      </c>
    </row>
    <row r="1569" spans="33:39" ht="15" hidden="1" customHeight="1" x14ac:dyDescent="0.15">
      <c r="AG1569" s="690" t="s">
        <v>2535</v>
      </c>
      <c r="AH1569" s="692" t="s">
        <v>893</v>
      </c>
      <c r="AI1569" s="690" t="s">
        <v>4705</v>
      </c>
      <c r="AJ1569" s="690">
        <v>1904003</v>
      </c>
      <c r="AK1569" s="691">
        <v>1</v>
      </c>
      <c r="AL1569" s="691" t="s">
        <v>1051</v>
      </c>
      <c r="AM1569" s="691" t="s">
        <v>3316</v>
      </c>
    </row>
    <row r="1570" spans="33:39" ht="15" hidden="1" customHeight="1" x14ac:dyDescent="0.15">
      <c r="AG1570" s="690" t="s">
        <v>2535</v>
      </c>
      <c r="AH1570" s="692" t="s">
        <v>452</v>
      </c>
      <c r="AI1570" s="690" t="s">
        <v>4706</v>
      </c>
      <c r="AJ1570" s="690">
        <v>1904022</v>
      </c>
      <c r="AK1570" s="691" t="s">
        <v>1051</v>
      </c>
      <c r="AL1570" s="691">
        <v>1</v>
      </c>
      <c r="AM1570" s="691" t="s">
        <v>3316</v>
      </c>
    </row>
    <row r="1571" spans="33:39" ht="15" hidden="1" customHeight="1" x14ac:dyDescent="0.15">
      <c r="AG1571" s="690" t="s">
        <v>2535</v>
      </c>
      <c r="AH1571" s="692" t="s">
        <v>892</v>
      </c>
      <c r="AI1571" s="690" t="s">
        <v>4707</v>
      </c>
      <c r="AJ1571" s="690">
        <v>1904002</v>
      </c>
      <c r="AK1571" s="691" t="s">
        <v>1051</v>
      </c>
      <c r="AL1571" s="691">
        <v>1</v>
      </c>
      <c r="AM1571" s="691" t="s">
        <v>3315</v>
      </c>
    </row>
    <row r="1572" spans="33:39" ht="15" hidden="1" customHeight="1" x14ac:dyDescent="0.15">
      <c r="AG1572" s="690" t="s">
        <v>2535</v>
      </c>
      <c r="AH1572" s="692" t="s">
        <v>2474</v>
      </c>
      <c r="AI1572" s="690" t="s">
        <v>4708</v>
      </c>
      <c r="AJ1572" s="690">
        <v>1904021</v>
      </c>
      <c r="AK1572" s="691" t="s">
        <v>1051</v>
      </c>
      <c r="AL1572" s="691">
        <v>1</v>
      </c>
      <c r="AM1572" s="691" t="s">
        <v>3316</v>
      </c>
    </row>
    <row r="1573" spans="33:39" ht="15" hidden="1" customHeight="1" x14ac:dyDescent="0.15">
      <c r="AG1573" s="690" t="s">
        <v>2535</v>
      </c>
      <c r="AH1573" s="692" t="s">
        <v>901</v>
      </c>
      <c r="AI1573" s="690" t="s">
        <v>4709</v>
      </c>
      <c r="AJ1573" s="690">
        <v>1904018</v>
      </c>
      <c r="AK1573" s="691" t="s">
        <v>1051</v>
      </c>
      <c r="AL1573" s="691">
        <v>1</v>
      </c>
      <c r="AM1573" s="691" t="s">
        <v>3316</v>
      </c>
    </row>
    <row r="1574" spans="33:39" ht="15" hidden="1" customHeight="1" x14ac:dyDescent="0.15">
      <c r="AG1574" s="690" t="s">
        <v>2535</v>
      </c>
      <c r="AH1574" s="692" t="s">
        <v>891</v>
      </c>
      <c r="AI1574" s="690" t="s">
        <v>4710</v>
      </c>
      <c r="AJ1574" s="690">
        <v>1904001</v>
      </c>
      <c r="AK1574" s="691" t="s">
        <v>1051</v>
      </c>
      <c r="AL1574" s="691">
        <v>1</v>
      </c>
      <c r="AM1574" s="691" t="s">
        <v>3316</v>
      </c>
    </row>
    <row r="1575" spans="33:39" ht="15" hidden="1" customHeight="1" x14ac:dyDescent="0.15">
      <c r="AG1575" s="690" t="s">
        <v>2535</v>
      </c>
      <c r="AH1575" s="692" t="s">
        <v>2473</v>
      </c>
      <c r="AI1575" s="690" t="s">
        <v>4711</v>
      </c>
      <c r="AJ1575" s="690">
        <v>1904014</v>
      </c>
      <c r="AK1575" s="691">
        <v>1</v>
      </c>
      <c r="AL1575" s="691" t="s">
        <v>1051</v>
      </c>
      <c r="AM1575" s="691" t="s">
        <v>3315</v>
      </c>
    </row>
    <row r="1576" spans="33:39" ht="15" hidden="1" customHeight="1" x14ac:dyDescent="0.15">
      <c r="AG1576" s="690" t="s">
        <v>2535</v>
      </c>
      <c r="AH1576" s="692" t="s">
        <v>899</v>
      </c>
      <c r="AI1576" s="690" t="s">
        <v>4712</v>
      </c>
      <c r="AJ1576" s="690">
        <v>1904015</v>
      </c>
      <c r="AK1576" s="691" t="s">
        <v>1051</v>
      </c>
      <c r="AL1576" s="691">
        <v>1</v>
      </c>
      <c r="AM1576" s="691" t="s">
        <v>3316</v>
      </c>
    </row>
    <row r="1577" spans="33:39" ht="15" hidden="1" customHeight="1" x14ac:dyDescent="0.15">
      <c r="AG1577" s="690" t="s">
        <v>2535</v>
      </c>
      <c r="AH1577" s="692" t="s">
        <v>900</v>
      </c>
      <c r="AI1577" s="690" t="s">
        <v>4713</v>
      </c>
      <c r="AJ1577" s="690">
        <v>1904016</v>
      </c>
      <c r="AK1577" s="691">
        <v>1</v>
      </c>
      <c r="AL1577" s="691" t="s">
        <v>1051</v>
      </c>
      <c r="AM1577" s="691" t="s">
        <v>3315</v>
      </c>
    </row>
    <row r="1578" spans="33:39" ht="15" hidden="1" customHeight="1" x14ac:dyDescent="0.15">
      <c r="AG1578" s="690" t="s">
        <v>2535</v>
      </c>
      <c r="AH1578" s="692" t="s">
        <v>1224</v>
      </c>
      <c r="AI1578" s="690" t="s">
        <v>4714</v>
      </c>
      <c r="AJ1578" s="690">
        <v>1904006</v>
      </c>
      <c r="AK1578" s="691">
        <v>1</v>
      </c>
      <c r="AL1578" s="691" t="s">
        <v>1051</v>
      </c>
      <c r="AM1578" s="691" t="s">
        <v>3316</v>
      </c>
    </row>
    <row r="1579" spans="33:39" ht="15" hidden="1" customHeight="1" x14ac:dyDescent="0.15">
      <c r="AG1579" s="690" t="s">
        <v>2536</v>
      </c>
      <c r="AH1579" s="692" t="s">
        <v>2475</v>
      </c>
      <c r="AI1579" s="690" t="s">
        <v>4715</v>
      </c>
      <c r="AJ1579" s="690">
        <v>1905015</v>
      </c>
      <c r="AK1579" s="691" t="s">
        <v>1051</v>
      </c>
      <c r="AL1579" s="691">
        <v>1</v>
      </c>
      <c r="AM1579" s="691" t="s">
        <v>3316</v>
      </c>
    </row>
    <row r="1580" spans="33:39" ht="15" hidden="1" customHeight="1" x14ac:dyDescent="0.15">
      <c r="AG1580" s="690" t="s">
        <v>2536</v>
      </c>
      <c r="AH1580" s="692" t="s">
        <v>904</v>
      </c>
      <c r="AI1580" s="690" t="s">
        <v>4716</v>
      </c>
      <c r="AJ1580" s="690">
        <v>1905001</v>
      </c>
      <c r="AK1580" s="691" t="s">
        <v>1051</v>
      </c>
      <c r="AL1580" s="691">
        <v>1</v>
      </c>
      <c r="AM1580" s="691" t="s">
        <v>3316</v>
      </c>
    </row>
    <row r="1581" spans="33:39" ht="15" hidden="1" customHeight="1" x14ac:dyDescent="0.15">
      <c r="AG1581" s="690" t="s">
        <v>2536</v>
      </c>
      <c r="AH1581" s="692" t="s">
        <v>905</v>
      </c>
      <c r="AI1581" s="690" t="s">
        <v>4717</v>
      </c>
      <c r="AJ1581" s="690">
        <v>1905005</v>
      </c>
      <c r="AK1581" s="691" t="s">
        <v>1051</v>
      </c>
      <c r="AL1581" s="691">
        <v>1</v>
      </c>
      <c r="AM1581" s="691" t="s">
        <v>3316</v>
      </c>
    </row>
    <row r="1582" spans="33:39" ht="15" hidden="1" customHeight="1" x14ac:dyDescent="0.15">
      <c r="AG1582" s="690" t="s">
        <v>2536</v>
      </c>
      <c r="AH1582" s="692" t="s">
        <v>908</v>
      </c>
      <c r="AI1582" s="690" t="s">
        <v>4718</v>
      </c>
      <c r="AJ1582" s="690">
        <v>1905016</v>
      </c>
      <c r="AK1582" s="691" t="s">
        <v>1051</v>
      </c>
      <c r="AL1582" s="691">
        <v>1</v>
      </c>
      <c r="AM1582" s="691" t="s">
        <v>3316</v>
      </c>
    </row>
    <row r="1583" spans="33:39" ht="15" hidden="1" customHeight="1" x14ac:dyDescent="0.15">
      <c r="AG1583" s="690" t="s">
        <v>2536</v>
      </c>
      <c r="AH1583" s="692" t="s">
        <v>907</v>
      </c>
      <c r="AI1583" s="690" t="s">
        <v>4719</v>
      </c>
      <c r="AJ1583" s="690">
        <v>1905002</v>
      </c>
      <c r="AK1583" s="691">
        <v>1</v>
      </c>
      <c r="AL1583" s="691" t="s">
        <v>1051</v>
      </c>
      <c r="AM1583" s="691" t="s">
        <v>3316</v>
      </c>
    </row>
    <row r="1584" spans="33:39" ht="15" hidden="1" customHeight="1" x14ac:dyDescent="0.15">
      <c r="AG1584" s="690" t="s">
        <v>2536</v>
      </c>
      <c r="AH1584" s="692" t="s">
        <v>1230</v>
      </c>
      <c r="AI1584" s="690" t="s">
        <v>4720</v>
      </c>
      <c r="AJ1584" s="690">
        <v>1905009</v>
      </c>
      <c r="AK1584" s="691" t="s">
        <v>1051</v>
      </c>
      <c r="AL1584" s="691">
        <v>1</v>
      </c>
      <c r="AM1584" s="691" t="s">
        <v>3316</v>
      </c>
    </row>
    <row r="1585" spans="33:39" ht="15" hidden="1" customHeight="1" x14ac:dyDescent="0.15">
      <c r="AG1585" s="690" t="s">
        <v>2536</v>
      </c>
      <c r="AH1585" s="692" t="s">
        <v>911</v>
      </c>
      <c r="AI1585" s="690" t="s">
        <v>4721</v>
      </c>
      <c r="AJ1585" s="690">
        <v>1905010</v>
      </c>
      <c r="AK1585" s="691" t="s">
        <v>1051</v>
      </c>
      <c r="AL1585" s="691">
        <v>1</v>
      </c>
      <c r="AM1585" s="691" t="s">
        <v>3316</v>
      </c>
    </row>
    <row r="1586" spans="33:39" ht="15" hidden="1" customHeight="1" x14ac:dyDescent="0.15">
      <c r="AG1586" s="690" t="s">
        <v>2536</v>
      </c>
      <c r="AH1586" s="692" t="s">
        <v>912</v>
      </c>
      <c r="AI1586" s="690" t="s">
        <v>4722</v>
      </c>
      <c r="AJ1586" s="690">
        <v>1905013</v>
      </c>
      <c r="AK1586" s="691">
        <v>1</v>
      </c>
      <c r="AL1586" s="691" t="s">
        <v>1051</v>
      </c>
      <c r="AM1586" s="691" t="s">
        <v>3316</v>
      </c>
    </row>
    <row r="1587" spans="33:39" ht="15" hidden="1" customHeight="1" x14ac:dyDescent="0.15">
      <c r="AG1587" s="690" t="s">
        <v>2536</v>
      </c>
      <c r="AH1587" s="692" t="s">
        <v>910</v>
      </c>
      <c r="AI1587" s="690" t="s">
        <v>4723</v>
      </c>
      <c r="AJ1587" s="690">
        <v>1905011</v>
      </c>
      <c r="AK1587" s="691">
        <v>1</v>
      </c>
      <c r="AL1587" s="691" t="s">
        <v>1051</v>
      </c>
      <c r="AM1587" s="691" t="s">
        <v>3316</v>
      </c>
    </row>
    <row r="1588" spans="33:39" ht="15" hidden="1" customHeight="1" x14ac:dyDescent="0.15">
      <c r="AG1588" s="690" t="s">
        <v>2536</v>
      </c>
      <c r="AH1588" s="692" t="s">
        <v>1228</v>
      </c>
      <c r="AI1588" s="690" t="s">
        <v>4724</v>
      </c>
      <c r="AJ1588" s="690">
        <v>1905003</v>
      </c>
      <c r="AK1588" s="691" t="s">
        <v>1051</v>
      </c>
      <c r="AL1588" s="691">
        <v>1</v>
      </c>
      <c r="AM1588" s="691" t="s">
        <v>3316</v>
      </c>
    </row>
    <row r="1589" spans="33:39" ht="15" hidden="1" customHeight="1" x14ac:dyDescent="0.15">
      <c r="AG1589" s="690" t="s">
        <v>2536</v>
      </c>
      <c r="AH1589" s="692" t="s">
        <v>1229</v>
      </c>
      <c r="AI1589" s="690" t="s">
        <v>4725</v>
      </c>
      <c r="AJ1589" s="690">
        <v>1905006</v>
      </c>
      <c r="AK1589" s="691">
        <v>1</v>
      </c>
      <c r="AL1589" s="691" t="s">
        <v>1051</v>
      </c>
      <c r="AM1589" s="691" t="s">
        <v>3316</v>
      </c>
    </row>
    <row r="1590" spans="33:39" ht="15" hidden="1" customHeight="1" x14ac:dyDescent="0.15">
      <c r="AG1590" s="690" t="s">
        <v>2536</v>
      </c>
      <c r="AH1590" s="692" t="s">
        <v>909</v>
      </c>
      <c r="AI1590" s="690" t="s">
        <v>4726</v>
      </c>
      <c r="AJ1590" s="690">
        <v>1905012</v>
      </c>
      <c r="AK1590" s="691">
        <v>1</v>
      </c>
      <c r="AL1590" s="691" t="s">
        <v>1051</v>
      </c>
      <c r="AM1590" s="691" t="s">
        <v>3316</v>
      </c>
    </row>
    <row r="1591" spans="33:39" ht="15" hidden="1" customHeight="1" x14ac:dyDescent="0.15">
      <c r="AG1591" s="690" t="s">
        <v>2536</v>
      </c>
      <c r="AH1591" s="692" t="s">
        <v>913</v>
      </c>
      <c r="AI1591" s="690" t="s">
        <v>4727</v>
      </c>
      <c r="AJ1591" s="690">
        <v>1905014</v>
      </c>
      <c r="AK1591" s="691" t="s">
        <v>1051</v>
      </c>
      <c r="AL1591" s="691">
        <v>1</v>
      </c>
      <c r="AM1591" s="691" t="s">
        <v>3316</v>
      </c>
    </row>
    <row r="1592" spans="33:39" ht="15" hidden="1" customHeight="1" x14ac:dyDescent="0.15">
      <c r="AG1592" s="690" t="s">
        <v>2536</v>
      </c>
      <c r="AH1592" s="692" t="s">
        <v>906</v>
      </c>
      <c r="AI1592" s="690" t="s">
        <v>4728</v>
      </c>
      <c r="AJ1592" s="690">
        <v>1905004</v>
      </c>
      <c r="AK1592" s="691" t="s">
        <v>1051</v>
      </c>
      <c r="AL1592" s="691">
        <v>1</v>
      </c>
      <c r="AM1592" s="691" t="s">
        <v>3316</v>
      </c>
    </row>
    <row r="1593" spans="33:39" ht="15" hidden="1" customHeight="1" x14ac:dyDescent="0.15">
      <c r="AG1593" s="690" t="s">
        <v>2537</v>
      </c>
      <c r="AH1593" s="692" t="s">
        <v>922</v>
      </c>
      <c r="AI1593" s="690" t="s">
        <v>4729</v>
      </c>
      <c r="AJ1593" s="690">
        <v>1906012</v>
      </c>
      <c r="AK1593" s="691" t="s">
        <v>1051</v>
      </c>
      <c r="AL1593" s="691">
        <v>1</v>
      </c>
      <c r="AM1593" s="691" t="s">
        <v>3316</v>
      </c>
    </row>
    <row r="1594" spans="33:39" ht="15" hidden="1" customHeight="1" x14ac:dyDescent="0.15">
      <c r="AG1594" s="690" t="s">
        <v>2537</v>
      </c>
      <c r="AH1594" s="692" t="s">
        <v>915</v>
      </c>
      <c r="AI1594" s="690" t="s">
        <v>4730</v>
      </c>
      <c r="AJ1594" s="690">
        <v>1906004</v>
      </c>
      <c r="AK1594" s="691" t="s">
        <v>1051</v>
      </c>
      <c r="AL1594" s="691">
        <v>1</v>
      </c>
      <c r="AM1594" s="691" t="s">
        <v>3316</v>
      </c>
    </row>
    <row r="1595" spans="33:39" ht="15" hidden="1" customHeight="1" x14ac:dyDescent="0.15">
      <c r="AG1595" s="690" t="s">
        <v>2537</v>
      </c>
      <c r="AH1595" s="692" t="s">
        <v>923</v>
      </c>
      <c r="AI1595" s="690" t="s">
        <v>4731</v>
      </c>
      <c r="AJ1595" s="690">
        <v>1906013</v>
      </c>
      <c r="AK1595" s="691" t="s">
        <v>1051</v>
      </c>
      <c r="AL1595" s="691">
        <v>1</v>
      </c>
      <c r="AM1595" s="691" t="s">
        <v>3316</v>
      </c>
    </row>
    <row r="1596" spans="33:39" ht="15" hidden="1" customHeight="1" x14ac:dyDescent="0.15">
      <c r="AG1596" s="690" t="s">
        <v>2537</v>
      </c>
      <c r="AH1596" s="692" t="s">
        <v>2477</v>
      </c>
      <c r="AI1596" s="690" t="s">
        <v>4772</v>
      </c>
      <c r="AJ1596" s="690">
        <v>1906015</v>
      </c>
      <c r="AK1596" s="691" t="s">
        <v>1051</v>
      </c>
      <c r="AL1596" s="691">
        <v>1</v>
      </c>
      <c r="AM1596" s="691" t="s">
        <v>3315</v>
      </c>
    </row>
    <row r="1597" spans="33:39" ht="15" hidden="1" customHeight="1" x14ac:dyDescent="0.15">
      <c r="AG1597" s="690" t="s">
        <v>2537</v>
      </c>
      <c r="AH1597" s="692" t="s">
        <v>2476</v>
      </c>
      <c r="AI1597" s="690" t="s">
        <v>4732</v>
      </c>
      <c r="AJ1597" s="690">
        <v>1906007</v>
      </c>
      <c r="AK1597" s="691" t="s">
        <v>1051</v>
      </c>
      <c r="AL1597" s="691">
        <v>1</v>
      </c>
      <c r="AM1597" s="691" t="s">
        <v>3316</v>
      </c>
    </row>
    <row r="1598" spans="33:39" ht="15" hidden="1" customHeight="1" x14ac:dyDescent="0.15">
      <c r="AG1598" s="690" t="s">
        <v>2537</v>
      </c>
      <c r="AH1598" s="692" t="s">
        <v>1281</v>
      </c>
      <c r="AI1598" s="690" t="s">
        <v>4733</v>
      </c>
      <c r="AJ1598" s="690">
        <v>1906016</v>
      </c>
      <c r="AK1598" s="691" t="s">
        <v>1051</v>
      </c>
      <c r="AL1598" s="691">
        <v>1</v>
      </c>
      <c r="AM1598" s="691" t="s">
        <v>3315</v>
      </c>
    </row>
    <row r="1599" spans="33:39" ht="15" hidden="1" customHeight="1" x14ac:dyDescent="0.15">
      <c r="AG1599" s="690" t="s">
        <v>2537</v>
      </c>
      <c r="AH1599" s="692" t="s">
        <v>921</v>
      </c>
      <c r="AI1599" s="690" t="s">
        <v>4734</v>
      </c>
      <c r="AJ1599" s="690">
        <v>1906011</v>
      </c>
      <c r="AK1599" s="691" t="s">
        <v>1051</v>
      </c>
      <c r="AL1599" s="691">
        <v>1</v>
      </c>
      <c r="AM1599" s="691" t="s">
        <v>3316</v>
      </c>
    </row>
    <row r="1600" spans="33:39" ht="15" hidden="1" customHeight="1" x14ac:dyDescent="0.15">
      <c r="AG1600" s="690" t="s">
        <v>2537</v>
      </c>
      <c r="AH1600" s="692" t="s">
        <v>914</v>
      </c>
      <c r="AI1600" s="690" t="s">
        <v>4735</v>
      </c>
      <c r="AJ1600" s="690">
        <v>1906001</v>
      </c>
      <c r="AK1600" s="691" t="s">
        <v>1051</v>
      </c>
      <c r="AL1600" s="691">
        <v>1</v>
      </c>
      <c r="AM1600" s="691" t="s">
        <v>3316</v>
      </c>
    </row>
    <row r="1601" spans="33:39" ht="15" hidden="1" customHeight="1" x14ac:dyDescent="0.15">
      <c r="AG1601" s="690" t="s">
        <v>2537</v>
      </c>
      <c r="AH1601" s="692" t="s">
        <v>917</v>
      </c>
      <c r="AI1601" s="690" t="s">
        <v>4736</v>
      </c>
      <c r="AJ1601" s="690">
        <v>1906006</v>
      </c>
      <c r="AK1601" s="691">
        <v>1</v>
      </c>
      <c r="AL1601" s="691" t="s">
        <v>1051</v>
      </c>
      <c r="AM1601" s="691" t="s">
        <v>3316</v>
      </c>
    </row>
    <row r="1602" spans="33:39" ht="15" hidden="1" customHeight="1" x14ac:dyDescent="0.15">
      <c r="AG1602" s="690" t="s">
        <v>2537</v>
      </c>
      <c r="AH1602" s="692" t="s">
        <v>920</v>
      </c>
      <c r="AI1602" s="690" t="s">
        <v>4737</v>
      </c>
      <c r="AJ1602" s="690">
        <v>1906010</v>
      </c>
      <c r="AK1602" s="691" t="s">
        <v>1051</v>
      </c>
      <c r="AL1602" s="691">
        <v>1</v>
      </c>
      <c r="AM1602" s="691" t="s">
        <v>3316</v>
      </c>
    </row>
    <row r="1603" spans="33:39" ht="15" hidden="1" customHeight="1" x14ac:dyDescent="0.15">
      <c r="AG1603" s="690" t="s">
        <v>2537</v>
      </c>
      <c r="AH1603" s="692" t="s">
        <v>924</v>
      </c>
      <c r="AI1603" s="690" t="s">
        <v>4738</v>
      </c>
      <c r="AJ1603" s="690">
        <v>1906014</v>
      </c>
      <c r="AK1603" s="691" t="s">
        <v>1051</v>
      </c>
      <c r="AL1603" s="691">
        <v>1</v>
      </c>
      <c r="AM1603" s="691" t="s">
        <v>3316</v>
      </c>
    </row>
    <row r="1604" spans="33:39" ht="15" hidden="1" customHeight="1" x14ac:dyDescent="0.15">
      <c r="AG1604" s="690" t="s">
        <v>2537</v>
      </c>
      <c r="AH1604" s="692" t="s">
        <v>919</v>
      </c>
      <c r="AI1604" s="690" t="s">
        <v>4739</v>
      </c>
      <c r="AJ1604" s="690">
        <v>1906009</v>
      </c>
      <c r="AK1604" s="691" t="s">
        <v>1051</v>
      </c>
      <c r="AL1604" s="691">
        <v>1</v>
      </c>
      <c r="AM1604" s="691" t="s">
        <v>3316</v>
      </c>
    </row>
    <row r="1605" spans="33:39" ht="15" hidden="1" customHeight="1" x14ac:dyDescent="0.15">
      <c r="AG1605" s="690" t="s">
        <v>2537</v>
      </c>
      <c r="AH1605" s="692" t="s">
        <v>1231</v>
      </c>
      <c r="AI1605" s="690" t="s">
        <v>4740</v>
      </c>
      <c r="AJ1605" s="690">
        <v>1906003</v>
      </c>
      <c r="AK1605" s="691">
        <v>1</v>
      </c>
      <c r="AL1605" s="691" t="s">
        <v>1051</v>
      </c>
      <c r="AM1605" s="691" t="s">
        <v>3316</v>
      </c>
    </row>
    <row r="1606" spans="33:39" ht="15" hidden="1" customHeight="1" x14ac:dyDescent="0.15">
      <c r="AG1606" s="690" t="s">
        <v>2537</v>
      </c>
      <c r="AH1606" s="692" t="s">
        <v>918</v>
      </c>
      <c r="AI1606" s="690" t="s">
        <v>4741</v>
      </c>
      <c r="AJ1606" s="690">
        <v>1906008</v>
      </c>
      <c r="AK1606" s="691" t="s">
        <v>1051</v>
      </c>
      <c r="AL1606" s="691">
        <v>1</v>
      </c>
      <c r="AM1606" s="691" t="s">
        <v>3316</v>
      </c>
    </row>
    <row r="1607" spans="33:39" ht="15" hidden="1" customHeight="1" x14ac:dyDescent="0.15">
      <c r="AG1607" s="690" t="s">
        <v>2537</v>
      </c>
      <c r="AH1607" s="692" t="s">
        <v>916</v>
      </c>
      <c r="AI1607" s="690" t="s">
        <v>4742</v>
      </c>
      <c r="AJ1607" s="690">
        <v>1906005</v>
      </c>
      <c r="AK1607" s="691" t="s">
        <v>1051</v>
      </c>
      <c r="AL1607" s="691">
        <v>1</v>
      </c>
      <c r="AM1607" s="691" t="s">
        <v>3316</v>
      </c>
    </row>
    <row r="1608" spans="33:39" ht="15" hidden="1" customHeight="1" x14ac:dyDescent="0.15">
      <c r="AG1608" s="690" t="s">
        <v>2538</v>
      </c>
      <c r="AH1608" s="692" t="s">
        <v>936</v>
      </c>
      <c r="AI1608" s="690" t="s">
        <v>4743</v>
      </c>
      <c r="AJ1608" s="690">
        <v>1907022</v>
      </c>
      <c r="AK1608" s="691" t="s">
        <v>1051</v>
      </c>
      <c r="AL1608" s="691">
        <v>1</v>
      </c>
      <c r="AM1608" s="691" t="s">
        <v>3316</v>
      </c>
    </row>
    <row r="1609" spans="33:39" ht="15" hidden="1" customHeight="1" x14ac:dyDescent="0.15">
      <c r="AG1609" s="690" t="s">
        <v>2538</v>
      </c>
      <c r="AH1609" s="692" t="s">
        <v>1233</v>
      </c>
      <c r="AI1609" s="690" t="s">
        <v>4744</v>
      </c>
      <c r="AJ1609" s="690">
        <v>1907017</v>
      </c>
      <c r="AK1609" s="691" t="s">
        <v>1051</v>
      </c>
      <c r="AL1609" s="691">
        <v>1</v>
      </c>
      <c r="AM1609" s="691" t="s">
        <v>3316</v>
      </c>
    </row>
    <row r="1610" spans="33:39" ht="15" hidden="1" customHeight="1" x14ac:dyDescent="0.15">
      <c r="AG1610" s="690" t="s">
        <v>2538</v>
      </c>
      <c r="AH1610" s="692" t="s">
        <v>2479</v>
      </c>
      <c r="AI1610" s="690" t="s">
        <v>4745</v>
      </c>
      <c r="AJ1610" s="690">
        <v>1907010</v>
      </c>
      <c r="AK1610" s="691" t="s">
        <v>1051</v>
      </c>
      <c r="AL1610" s="691">
        <v>1</v>
      </c>
      <c r="AM1610" s="691" t="s">
        <v>3316</v>
      </c>
    </row>
    <row r="1611" spans="33:39" ht="15" hidden="1" customHeight="1" x14ac:dyDescent="0.15">
      <c r="AG1611" s="690" t="s">
        <v>2538</v>
      </c>
      <c r="AH1611" s="692" t="s">
        <v>925</v>
      </c>
      <c r="AI1611" s="690" t="s">
        <v>4746</v>
      </c>
      <c r="AJ1611" s="690">
        <v>1907001</v>
      </c>
      <c r="AK1611" s="691">
        <v>1</v>
      </c>
      <c r="AL1611" s="691" t="s">
        <v>1051</v>
      </c>
      <c r="AM1611" s="691" t="s">
        <v>3316</v>
      </c>
    </row>
    <row r="1612" spans="33:39" ht="15" hidden="1" customHeight="1" x14ac:dyDescent="0.15">
      <c r="AG1612" s="690" t="s">
        <v>2538</v>
      </c>
      <c r="AH1612" s="692" t="s">
        <v>938</v>
      </c>
      <c r="AI1612" s="690" t="s">
        <v>4747</v>
      </c>
      <c r="AJ1612" s="690">
        <v>1907024</v>
      </c>
      <c r="AK1612" s="691" t="s">
        <v>1051</v>
      </c>
      <c r="AL1612" s="691">
        <v>1</v>
      </c>
      <c r="AM1612" s="691" t="s">
        <v>3315</v>
      </c>
    </row>
    <row r="1613" spans="33:39" ht="15" hidden="1" customHeight="1" x14ac:dyDescent="0.15">
      <c r="AG1613" s="690" t="s">
        <v>2538</v>
      </c>
      <c r="AH1613" s="692" t="s">
        <v>926</v>
      </c>
      <c r="AI1613" s="690" t="s">
        <v>4748</v>
      </c>
      <c r="AJ1613" s="690">
        <v>1907002</v>
      </c>
      <c r="AK1613" s="691" t="s">
        <v>1051</v>
      </c>
      <c r="AL1613" s="691">
        <v>1</v>
      </c>
      <c r="AM1613" s="691" t="s">
        <v>3316</v>
      </c>
    </row>
    <row r="1614" spans="33:39" ht="15" hidden="1" customHeight="1" x14ac:dyDescent="0.15">
      <c r="AG1614" s="690" t="s">
        <v>2538</v>
      </c>
      <c r="AH1614" s="692" t="s">
        <v>1282</v>
      </c>
      <c r="AI1614" s="690" t="s">
        <v>4749</v>
      </c>
      <c r="AJ1614" s="690">
        <v>1907011</v>
      </c>
      <c r="AK1614" s="691">
        <v>1</v>
      </c>
      <c r="AL1614" s="691" t="s">
        <v>1051</v>
      </c>
      <c r="AM1614" s="691" t="s">
        <v>3315</v>
      </c>
    </row>
    <row r="1615" spans="33:39" ht="15" hidden="1" customHeight="1" x14ac:dyDescent="0.15">
      <c r="AG1615" s="690" t="s">
        <v>2538</v>
      </c>
      <c r="AH1615" s="692" t="s">
        <v>928</v>
      </c>
      <c r="AI1615" s="690" t="s">
        <v>4750</v>
      </c>
      <c r="AJ1615" s="690">
        <v>1907005</v>
      </c>
      <c r="AK1615" s="691">
        <v>1</v>
      </c>
      <c r="AL1615" s="691" t="s">
        <v>1051</v>
      </c>
      <c r="AM1615" s="691" t="s">
        <v>3316</v>
      </c>
    </row>
    <row r="1616" spans="33:39" ht="15" hidden="1" customHeight="1" x14ac:dyDescent="0.15">
      <c r="AG1616" s="690" t="s">
        <v>2538</v>
      </c>
      <c r="AH1616" s="692" t="s">
        <v>929</v>
      </c>
      <c r="AI1616" s="690" t="s">
        <v>4751</v>
      </c>
      <c r="AJ1616" s="690">
        <v>1907006</v>
      </c>
      <c r="AK1616" s="691" t="s">
        <v>1051</v>
      </c>
      <c r="AL1616" s="691">
        <v>1</v>
      </c>
      <c r="AM1616" s="691" t="s">
        <v>3315</v>
      </c>
    </row>
    <row r="1617" spans="33:39" ht="15" hidden="1" customHeight="1" x14ac:dyDescent="0.15">
      <c r="AG1617" s="690" t="s">
        <v>2538</v>
      </c>
      <c r="AH1617" s="692" t="s">
        <v>2478</v>
      </c>
      <c r="AI1617" s="690" t="s">
        <v>4752</v>
      </c>
      <c r="AJ1617" s="690">
        <v>1907007</v>
      </c>
      <c r="AK1617" s="691" t="s">
        <v>1051</v>
      </c>
      <c r="AL1617" s="691">
        <v>1</v>
      </c>
      <c r="AM1617" s="691" t="s">
        <v>3316</v>
      </c>
    </row>
    <row r="1618" spans="33:39" ht="15" hidden="1" customHeight="1" x14ac:dyDescent="0.15">
      <c r="AG1618" s="690" t="s">
        <v>2538</v>
      </c>
      <c r="AH1618" s="692" t="s">
        <v>935</v>
      </c>
      <c r="AI1618" s="690" t="s">
        <v>4753</v>
      </c>
      <c r="AJ1618" s="690">
        <v>1907021</v>
      </c>
      <c r="AK1618" s="691">
        <v>1</v>
      </c>
      <c r="AL1618" s="691" t="s">
        <v>1051</v>
      </c>
      <c r="AM1618" s="691" t="s">
        <v>3316</v>
      </c>
    </row>
    <row r="1619" spans="33:39" ht="15" hidden="1" customHeight="1" x14ac:dyDescent="0.15">
      <c r="AG1619" s="690" t="s">
        <v>2538</v>
      </c>
      <c r="AH1619" s="692" t="s">
        <v>933</v>
      </c>
      <c r="AI1619" s="690" t="s">
        <v>4754</v>
      </c>
      <c r="AJ1619" s="690">
        <v>1907019</v>
      </c>
      <c r="AK1619" s="691" t="s">
        <v>1051</v>
      </c>
      <c r="AL1619" s="691">
        <v>1</v>
      </c>
      <c r="AM1619" s="691" t="s">
        <v>3316</v>
      </c>
    </row>
    <row r="1620" spans="33:39" ht="15" hidden="1" customHeight="1" x14ac:dyDescent="0.15">
      <c r="AG1620" s="690" t="s">
        <v>2538</v>
      </c>
      <c r="AH1620" s="692" t="s">
        <v>931</v>
      </c>
      <c r="AI1620" s="690" t="s">
        <v>4755</v>
      </c>
      <c r="AJ1620" s="690">
        <v>1907013</v>
      </c>
      <c r="AK1620" s="691" t="s">
        <v>1051</v>
      </c>
      <c r="AL1620" s="691">
        <v>1</v>
      </c>
      <c r="AM1620" s="691" t="s">
        <v>3316</v>
      </c>
    </row>
    <row r="1621" spans="33:39" ht="15" hidden="1" customHeight="1" x14ac:dyDescent="0.15">
      <c r="AG1621" s="690" t="s">
        <v>2538</v>
      </c>
      <c r="AH1621" s="692" t="s">
        <v>937</v>
      </c>
      <c r="AI1621" s="690" t="s">
        <v>4756</v>
      </c>
      <c r="AJ1621" s="690">
        <v>1907023</v>
      </c>
      <c r="AK1621" s="691">
        <v>1</v>
      </c>
      <c r="AL1621" s="691" t="s">
        <v>1051</v>
      </c>
      <c r="AM1621" s="691" t="s">
        <v>3316</v>
      </c>
    </row>
    <row r="1622" spans="33:39" ht="15" hidden="1" customHeight="1" x14ac:dyDescent="0.15">
      <c r="AG1622" s="690" t="s">
        <v>2538</v>
      </c>
      <c r="AH1622" s="692" t="s">
        <v>934</v>
      </c>
      <c r="AI1622" s="690" t="s">
        <v>4757</v>
      </c>
      <c r="AJ1622" s="690">
        <v>1907020</v>
      </c>
      <c r="AK1622" s="691" t="s">
        <v>1051</v>
      </c>
      <c r="AL1622" s="691">
        <v>1</v>
      </c>
      <c r="AM1622" s="691" t="s">
        <v>3315</v>
      </c>
    </row>
    <row r="1623" spans="33:39" ht="15" hidden="1" customHeight="1" x14ac:dyDescent="0.15">
      <c r="AG1623" s="690" t="s">
        <v>2538</v>
      </c>
      <c r="AH1623" s="692" t="s">
        <v>927</v>
      </c>
      <c r="AI1623" s="690" t="s">
        <v>4758</v>
      </c>
      <c r="AJ1623" s="690">
        <v>1907004</v>
      </c>
      <c r="AK1623" s="691" t="s">
        <v>1051</v>
      </c>
      <c r="AL1623" s="691">
        <v>1</v>
      </c>
      <c r="AM1623" s="691" t="s">
        <v>3316</v>
      </c>
    </row>
    <row r="1624" spans="33:39" ht="15" hidden="1" customHeight="1" x14ac:dyDescent="0.15">
      <c r="AG1624" s="690" t="s">
        <v>2538</v>
      </c>
      <c r="AH1624" s="692" t="s">
        <v>1283</v>
      </c>
      <c r="AI1624" s="690" t="s">
        <v>4759</v>
      </c>
      <c r="AJ1624" s="690">
        <v>1907018</v>
      </c>
      <c r="AK1624" s="691" t="s">
        <v>1051</v>
      </c>
      <c r="AL1624" s="691">
        <v>1</v>
      </c>
      <c r="AM1624" s="691" t="s">
        <v>3315</v>
      </c>
    </row>
    <row r="1625" spans="33:39" ht="15" hidden="1" customHeight="1" x14ac:dyDescent="0.15">
      <c r="AG1625" s="690" t="s">
        <v>2538</v>
      </c>
      <c r="AH1625" s="692" t="s">
        <v>1232</v>
      </c>
      <c r="AI1625" s="690" t="s">
        <v>4760</v>
      </c>
      <c r="AJ1625" s="690">
        <v>1907014</v>
      </c>
      <c r="AK1625" s="691" t="s">
        <v>1051</v>
      </c>
      <c r="AL1625" s="691">
        <v>1</v>
      </c>
      <c r="AM1625" s="691" t="s">
        <v>3316</v>
      </c>
    </row>
    <row r="1626" spans="33:39" ht="15" hidden="1" customHeight="1" x14ac:dyDescent="0.15">
      <c r="AG1626" s="690" t="s">
        <v>2538</v>
      </c>
      <c r="AH1626" s="692" t="s">
        <v>930</v>
      </c>
      <c r="AI1626" s="690" t="s">
        <v>4761</v>
      </c>
      <c r="AJ1626" s="690">
        <v>1907008</v>
      </c>
      <c r="AK1626" s="691" t="s">
        <v>1051</v>
      </c>
      <c r="AL1626" s="691">
        <v>1</v>
      </c>
      <c r="AM1626" s="691" t="s">
        <v>3316</v>
      </c>
    </row>
    <row r="1627" spans="33:39" ht="15" hidden="1" customHeight="1" x14ac:dyDescent="0.15">
      <c r="AG1627" s="690" t="s">
        <v>2538</v>
      </c>
      <c r="AH1627" s="692" t="s">
        <v>1234</v>
      </c>
      <c r="AI1627" s="690" t="s">
        <v>4762</v>
      </c>
      <c r="AJ1627" s="690">
        <v>1907016</v>
      </c>
      <c r="AK1627" s="691" t="s">
        <v>1051</v>
      </c>
      <c r="AL1627" s="691">
        <v>1</v>
      </c>
      <c r="AM1627" s="691" t="s">
        <v>3316</v>
      </c>
    </row>
    <row r="1628" spans="33:39" ht="15" hidden="1" customHeight="1" x14ac:dyDescent="0.15">
      <c r="AG1628" s="690" t="s">
        <v>2538</v>
      </c>
      <c r="AH1628" s="692" t="s">
        <v>932</v>
      </c>
      <c r="AI1628" s="690" t="s">
        <v>4763</v>
      </c>
      <c r="AJ1628" s="690">
        <v>1907015</v>
      </c>
      <c r="AK1628" s="691" t="s">
        <v>1051</v>
      </c>
      <c r="AL1628" s="691">
        <v>1</v>
      </c>
      <c r="AM1628" s="691" t="s">
        <v>3315</v>
      </c>
    </row>
    <row r="1629" spans="33:39" ht="15" hidden="1" customHeight="1" x14ac:dyDescent="0.15">
      <c r="AG1629" s="690" t="s">
        <v>2539</v>
      </c>
      <c r="AH1629" s="693" t="s">
        <v>3438</v>
      </c>
      <c r="AI1629" s="690" t="s">
        <v>4764</v>
      </c>
      <c r="AJ1629" s="690">
        <v>1908996</v>
      </c>
      <c r="AK1629" s="691" t="s">
        <v>1051</v>
      </c>
      <c r="AL1629" s="691">
        <v>1</v>
      </c>
      <c r="AM1629" s="691" t="s">
        <v>3316</v>
      </c>
    </row>
    <row r="1630" spans="33:39" ht="15" hidden="1" customHeight="1" x14ac:dyDescent="0.15">
      <c r="AG1630" s="690" t="s">
        <v>2539</v>
      </c>
      <c r="AH1630" s="692" t="s">
        <v>1235</v>
      </c>
      <c r="AI1630" s="690" t="s">
        <v>4765</v>
      </c>
      <c r="AJ1630" s="690">
        <v>1908007</v>
      </c>
      <c r="AK1630" s="691" t="s">
        <v>1051</v>
      </c>
      <c r="AL1630" s="691">
        <v>1</v>
      </c>
      <c r="AM1630" s="691" t="s">
        <v>3316</v>
      </c>
    </row>
    <row r="1631" spans="33:39" ht="15" hidden="1" customHeight="1" x14ac:dyDescent="0.15">
      <c r="AG1631" s="690" t="s">
        <v>2539</v>
      </c>
      <c r="AH1631" s="692" t="s">
        <v>939</v>
      </c>
      <c r="AI1631" s="690" t="s">
        <v>4766</v>
      </c>
      <c r="AJ1631" s="690">
        <v>1908001</v>
      </c>
      <c r="AK1631" s="691" t="s">
        <v>1051</v>
      </c>
      <c r="AL1631" s="691">
        <v>1</v>
      </c>
      <c r="AM1631" s="691" t="s">
        <v>3316</v>
      </c>
    </row>
    <row r="1632" spans="33:39" ht="15" hidden="1" customHeight="1" x14ac:dyDescent="0.15">
      <c r="AG1632" s="690" t="s">
        <v>2539</v>
      </c>
      <c r="AH1632" s="692" t="s">
        <v>2480</v>
      </c>
      <c r="AI1632" s="690" t="s">
        <v>4767</v>
      </c>
      <c r="AJ1632" s="690">
        <v>1908002</v>
      </c>
      <c r="AK1632" s="691" t="s">
        <v>1051</v>
      </c>
      <c r="AL1632" s="691">
        <v>1</v>
      </c>
      <c r="AM1632" s="691" t="s">
        <v>3316</v>
      </c>
    </row>
    <row r="1633" spans="33:39" ht="15" hidden="1" customHeight="1" x14ac:dyDescent="0.15">
      <c r="AG1633" s="690" t="s">
        <v>2539</v>
      </c>
      <c r="AH1633" s="692" t="s">
        <v>940</v>
      </c>
      <c r="AI1633" s="690" t="s">
        <v>4768</v>
      </c>
      <c r="AJ1633" s="690">
        <v>1908005</v>
      </c>
      <c r="AK1633" s="691">
        <v>1</v>
      </c>
      <c r="AL1633" s="691" t="s">
        <v>1051</v>
      </c>
      <c r="AM1633" s="691" t="s">
        <v>3316</v>
      </c>
    </row>
    <row r="1634" spans="33:39" ht="15" hidden="1" customHeight="1" x14ac:dyDescent="0.15">
      <c r="AG1634" s="690" t="s">
        <v>2539</v>
      </c>
      <c r="AH1634" s="692" t="s">
        <v>3437</v>
      </c>
      <c r="AI1634" s="690" t="s">
        <v>4769</v>
      </c>
      <c r="AJ1634" s="690">
        <v>1908995</v>
      </c>
      <c r="AK1634" s="691" t="s">
        <v>1051</v>
      </c>
      <c r="AL1634" s="691">
        <v>1</v>
      </c>
      <c r="AM1634" s="691" t="s">
        <v>3315</v>
      </c>
    </row>
  </sheetData>
  <sheetProtection algorithmName="SHA-512" hashValue="bQ3yhVIzgWPtQG1qfLFrLLMge+hrx5/0LMrGn8ReG8OHD84GtgIXO7qaaJRvSt7ch+jXPs9/Zdibqzf/3xdZMQ==" saltValue="S5VafNpvGdM3ioKSqj698w==" spinCount="100000" sheet="1" formatCells="0"/>
  <autoFilter ref="AG300:AM1634" xr:uid="{43631831-E6B4-4174-A290-F197EEF3D88B}">
    <filterColumn colId="1">
      <filters>
        <filter val="金光学園高等学校"/>
        <filter val="金光大阪高等学校"/>
        <filter val="金光藤蔭高等学校"/>
        <filter val="金光八尾高等学校"/>
      </filters>
    </filterColumn>
  </autoFilter>
  <mergeCells count="1004">
    <mergeCell ref="AF170:AF171"/>
    <mergeCell ref="A17:C18"/>
    <mergeCell ref="A19:C19"/>
    <mergeCell ref="A21:C23"/>
    <mergeCell ref="H21:P21"/>
    <mergeCell ref="Q260:R260"/>
    <mergeCell ref="S260:AE260"/>
    <mergeCell ref="AF233:AF234"/>
    <mergeCell ref="Q258:R258"/>
    <mergeCell ref="AF290:AF291"/>
    <mergeCell ref="A9:C10"/>
    <mergeCell ref="D9:P10"/>
    <mergeCell ref="Q9:S10"/>
    <mergeCell ref="T9:AE10"/>
    <mergeCell ref="AF9:AF10"/>
    <mergeCell ref="A11:C14"/>
    <mergeCell ref="D11:D12"/>
    <mergeCell ref="E11:G12"/>
    <mergeCell ref="H11:P11"/>
    <mergeCell ref="Q11:S12"/>
    <mergeCell ref="Q257:R257"/>
    <mergeCell ref="D34:E36"/>
    <mergeCell ref="F34:G36"/>
    <mergeCell ref="H34:H36"/>
    <mergeCell ref="I34:K36"/>
    <mergeCell ref="L34:N36"/>
    <mergeCell ref="O34:Q36"/>
    <mergeCell ref="T34:V34"/>
    <mergeCell ref="A32:K32"/>
    <mergeCell ref="U32:Y32"/>
    <mergeCell ref="Z37:AB37"/>
    <mergeCell ref="AC37:AE37"/>
    <mergeCell ref="W42:Y42"/>
    <mergeCell ref="Z42:AB42"/>
    <mergeCell ref="AC42:AE42"/>
    <mergeCell ref="I43:K43"/>
    <mergeCell ref="D37:E39"/>
    <mergeCell ref="F37:G39"/>
    <mergeCell ref="I37:K37"/>
    <mergeCell ref="AF20:AF21"/>
    <mergeCell ref="A6:B7"/>
    <mergeCell ref="N6:U7"/>
    <mergeCell ref="A8:C8"/>
    <mergeCell ref="D8:P8"/>
    <mergeCell ref="Q8:S8"/>
    <mergeCell ref="T8:AE8"/>
    <mergeCell ref="B27:D27"/>
    <mergeCell ref="T27:Y29"/>
    <mergeCell ref="Z27:AE29"/>
    <mergeCell ref="B28:D28"/>
    <mergeCell ref="G28:G29"/>
    <mergeCell ref="H28:Q29"/>
    <mergeCell ref="D22:P23"/>
    <mergeCell ref="Q22:S23"/>
    <mergeCell ref="T22:AE23"/>
    <mergeCell ref="AF22:AF23"/>
    <mergeCell ref="B26:D26"/>
    <mergeCell ref="X16:X19"/>
    <mergeCell ref="Y16:Z16"/>
    <mergeCell ref="T11:AE12"/>
    <mergeCell ref="AF29:AF31"/>
    <mergeCell ref="AC35:AE35"/>
    <mergeCell ref="H30:Q31"/>
    <mergeCell ref="T30:Y31"/>
    <mergeCell ref="Z30:AE31"/>
    <mergeCell ref="H20:P20"/>
    <mergeCell ref="Q20:S21"/>
    <mergeCell ref="T20:AE21"/>
    <mergeCell ref="O39:Q39"/>
    <mergeCell ref="R39:S39"/>
    <mergeCell ref="T39:V39"/>
    <mergeCell ref="W39:Y39"/>
    <mergeCell ref="A38:C38"/>
    <mergeCell ref="I38:K38"/>
    <mergeCell ref="L38:N38"/>
    <mergeCell ref="O38:Q38"/>
    <mergeCell ref="R38:S38"/>
    <mergeCell ref="T37:V37"/>
    <mergeCell ref="W37:Y37"/>
    <mergeCell ref="W38:Y38"/>
    <mergeCell ref="Z38:AB38"/>
    <mergeCell ref="AC38:AE38"/>
    <mergeCell ref="Z39:AB39"/>
    <mergeCell ref="A33:C36"/>
    <mergeCell ref="D33:S33"/>
    <mergeCell ref="T33:AE33"/>
    <mergeCell ref="R35:S35"/>
    <mergeCell ref="T35:V35"/>
    <mergeCell ref="W35:Y35"/>
    <mergeCell ref="Z35:AB35"/>
    <mergeCell ref="A20:C20"/>
    <mergeCell ref="D20:D21"/>
    <mergeCell ref="E20:G21"/>
    <mergeCell ref="AB32:AE32"/>
    <mergeCell ref="AF2:AF3"/>
    <mergeCell ref="K4:Y5"/>
    <mergeCell ref="A5:J5"/>
    <mergeCell ref="AB5:AE5"/>
    <mergeCell ref="AA16:AE16"/>
    <mergeCell ref="M17:O19"/>
    <mergeCell ref="P17:W19"/>
    <mergeCell ref="Y17:Z17"/>
    <mergeCell ref="AA17:AE17"/>
    <mergeCell ref="Y18:AE19"/>
    <mergeCell ref="A16:C16"/>
    <mergeCell ref="D16:L16"/>
    <mergeCell ref="M16:O16"/>
    <mergeCell ref="P16:W16"/>
    <mergeCell ref="D19:L19"/>
    <mergeCell ref="AF11:AF12"/>
    <mergeCell ref="H12:P12"/>
    <mergeCell ref="A4:D4"/>
    <mergeCell ref="AF18:AF19"/>
    <mergeCell ref="D17:L18"/>
    <mergeCell ref="D13:P14"/>
    <mergeCell ref="Q13:S14"/>
    <mergeCell ref="AF13:AF14"/>
    <mergeCell ref="Z40:AB40"/>
    <mergeCell ref="AC40:AE40"/>
    <mergeCell ref="I41:K41"/>
    <mergeCell ref="L41:N41"/>
    <mergeCell ref="O41:Q41"/>
    <mergeCell ref="R41:S41"/>
    <mergeCell ref="T41:V41"/>
    <mergeCell ref="W41:Y41"/>
    <mergeCell ref="Z41:AB41"/>
    <mergeCell ref="AC41:AE41"/>
    <mergeCell ref="A40:C41"/>
    <mergeCell ref="D40:E41"/>
    <mergeCell ref="F40:G41"/>
    <mergeCell ref="I40:K40"/>
    <mergeCell ref="L40:N40"/>
    <mergeCell ref="O40:Q40"/>
    <mergeCell ref="A1:F1"/>
    <mergeCell ref="G1:AE1"/>
    <mergeCell ref="A2:F2"/>
    <mergeCell ref="G2:AE3"/>
    <mergeCell ref="A25:F25"/>
    <mergeCell ref="L37:N37"/>
    <mergeCell ref="O37:Q37"/>
    <mergeCell ref="AC39:AE39"/>
    <mergeCell ref="R40:S40"/>
    <mergeCell ref="T40:V40"/>
    <mergeCell ref="W40:Y40"/>
    <mergeCell ref="I39:K39"/>
    <mergeCell ref="L39:N39"/>
    <mergeCell ref="T38:V38"/>
    <mergeCell ref="R37:S37"/>
    <mergeCell ref="T13:AE14"/>
    <mergeCell ref="T44:V44"/>
    <mergeCell ref="W44:Y44"/>
    <mergeCell ref="Z44:AB44"/>
    <mergeCell ref="AC44:AE44"/>
    <mergeCell ref="I45:K45"/>
    <mergeCell ref="L45:N45"/>
    <mergeCell ref="O45:Q45"/>
    <mergeCell ref="R45:S45"/>
    <mergeCell ref="T45:V45"/>
    <mergeCell ref="W45:Y45"/>
    <mergeCell ref="W43:Y43"/>
    <mergeCell ref="Z43:AB43"/>
    <mergeCell ref="AC43:AE43"/>
    <mergeCell ref="A44:C45"/>
    <mergeCell ref="D44:E45"/>
    <mergeCell ref="F44:G45"/>
    <mergeCell ref="I44:K44"/>
    <mergeCell ref="L44:N44"/>
    <mergeCell ref="O44:Q44"/>
    <mergeCell ref="R44:S44"/>
    <mergeCell ref="L43:N43"/>
    <mergeCell ref="O43:Q43"/>
    <mergeCell ref="R43:S43"/>
    <mergeCell ref="T43:V43"/>
    <mergeCell ref="A42:C43"/>
    <mergeCell ref="D42:E43"/>
    <mergeCell ref="F42:G43"/>
    <mergeCell ref="I42:K42"/>
    <mergeCell ref="L42:N42"/>
    <mergeCell ref="O42:Q42"/>
    <mergeCell ref="R42:S42"/>
    <mergeCell ref="T42:V42"/>
    <mergeCell ref="W46:Y46"/>
    <mergeCell ref="Z46:AB46"/>
    <mergeCell ref="AC46:AE46"/>
    <mergeCell ref="I47:K47"/>
    <mergeCell ref="L47:N47"/>
    <mergeCell ref="O47:Q47"/>
    <mergeCell ref="R47:S47"/>
    <mergeCell ref="T47:V47"/>
    <mergeCell ref="W47:Y47"/>
    <mergeCell ref="Z47:AB47"/>
    <mergeCell ref="Z45:AB45"/>
    <mergeCell ref="AC45:AE45"/>
    <mergeCell ref="A46:C47"/>
    <mergeCell ref="D46:E47"/>
    <mergeCell ref="F46:G47"/>
    <mergeCell ref="I46:K46"/>
    <mergeCell ref="L46:N46"/>
    <mergeCell ref="O46:Q46"/>
    <mergeCell ref="R46:S46"/>
    <mergeCell ref="T46:V46"/>
    <mergeCell ref="W48:Y48"/>
    <mergeCell ref="Z48:AB48"/>
    <mergeCell ref="AC48:AE48"/>
    <mergeCell ref="I49:K49"/>
    <mergeCell ref="L49:N49"/>
    <mergeCell ref="O49:Q49"/>
    <mergeCell ref="R49:S49"/>
    <mergeCell ref="T49:V49"/>
    <mergeCell ref="W49:Y49"/>
    <mergeCell ref="Z49:AB49"/>
    <mergeCell ref="AC47:AE47"/>
    <mergeCell ref="A48:A57"/>
    <mergeCell ref="B48:C48"/>
    <mergeCell ref="D48:E49"/>
    <mergeCell ref="F48:G49"/>
    <mergeCell ref="I48:K48"/>
    <mergeCell ref="L48:N48"/>
    <mergeCell ref="O48:Q48"/>
    <mergeCell ref="R48:S48"/>
    <mergeCell ref="T48:V48"/>
    <mergeCell ref="Z50:AB50"/>
    <mergeCell ref="AC50:AE50"/>
    <mergeCell ref="I51:K51"/>
    <mergeCell ref="L51:N51"/>
    <mergeCell ref="O51:Q51"/>
    <mergeCell ref="R51:S51"/>
    <mergeCell ref="T51:V51"/>
    <mergeCell ref="W51:Y51"/>
    <mergeCell ref="Z51:AB51"/>
    <mergeCell ref="AC51:AE51"/>
    <mergeCell ref="AC49:AE49"/>
    <mergeCell ref="B50:C50"/>
    <mergeCell ref="D50:E51"/>
    <mergeCell ref="F50:G51"/>
    <mergeCell ref="I50:K50"/>
    <mergeCell ref="L50:N50"/>
    <mergeCell ref="O50:Q50"/>
    <mergeCell ref="R50:S50"/>
    <mergeCell ref="T50:V50"/>
    <mergeCell ref="W50:Y50"/>
    <mergeCell ref="W53:Y53"/>
    <mergeCell ref="Z53:AB53"/>
    <mergeCell ref="AC53:AE53"/>
    <mergeCell ref="B54:C54"/>
    <mergeCell ref="D54:E55"/>
    <mergeCell ref="F54:G55"/>
    <mergeCell ref="I54:K54"/>
    <mergeCell ref="L54:N54"/>
    <mergeCell ref="O54:Q54"/>
    <mergeCell ref="R54:S54"/>
    <mergeCell ref="R52:S52"/>
    <mergeCell ref="T52:V52"/>
    <mergeCell ref="W52:Y52"/>
    <mergeCell ref="Z52:AB52"/>
    <mergeCell ref="AC52:AE52"/>
    <mergeCell ref="I53:K53"/>
    <mergeCell ref="L53:N53"/>
    <mergeCell ref="O53:Q53"/>
    <mergeCell ref="R53:S53"/>
    <mergeCell ref="T53:V53"/>
    <mergeCell ref="B52:C52"/>
    <mergeCell ref="D52:E53"/>
    <mergeCell ref="F52:G53"/>
    <mergeCell ref="I52:K52"/>
    <mergeCell ref="L52:N52"/>
    <mergeCell ref="O52:Q52"/>
    <mergeCell ref="Z55:AB55"/>
    <mergeCell ref="AC55:AE55"/>
    <mergeCell ref="B56:C56"/>
    <mergeCell ref="D56:E57"/>
    <mergeCell ref="F56:G57"/>
    <mergeCell ref="I56:K56"/>
    <mergeCell ref="L56:N56"/>
    <mergeCell ref="O56:Q56"/>
    <mergeCell ref="R56:S56"/>
    <mergeCell ref="T56:V56"/>
    <mergeCell ref="T54:V54"/>
    <mergeCell ref="W54:Y54"/>
    <mergeCell ref="Z54:AB54"/>
    <mergeCell ref="AC54:AE54"/>
    <mergeCell ref="I55:K55"/>
    <mergeCell ref="L55:N55"/>
    <mergeCell ref="O55:Q55"/>
    <mergeCell ref="R55:S55"/>
    <mergeCell ref="T55:V55"/>
    <mergeCell ref="W55:Y55"/>
    <mergeCell ref="A62:F62"/>
    <mergeCell ref="A63:C64"/>
    <mergeCell ref="D63:F64"/>
    <mergeCell ref="G63:I64"/>
    <mergeCell ref="J63:L64"/>
    <mergeCell ref="M63:O64"/>
    <mergeCell ref="AC57:AE57"/>
    <mergeCell ref="A58:B58"/>
    <mergeCell ref="C58:AE58"/>
    <mergeCell ref="C59:AE59"/>
    <mergeCell ref="C60:AE60"/>
    <mergeCell ref="C61:AE61"/>
    <mergeCell ref="W56:Y56"/>
    <mergeCell ref="Z56:AB56"/>
    <mergeCell ref="AC56:AE56"/>
    <mergeCell ref="I57:K57"/>
    <mergeCell ref="L57:N57"/>
    <mergeCell ref="O57:Q57"/>
    <mergeCell ref="R57:S57"/>
    <mergeCell ref="T57:V57"/>
    <mergeCell ref="W57:Y57"/>
    <mergeCell ref="Z57:AB57"/>
    <mergeCell ref="A65:B67"/>
    <mergeCell ref="D65:E65"/>
    <mergeCell ref="G65:I65"/>
    <mergeCell ref="J65:L65"/>
    <mergeCell ref="M65:O65"/>
    <mergeCell ref="P65:R65"/>
    <mergeCell ref="D67:E67"/>
    <mergeCell ref="G67:I67"/>
    <mergeCell ref="J67:L67"/>
    <mergeCell ref="M67:O67"/>
    <mergeCell ref="P63:R64"/>
    <mergeCell ref="S63:AB63"/>
    <mergeCell ref="AC63:AE64"/>
    <mergeCell ref="S64:T64"/>
    <mergeCell ref="U64:V64"/>
    <mergeCell ref="W64:X64"/>
    <mergeCell ref="Y64:Z64"/>
    <mergeCell ref="AA64:AB64"/>
    <mergeCell ref="P67:R67"/>
    <mergeCell ref="S67:T67"/>
    <mergeCell ref="U67:V67"/>
    <mergeCell ref="W67:X67"/>
    <mergeCell ref="Y67:Z67"/>
    <mergeCell ref="AA67:AB67"/>
    <mergeCell ref="AF65:AF67"/>
    <mergeCell ref="D66:E66"/>
    <mergeCell ref="G66:I66"/>
    <mergeCell ref="J66:L66"/>
    <mergeCell ref="M66:O66"/>
    <mergeCell ref="P66:R66"/>
    <mergeCell ref="S66:T66"/>
    <mergeCell ref="U66:V66"/>
    <mergeCell ref="W66:X66"/>
    <mergeCell ref="Y66:Z66"/>
    <mergeCell ref="S65:T65"/>
    <mergeCell ref="U65:V65"/>
    <mergeCell ref="W65:X65"/>
    <mergeCell ref="Y65:Z65"/>
    <mergeCell ref="AA65:AB65"/>
    <mergeCell ref="AC65:AE76"/>
    <mergeCell ref="AA66:AB66"/>
    <mergeCell ref="S68:T68"/>
    <mergeCell ref="U68:V68"/>
    <mergeCell ref="W68:X68"/>
    <mergeCell ref="Y69:Z69"/>
    <mergeCell ref="AA69:AB69"/>
    <mergeCell ref="D70:E70"/>
    <mergeCell ref="G70:I70"/>
    <mergeCell ref="J70:L70"/>
    <mergeCell ref="M70:O70"/>
    <mergeCell ref="P70:R70"/>
    <mergeCell ref="S70:T70"/>
    <mergeCell ref="U70:V70"/>
    <mergeCell ref="W70:X70"/>
    <mergeCell ref="Y68:Z68"/>
    <mergeCell ref="AA68:AB68"/>
    <mergeCell ref="D68:E68"/>
    <mergeCell ref="G68:I68"/>
    <mergeCell ref="J68:L68"/>
    <mergeCell ref="M68:O68"/>
    <mergeCell ref="P68:R68"/>
    <mergeCell ref="W71:X71"/>
    <mergeCell ref="Y71:Z71"/>
    <mergeCell ref="AA71:AB71"/>
    <mergeCell ref="D72:E72"/>
    <mergeCell ref="G72:I72"/>
    <mergeCell ref="J72:L72"/>
    <mergeCell ref="M72:O72"/>
    <mergeCell ref="P72:R72"/>
    <mergeCell ref="S72:T72"/>
    <mergeCell ref="U72:V72"/>
    <mergeCell ref="Y70:Z70"/>
    <mergeCell ref="AA70:AB70"/>
    <mergeCell ref="A68:B70"/>
    <mergeCell ref="W73:X73"/>
    <mergeCell ref="Y73:Z73"/>
    <mergeCell ref="AA73:AB73"/>
    <mergeCell ref="A74:B76"/>
    <mergeCell ref="D74:E74"/>
    <mergeCell ref="G74:I74"/>
    <mergeCell ref="J74:L74"/>
    <mergeCell ref="M74:O74"/>
    <mergeCell ref="P74:R74"/>
    <mergeCell ref="S74:T74"/>
    <mergeCell ref="W72:X72"/>
    <mergeCell ref="Y72:Z72"/>
    <mergeCell ref="AA72:AB72"/>
    <mergeCell ref="D73:E73"/>
    <mergeCell ref="G73:I73"/>
    <mergeCell ref="J73:L73"/>
    <mergeCell ref="M73:O73"/>
    <mergeCell ref="P73:R73"/>
    <mergeCell ref="S73:T73"/>
    <mergeCell ref="U73:V73"/>
    <mergeCell ref="U75:V75"/>
    <mergeCell ref="W75:X75"/>
    <mergeCell ref="Y75:Z75"/>
    <mergeCell ref="D69:E69"/>
    <mergeCell ref="G69:I69"/>
    <mergeCell ref="J69:L69"/>
    <mergeCell ref="M69:O69"/>
    <mergeCell ref="P69:R69"/>
    <mergeCell ref="S69:T69"/>
    <mergeCell ref="U69:V69"/>
    <mergeCell ref="W69:X69"/>
    <mergeCell ref="U74:V74"/>
    <mergeCell ref="W74:X74"/>
    <mergeCell ref="Y74:Z74"/>
    <mergeCell ref="AA74:AB74"/>
    <mergeCell ref="D75:E75"/>
    <mergeCell ref="G75:I75"/>
    <mergeCell ref="J75:L75"/>
    <mergeCell ref="M75:O75"/>
    <mergeCell ref="P75:R75"/>
    <mergeCell ref="S75:T75"/>
    <mergeCell ref="A71:B73"/>
    <mergeCell ref="D71:E71"/>
    <mergeCell ref="G71:I71"/>
    <mergeCell ref="J71:L71"/>
    <mergeCell ref="M71:O71"/>
    <mergeCell ref="P71:R71"/>
    <mergeCell ref="S71:T71"/>
    <mergeCell ref="U71:V71"/>
    <mergeCell ref="U76:V76"/>
    <mergeCell ref="W76:X76"/>
    <mergeCell ref="Y76:Z76"/>
    <mergeCell ref="AA76:AB76"/>
    <mergeCell ref="B77:AE77"/>
    <mergeCell ref="A79:N79"/>
    <mergeCell ref="C85:G85"/>
    <mergeCell ref="H85:J85"/>
    <mergeCell ref="L85:N85"/>
    <mergeCell ref="P85:R85"/>
    <mergeCell ref="T85:V85"/>
    <mergeCell ref="X85:Z85"/>
    <mergeCell ref="X83:Z83"/>
    <mergeCell ref="D84:G84"/>
    <mergeCell ref="H84:J84"/>
    <mergeCell ref="L84:N84"/>
    <mergeCell ref="AA75:AB75"/>
    <mergeCell ref="D76:E76"/>
    <mergeCell ref="G76:I76"/>
    <mergeCell ref="J76:L76"/>
    <mergeCell ref="M76:O76"/>
    <mergeCell ref="P76:R76"/>
    <mergeCell ref="S76:T76"/>
    <mergeCell ref="X87:Z87"/>
    <mergeCell ref="D88:G88"/>
    <mergeCell ref="H88:J88"/>
    <mergeCell ref="D86:G86"/>
    <mergeCell ref="H86:J86"/>
    <mergeCell ref="AB80:AE80"/>
    <mergeCell ref="A81:B85"/>
    <mergeCell ref="D81:G81"/>
    <mergeCell ref="H81:J81"/>
    <mergeCell ref="L81:N81"/>
    <mergeCell ref="P81:R81"/>
    <mergeCell ref="T81:V81"/>
    <mergeCell ref="X81:Z81"/>
    <mergeCell ref="P83:R83"/>
    <mergeCell ref="T83:V83"/>
    <mergeCell ref="A80:G80"/>
    <mergeCell ref="H80:K80"/>
    <mergeCell ref="L80:O80"/>
    <mergeCell ref="P80:S80"/>
    <mergeCell ref="T80:W80"/>
    <mergeCell ref="X80:AA80"/>
    <mergeCell ref="H91:J91"/>
    <mergeCell ref="L91:N91"/>
    <mergeCell ref="P91:R91"/>
    <mergeCell ref="T91:V91"/>
    <mergeCell ref="A86:B91"/>
    <mergeCell ref="P84:R84"/>
    <mergeCell ref="T84:V84"/>
    <mergeCell ref="X84:Z84"/>
    <mergeCell ref="AF81:AF84"/>
    <mergeCell ref="D82:G82"/>
    <mergeCell ref="H82:J82"/>
    <mergeCell ref="L82:N82"/>
    <mergeCell ref="P82:R82"/>
    <mergeCell ref="T82:V82"/>
    <mergeCell ref="X82:Z82"/>
    <mergeCell ref="D83:G83"/>
    <mergeCell ref="H83:J83"/>
    <mergeCell ref="L83:N83"/>
    <mergeCell ref="X88:Z88"/>
    <mergeCell ref="D89:G89"/>
    <mergeCell ref="H89:J89"/>
    <mergeCell ref="L89:N89"/>
    <mergeCell ref="P89:R89"/>
    <mergeCell ref="T89:V89"/>
    <mergeCell ref="X89:Z89"/>
    <mergeCell ref="X86:Z86"/>
    <mergeCell ref="AF86:AF90"/>
    <mergeCell ref="D87:G87"/>
    <mergeCell ref="H87:J87"/>
    <mergeCell ref="L87:N87"/>
    <mergeCell ref="P87:R87"/>
    <mergeCell ref="T87:V87"/>
    <mergeCell ref="A94:B94"/>
    <mergeCell ref="C94:AE94"/>
    <mergeCell ref="C95:AE95"/>
    <mergeCell ref="C96:AE96"/>
    <mergeCell ref="C97:AE97"/>
    <mergeCell ref="C98:AE98"/>
    <mergeCell ref="L86:N86"/>
    <mergeCell ref="P86:R86"/>
    <mergeCell ref="T86:V86"/>
    <mergeCell ref="L88:N88"/>
    <mergeCell ref="P88:R88"/>
    <mergeCell ref="T88:V88"/>
    <mergeCell ref="D90:G90"/>
    <mergeCell ref="A93:G93"/>
    <mergeCell ref="H93:J93"/>
    <mergeCell ref="L93:N93"/>
    <mergeCell ref="P93:R93"/>
    <mergeCell ref="T93:V93"/>
    <mergeCell ref="X93:Z93"/>
    <mergeCell ref="X91:Z91"/>
    <mergeCell ref="A92:G92"/>
    <mergeCell ref="H92:J92"/>
    <mergeCell ref="L92:N92"/>
    <mergeCell ref="P92:R92"/>
    <mergeCell ref="T92:V92"/>
    <mergeCell ref="X92:Z92"/>
    <mergeCell ref="H90:J90"/>
    <mergeCell ref="L90:N90"/>
    <mergeCell ref="P90:R90"/>
    <mergeCell ref="T90:V90"/>
    <mergeCell ref="X90:Z90"/>
    <mergeCell ref="C91:G91"/>
    <mergeCell ref="A108:C108"/>
    <mergeCell ref="E108:G108"/>
    <mergeCell ref="I108:K108"/>
    <mergeCell ref="M108:O108"/>
    <mergeCell ref="A110:B110"/>
    <mergeCell ref="C110:AE110"/>
    <mergeCell ref="AD117:AE117"/>
    <mergeCell ref="A106:H106"/>
    <mergeCell ref="I106:P106"/>
    <mergeCell ref="R106:AE106"/>
    <mergeCell ref="A107:D107"/>
    <mergeCell ref="E107:H107"/>
    <mergeCell ref="I107:L107"/>
    <mergeCell ref="M107:P107"/>
    <mergeCell ref="R107:AE107"/>
    <mergeCell ref="C99:AE99"/>
    <mergeCell ref="C100:AE100"/>
    <mergeCell ref="C101:AE101"/>
    <mergeCell ref="C102:AE102"/>
    <mergeCell ref="C103:AE103"/>
    <mergeCell ref="A105:Z105"/>
    <mergeCell ref="AB114:AB116"/>
    <mergeCell ref="AC114:AC116"/>
    <mergeCell ref="AD114:AE116"/>
    <mergeCell ref="F117:G117"/>
    <mergeCell ref="H117:K117"/>
    <mergeCell ref="L117:O117"/>
    <mergeCell ref="P117:S117"/>
    <mergeCell ref="T117:W117"/>
    <mergeCell ref="X117:AA117"/>
    <mergeCell ref="AB117:AC117"/>
    <mergeCell ref="C111:AE111"/>
    <mergeCell ref="A113:AA113"/>
    <mergeCell ref="AB113:AE113"/>
    <mergeCell ref="A114:E117"/>
    <mergeCell ref="F114:G116"/>
    <mergeCell ref="H114:K116"/>
    <mergeCell ref="L114:O116"/>
    <mergeCell ref="P114:S116"/>
    <mergeCell ref="T114:W116"/>
    <mergeCell ref="X114:AA116"/>
    <mergeCell ref="X119:Z119"/>
    <mergeCell ref="A120:B120"/>
    <mergeCell ref="C120:AE120"/>
    <mergeCell ref="C121:AE121"/>
    <mergeCell ref="C122:AE122"/>
    <mergeCell ref="C123:AE123"/>
    <mergeCell ref="A119:E119"/>
    <mergeCell ref="F119:G119"/>
    <mergeCell ref="H119:J119"/>
    <mergeCell ref="L119:N119"/>
    <mergeCell ref="P119:R119"/>
    <mergeCell ref="T119:V119"/>
    <mergeCell ref="R137:AA137"/>
    <mergeCell ref="E138:Q138"/>
    <mergeCell ref="R138:AA138"/>
    <mergeCell ref="E139:Q139"/>
    <mergeCell ref="A118:E118"/>
    <mergeCell ref="F118:G118"/>
    <mergeCell ref="H118:J118"/>
    <mergeCell ref="L118:N118"/>
    <mergeCell ref="P118:R118"/>
    <mergeCell ref="T118:V118"/>
    <mergeCell ref="X118:Z118"/>
    <mergeCell ref="AD145:AE149"/>
    <mergeCell ref="E130:Q130"/>
    <mergeCell ref="R130:AA130"/>
    <mergeCell ref="E131:Q131"/>
    <mergeCell ref="R131:AA131"/>
    <mergeCell ref="E132:Q132"/>
    <mergeCell ref="R132:AA132"/>
    <mergeCell ref="C124:AE124"/>
    <mergeCell ref="C125:AE125"/>
    <mergeCell ref="A126:AE126"/>
    <mergeCell ref="A127:R127"/>
    <mergeCell ref="A128:B139"/>
    <mergeCell ref="C128:D134"/>
    <mergeCell ref="E128:Q128"/>
    <mergeCell ref="R128:AA128"/>
    <mergeCell ref="E129:Q129"/>
    <mergeCell ref="R129:AA129"/>
    <mergeCell ref="R148:AA148"/>
    <mergeCell ref="A149:Q149"/>
    <mergeCell ref="R149:AA149"/>
    <mergeCell ref="A150:Q150"/>
    <mergeCell ref="R150:AA150"/>
    <mergeCell ref="R139:AA139"/>
    <mergeCell ref="C140:Q140"/>
    <mergeCell ref="R140:AA140"/>
    <mergeCell ref="E133:Q133"/>
    <mergeCell ref="R133:AA133"/>
    <mergeCell ref="E134:Q134"/>
    <mergeCell ref="R134:AA134"/>
    <mergeCell ref="C135:D139"/>
    <mergeCell ref="E135:Q135"/>
    <mergeCell ref="R135:AA135"/>
    <mergeCell ref="E136:Q136"/>
    <mergeCell ref="R136:AA136"/>
    <mergeCell ref="E137:Q137"/>
    <mergeCell ref="A144:B147"/>
    <mergeCell ref="E144:Q144"/>
    <mergeCell ref="R144:AA144"/>
    <mergeCell ref="E145:Q145"/>
    <mergeCell ref="S145:AA145"/>
    <mergeCell ref="E146:Q146"/>
    <mergeCell ref="R146:AA146"/>
    <mergeCell ref="C147:Q147"/>
    <mergeCell ref="R147:AA147"/>
    <mergeCell ref="A141:B143"/>
    <mergeCell ref="E141:Q141"/>
    <mergeCell ref="R141:AA141"/>
    <mergeCell ref="E142:Q142"/>
    <mergeCell ref="R142:AA142"/>
    <mergeCell ref="C143:Q143"/>
    <mergeCell ref="R143:AA143"/>
    <mergeCell ref="A148:Q148"/>
    <mergeCell ref="A154:B154"/>
    <mergeCell ref="C154:AE154"/>
    <mergeCell ref="C155:AE155"/>
    <mergeCell ref="I158:W158"/>
    <mergeCell ref="AA158:AE158"/>
    <mergeCell ref="F171:G171"/>
    <mergeCell ref="H171:K171"/>
    <mergeCell ref="M171:P171"/>
    <mergeCell ref="Y164:Z164"/>
    <mergeCell ref="AB164:AC164"/>
    <mergeCell ref="A160:AE160"/>
    <mergeCell ref="A152:Q152"/>
    <mergeCell ref="R152:AA152"/>
    <mergeCell ref="AB152:AC152"/>
    <mergeCell ref="A153:Q153"/>
    <mergeCell ref="R153:AA153"/>
    <mergeCell ref="AB153:AC153"/>
    <mergeCell ref="AB162:AE163"/>
    <mergeCell ref="F169:L170"/>
    <mergeCell ref="A168:E170"/>
    <mergeCell ref="R168:S168"/>
    <mergeCell ref="T168:AE172"/>
    <mergeCell ref="M170:Q170"/>
    <mergeCell ref="A171:D172"/>
    <mergeCell ref="V163:X163"/>
    <mergeCell ref="A164:B164"/>
    <mergeCell ref="D164:E164"/>
    <mergeCell ref="G164:H164"/>
    <mergeCell ref="J164:K164"/>
    <mergeCell ref="M164:N164"/>
    <mergeCell ref="P164:Q164"/>
    <mergeCell ref="S164:T164"/>
    <mergeCell ref="A161:C163"/>
    <mergeCell ref="D162:U162"/>
    <mergeCell ref="V162:X162"/>
    <mergeCell ref="D163:F163"/>
    <mergeCell ref="G163:I163"/>
    <mergeCell ref="A165:AE165"/>
    <mergeCell ref="S163:U163"/>
    <mergeCell ref="J163:L163"/>
    <mergeCell ref="M163:O163"/>
    <mergeCell ref="P163:R163"/>
    <mergeCell ref="V164:W164"/>
    <mergeCell ref="Y162:AA163"/>
    <mergeCell ref="Z179:AB180"/>
    <mergeCell ref="AC179:AE180"/>
    <mergeCell ref="AF179:AF180"/>
    <mergeCell ref="A181:B181"/>
    <mergeCell ref="C181:D181"/>
    <mergeCell ref="F181:G181"/>
    <mergeCell ref="I181:J181"/>
    <mergeCell ref="K181:L181"/>
    <mergeCell ref="N181:O181"/>
    <mergeCell ref="Q181:R181"/>
    <mergeCell ref="F179:H180"/>
    <mergeCell ref="I179:J180"/>
    <mergeCell ref="N179:P180"/>
    <mergeCell ref="Q179:S180"/>
    <mergeCell ref="T179:V180"/>
    <mergeCell ref="W179:Y180"/>
    <mergeCell ref="A174:AE174"/>
    <mergeCell ref="A176:AE176"/>
    <mergeCell ref="A177:AE177"/>
    <mergeCell ref="AF177:AF178"/>
    <mergeCell ref="C178:J178"/>
    <mergeCell ref="K178:M180"/>
    <mergeCell ref="N178:V178"/>
    <mergeCell ref="W178:AE178"/>
    <mergeCell ref="C179:E180"/>
    <mergeCell ref="AF172:AF174"/>
    <mergeCell ref="F172:G172"/>
    <mergeCell ref="H172:K172"/>
    <mergeCell ref="M172:P172"/>
    <mergeCell ref="AB190:AE190"/>
    <mergeCell ref="C191:O191"/>
    <mergeCell ref="P191:S191"/>
    <mergeCell ref="T191:W191"/>
    <mergeCell ref="X191:AA191"/>
    <mergeCell ref="AB191:AE191"/>
    <mergeCell ref="A189:B192"/>
    <mergeCell ref="C189:O189"/>
    <mergeCell ref="P189:S189"/>
    <mergeCell ref="T189:W189"/>
    <mergeCell ref="X189:AA189"/>
    <mergeCell ref="AB189:AE189"/>
    <mergeCell ref="C190:O190"/>
    <mergeCell ref="P190:S190"/>
    <mergeCell ref="T190:W190"/>
    <mergeCell ref="X190:AA190"/>
    <mergeCell ref="T181:U181"/>
    <mergeCell ref="W181:X181"/>
    <mergeCell ref="Z181:AA181"/>
    <mergeCell ref="AC181:AD181"/>
    <mergeCell ref="A187:AE187"/>
    <mergeCell ref="A188:O188"/>
    <mergeCell ref="P188:S188"/>
    <mergeCell ref="T188:W188"/>
    <mergeCell ref="X188:AA188"/>
    <mergeCell ref="AB188:AE188"/>
    <mergeCell ref="C192:O192"/>
    <mergeCell ref="P192:S192"/>
    <mergeCell ref="T192:W192"/>
    <mergeCell ref="X192:AA192"/>
    <mergeCell ref="AB192:AE192"/>
    <mergeCell ref="AF199:AF201"/>
    <mergeCell ref="A200:B200"/>
    <mergeCell ref="A193:B196"/>
    <mergeCell ref="C193:O193"/>
    <mergeCell ref="P193:S193"/>
    <mergeCell ref="T193:W193"/>
    <mergeCell ref="X193:AA193"/>
    <mergeCell ref="S200:U200"/>
    <mergeCell ref="C195:O195"/>
    <mergeCell ref="P195:S195"/>
    <mergeCell ref="T195:W195"/>
    <mergeCell ref="X195:AA195"/>
    <mergeCell ref="AB195:AE195"/>
    <mergeCell ref="C196:O196"/>
    <mergeCell ref="P196:S196"/>
    <mergeCell ref="T196:W196"/>
    <mergeCell ref="X196:AA196"/>
    <mergeCell ref="AB196:AE196"/>
    <mergeCell ref="AB193:AE193"/>
    <mergeCell ref="C194:O194"/>
    <mergeCell ref="P194:S194"/>
    <mergeCell ref="T194:W194"/>
    <mergeCell ref="X194:AA194"/>
    <mergeCell ref="AB194:AE194"/>
    <mergeCell ref="C199:E200"/>
    <mergeCell ref="F199:U199"/>
    <mergeCell ref="A198:T198"/>
    <mergeCell ref="U198:V198"/>
    <mergeCell ref="W198:AE198"/>
    <mergeCell ref="F200:O200"/>
    <mergeCell ref="P200:R200"/>
    <mergeCell ref="W199:AE200"/>
    <mergeCell ref="AB209:AD209"/>
    <mergeCell ref="A202:B202"/>
    <mergeCell ref="C202:E202"/>
    <mergeCell ref="F202:G202"/>
    <mergeCell ref="P202:Q202"/>
    <mergeCell ref="S202:U202"/>
    <mergeCell ref="A201:B201"/>
    <mergeCell ref="C201:E201"/>
    <mergeCell ref="F201:G201"/>
    <mergeCell ref="H201:O202"/>
    <mergeCell ref="A208:G208"/>
    <mergeCell ref="H208:K208"/>
    <mergeCell ref="L208:O208"/>
    <mergeCell ref="P208:S208"/>
    <mergeCell ref="T208:W208"/>
    <mergeCell ref="X208:AA208"/>
    <mergeCell ref="A204:AE204"/>
    <mergeCell ref="A205:O205"/>
    <mergeCell ref="A207:G207"/>
    <mergeCell ref="H207:K207"/>
    <mergeCell ref="L207:O207"/>
    <mergeCell ref="P207:S207"/>
    <mergeCell ref="T207:W207"/>
    <mergeCell ref="X207:AA207"/>
    <mergeCell ref="AB207:AD207"/>
    <mergeCell ref="W201:AE203"/>
    <mergeCell ref="P201:Q201"/>
    <mergeCell ref="S201:U201"/>
    <mergeCell ref="AB208:AD208"/>
    <mergeCell ref="W213:Y213"/>
    <mergeCell ref="Z213:AD213"/>
    <mergeCell ref="AF213:AF214"/>
    <mergeCell ref="H214:J214"/>
    <mergeCell ref="K214:M214"/>
    <mergeCell ref="N214:P214"/>
    <mergeCell ref="Q214:S214"/>
    <mergeCell ref="T214:V214"/>
    <mergeCell ref="W214:Y214"/>
    <mergeCell ref="Z214:AD214"/>
    <mergeCell ref="A213:G214"/>
    <mergeCell ref="H213:J213"/>
    <mergeCell ref="K213:M213"/>
    <mergeCell ref="N213:P213"/>
    <mergeCell ref="Q213:S213"/>
    <mergeCell ref="T213:V213"/>
    <mergeCell ref="A212:AE212"/>
    <mergeCell ref="L228:O228"/>
    <mergeCell ref="P228:S228"/>
    <mergeCell ref="T228:V228"/>
    <mergeCell ref="Z221:AD221"/>
    <mergeCell ref="A222:T222"/>
    <mergeCell ref="U222:Y222"/>
    <mergeCell ref="Z222:AD222"/>
    <mergeCell ref="AF222:AF223"/>
    <mergeCell ref="A223:T223"/>
    <mergeCell ref="U223:Y223"/>
    <mergeCell ref="Z223:AD223"/>
    <mergeCell ref="B215:AD215"/>
    <mergeCell ref="A218:AE218"/>
    <mergeCell ref="U219:Y219"/>
    <mergeCell ref="Z219:AD219"/>
    <mergeCell ref="AF219:AF221"/>
    <mergeCell ref="A220:T220"/>
    <mergeCell ref="U220:Y220"/>
    <mergeCell ref="Z220:AD220"/>
    <mergeCell ref="A221:T221"/>
    <mergeCell ref="U221:Y221"/>
    <mergeCell ref="A232:AE232"/>
    <mergeCell ref="A233:G234"/>
    <mergeCell ref="H233:J233"/>
    <mergeCell ref="K233:M233"/>
    <mergeCell ref="N233:P233"/>
    <mergeCell ref="Q233:S233"/>
    <mergeCell ref="T233:V233"/>
    <mergeCell ref="W233:Y233"/>
    <mergeCell ref="Z233:AD233"/>
    <mergeCell ref="H234:J234"/>
    <mergeCell ref="A253:P253"/>
    <mergeCell ref="A254:N254"/>
    <mergeCell ref="Q254:AE255"/>
    <mergeCell ref="A255:C256"/>
    <mergeCell ref="D255:G256"/>
    <mergeCell ref="H255:K256"/>
    <mergeCell ref="AF208:AF209"/>
    <mergeCell ref="L209:O209"/>
    <mergeCell ref="P209:AA209"/>
    <mergeCell ref="L255:O256"/>
    <mergeCell ref="A229:G229"/>
    <mergeCell ref="H229:K229"/>
    <mergeCell ref="L229:O229"/>
    <mergeCell ref="P229:S229"/>
    <mergeCell ref="T229:V229"/>
    <mergeCell ref="AF229:AF230"/>
    <mergeCell ref="A224:T224"/>
    <mergeCell ref="U224:Y224"/>
    <mergeCell ref="Z224:AD224"/>
    <mergeCell ref="A226:O226"/>
    <mergeCell ref="A228:G228"/>
    <mergeCell ref="H228:K228"/>
    <mergeCell ref="C264:K267"/>
    <mergeCell ref="L264:S264"/>
    <mergeCell ref="B235:AE235"/>
    <mergeCell ref="Q236:AE237"/>
    <mergeCell ref="A237:P237"/>
    <mergeCell ref="A238:AE238"/>
    <mergeCell ref="A241:B243"/>
    <mergeCell ref="C241:L241"/>
    <mergeCell ref="N241:AE243"/>
    <mergeCell ref="Q256:R256"/>
    <mergeCell ref="S256:AE256"/>
    <mergeCell ref="K234:M234"/>
    <mergeCell ref="N234:P234"/>
    <mergeCell ref="Q234:S234"/>
    <mergeCell ref="T234:V234"/>
    <mergeCell ref="W234:Y234"/>
    <mergeCell ref="Z234:AD234"/>
    <mergeCell ref="L268:AE268"/>
    <mergeCell ref="A269:B269"/>
    <mergeCell ref="C248:L248"/>
    <mergeCell ref="N248:O248"/>
    <mergeCell ref="P248:AE248"/>
    <mergeCell ref="C249:L249"/>
    <mergeCell ref="N249:O250"/>
    <mergeCell ref="P249:AE249"/>
    <mergeCell ref="P250:AE250"/>
    <mergeCell ref="AF241:AF242"/>
    <mergeCell ref="C242:L242"/>
    <mergeCell ref="C243:L243"/>
    <mergeCell ref="A246:B249"/>
    <mergeCell ref="C246:L246"/>
    <mergeCell ref="P246:AE246"/>
    <mergeCell ref="C247:L247"/>
    <mergeCell ref="N247:O247"/>
    <mergeCell ref="P247:AE247"/>
    <mergeCell ref="T265:X265"/>
    <mergeCell ref="Y265:AD265"/>
    <mergeCell ref="AF265:AF267"/>
    <mergeCell ref="L266:S266"/>
    <mergeCell ref="T266:X266"/>
    <mergeCell ref="Y266:AD266"/>
    <mergeCell ref="L267:S267"/>
    <mergeCell ref="T267:X267"/>
    <mergeCell ref="Y267:AD267"/>
    <mergeCell ref="S259:U259"/>
    <mergeCell ref="V259:AE259"/>
    <mergeCell ref="B261:AE261"/>
    <mergeCell ref="A263:N263"/>
    <mergeCell ref="A264:B264"/>
    <mergeCell ref="Y280:AD280"/>
    <mergeCell ref="A281:AD281"/>
    <mergeCell ref="T264:X264"/>
    <mergeCell ref="Y264:AD264"/>
    <mergeCell ref="L265:S265"/>
    <mergeCell ref="AF258:AF259"/>
    <mergeCell ref="A257:C259"/>
    <mergeCell ref="D257:G259"/>
    <mergeCell ref="H257:K259"/>
    <mergeCell ref="L257:O259"/>
    <mergeCell ref="S257:AE257"/>
    <mergeCell ref="S258:AE258"/>
    <mergeCell ref="Q259:R259"/>
    <mergeCell ref="A285:L285"/>
    <mergeCell ref="M285:R286"/>
    <mergeCell ref="S285:X286"/>
    <mergeCell ref="A286:F286"/>
    <mergeCell ref="A274:AD274"/>
    <mergeCell ref="A275:AD275"/>
    <mergeCell ref="Y278:AD279"/>
    <mergeCell ref="A279:H279"/>
    <mergeCell ref="I279:P279"/>
    <mergeCell ref="Q279:X279"/>
    <mergeCell ref="A270:W270"/>
    <mergeCell ref="X270:Y270"/>
    <mergeCell ref="Z270:AE270"/>
    <mergeCell ref="A271:W271"/>
    <mergeCell ref="X271:Y271"/>
    <mergeCell ref="Z271:AE271"/>
    <mergeCell ref="A268:B268"/>
    <mergeCell ref="H268:I268"/>
    <mergeCell ref="J268:K268"/>
    <mergeCell ref="A109:AE109"/>
    <mergeCell ref="A288:P292"/>
    <mergeCell ref="Y284:AD286"/>
    <mergeCell ref="L269:AE269"/>
    <mergeCell ref="A296:F296"/>
    <mergeCell ref="G296:L296"/>
    <mergeCell ref="M296:R296"/>
    <mergeCell ref="S296:X296"/>
    <mergeCell ref="Y296:AD296"/>
    <mergeCell ref="A297:AD297"/>
    <mergeCell ref="N246:O246"/>
    <mergeCell ref="A294:F295"/>
    <mergeCell ref="G294:R294"/>
    <mergeCell ref="S294:X295"/>
    <mergeCell ref="Y294:AD294"/>
    <mergeCell ref="G295:L295"/>
    <mergeCell ref="M295:R295"/>
    <mergeCell ref="Y295:AD295"/>
    <mergeCell ref="Q289:AD289"/>
    <mergeCell ref="Q290:W290"/>
    <mergeCell ref="X290:AD290"/>
    <mergeCell ref="Q291:W291"/>
    <mergeCell ref="X291:AD291"/>
    <mergeCell ref="G286:L286"/>
    <mergeCell ref="A287:F287"/>
    <mergeCell ref="G287:L287"/>
    <mergeCell ref="M287:R287"/>
    <mergeCell ref="S287:X287"/>
    <mergeCell ref="Y287:AD287"/>
    <mergeCell ref="A280:H280"/>
    <mergeCell ref="I280:P280"/>
    <mergeCell ref="Q280:X280"/>
  </mergeCells>
  <phoneticPr fontId="14"/>
  <conditionalFormatting sqref="A31">
    <cfRule type="expression" dxfId="725" priority="78">
      <formula>$AF$29="←男女共学別が未選択です。"</formula>
    </cfRule>
  </conditionalFormatting>
  <conditionalFormatting sqref="A171 H171:K172">
    <cfRule type="expression" dxfId="724" priority="635">
      <formula>$AF$170="←「大学・短大への進学者数」合計が「卒業者数」を上回っています。"</formula>
    </cfRule>
  </conditionalFormatting>
  <conditionalFormatting sqref="A217">
    <cfRule type="expression" dxfId="723" priority="620">
      <formula>#REF!&lt;&gt;0</formula>
    </cfRule>
  </conditionalFormatting>
  <conditionalFormatting sqref="A220:A221">
    <cfRule type="expression" dxfId="722" priority="116">
      <formula>#REF!&lt;&gt;0</formula>
    </cfRule>
  </conditionalFormatting>
  <conditionalFormatting sqref="A222:A224">
    <cfRule type="expression" dxfId="721" priority="589">
      <formula>#REF!&lt;&gt;0</formula>
    </cfRule>
  </conditionalFormatting>
  <conditionalFormatting sqref="A250:A251">
    <cfRule type="expression" dxfId="720" priority="586">
      <formula>$A$241=1</formula>
    </cfRule>
  </conditionalFormatting>
  <conditionalFormatting sqref="A288">
    <cfRule type="expression" dxfId="719" priority="19">
      <formula>$AK$1="学校法人項目回答不要"</formula>
    </cfRule>
  </conditionalFormatting>
  <conditionalFormatting sqref="A164:B164">
    <cfRule type="expression" dxfId="718" priority="22">
      <formula>$AF$164="←在籍生徒数が未記入です。（新設校等で昨年度は生徒がいなかった場合は「０」と記入してください。）"</formula>
    </cfRule>
  </conditionalFormatting>
  <conditionalFormatting sqref="A241:B243">
    <cfRule type="expression" dxfId="717" priority="623">
      <formula>$AF$241="←(1)現時点の耐震化状況についてお答えください。"</formula>
    </cfRule>
  </conditionalFormatting>
  <conditionalFormatting sqref="A246:B249">
    <cfRule type="expression" dxfId="716" priority="622">
      <formula>$AF$241="←(2)耐震化未実施の建物に対する耐震化予定についてお答えください。"</formula>
    </cfRule>
  </conditionalFormatting>
  <conditionalFormatting sqref="A108:C108 E108:G108">
    <cfRule type="expression" dxfId="715" priority="215">
      <formula>$AF$108="←教員数が未記入です。"</formula>
    </cfRule>
  </conditionalFormatting>
  <conditionalFormatting sqref="A108:C108 F118:G118">
    <cfRule type="expression" dxfId="714" priority="200">
      <formula>$AF$118="←Ⅳ.教員数(本務者・今年度)の半分以下の人数です。(正しい場合は構いません。)"</formula>
    </cfRule>
    <cfRule type="expression" dxfId="713" priority="202">
      <formula>$AF$118="←Ⅳ.教員数(本務者・今年度)に比べ15人以上少ないです。(正しい場合は構いません。)"</formula>
    </cfRule>
    <cfRule type="expression" dxfId="712" priority="201">
      <formula>$AF$118="←Ⅳ.教員数(本務者・今年度)に比べ15人以上多いです。(正しい場合は構いません。)"</formula>
    </cfRule>
    <cfRule type="expression" dxfId="711" priority="199">
      <formula>$AF$118="←Ⅳ.教員数(本務者・今年度)の２倍以上の人数です。(正しい場合は構いません。)"</formula>
    </cfRule>
  </conditionalFormatting>
  <conditionalFormatting sqref="A108:C108">
    <cfRule type="expression" dxfId="710" priority="213">
      <formula>$AF$108="←教員（本務者）が未記入です。"</formula>
    </cfRule>
  </conditionalFormatting>
  <conditionalFormatting sqref="A171:D172">
    <cfRule type="expression" dxfId="709" priority="634">
      <formula>$AF$170="←「卒業者数」が未記入です。（卒業者がいない場合は「０」と記入してください。）"</formula>
    </cfRule>
  </conditionalFormatting>
  <conditionalFormatting sqref="A2:F2">
    <cfRule type="expression" dxfId="708" priority="575">
      <formula>$AF$2="←都道府県名が未選択です。"</formula>
    </cfRule>
    <cfRule type="expression" dxfId="707" priority="576">
      <formula>$AF$2="←都道府県名が未選択です。（セルを選択し▼をクリックすると都道府県一覧が表示されます。）"</formula>
    </cfRule>
  </conditionalFormatting>
  <conditionalFormatting sqref="A287:F287">
    <cfRule type="expression" dxfId="706" priority="94">
      <formula>$AF$287="←【１号評議員（役員数）】が未記入です。（０人の場合は「０」と記入してください。）"</formula>
    </cfRule>
  </conditionalFormatting>
  <conditionalFormatting sqref="A296:F296">
    <cfRule type="expression" dxfId="705" priority="89">
      <formula>$AF$296="←【常勤の監事】が未記入です。（０人の場合は「０」と記入してください。）"</formula>
    </cfRule>
  </conditionalFormatting>
  <conditionalFormatting sqref="A280:H280">
    <cfRule type="expression" dxfId="704" priority="98">
      <formula>$AF$280="←【１号理事（校長）】が未記入です。（０人の場合は「０」と記入してください。）"</formula>
    </cfRule>
  </conditionalFormatting>
  <conditionalFormatting sqref="A296:R296">
    <cfRule type="expression" dxfId="703" priority="90">
      <formula>$AF$296="←監事総数が０人です。監事の人数をご回答ください。"</formula>
    </cfRule>
  </conditionalFormatting>
  <conditionalFormatting sqref="A280:X280">
    <cfRule type="expression" dxfId="702" priority="103">
      <formula>$AF$280="←理事総数が０人です。理事の人数をご回答ください。"</formula>
    </cfRule>
  </conditionalFormatting>
  <conditionalFormatting sqref="A287:X287">
    <cfRule type="expression" dxfId="701" priority="99">
      <formula>$AF$287="←評議員総数が０人です。評議員の人数をご回答ください。"</formula>
    </cfRule>
  </conditionalFormatting>
  <conditionalFormatting sqref="A245:AE245 A246:N246 P246:AE246 A247:AE251">
    <cfRule type="expression" dxfId="700" priority="112">
      <formula>$A$241=1</formula>
    </cfRule>
  </conditionalFormatting>
  <conditionalFormatting sqref="A271:AE271">
    <cfRule type="expression" dxfId="699" priority="104">
      <formula>$X$270=2</formula>
    </cfRule>
  </conditionalFormatting>
  <conditionalFormatting sqref="A273:AE287">
    <cfRule type="expression" dxfId="698" priority="18">
      <formula>$AK$1="学校法人項目回答不要"</formula>
    </cfRule>
  </conditionalFormatting>
  <conditionalFormatting sqref="B217:AE217 A218 A219:U219 AE219">
    <cfRule type="expression" dxfId="697" priority="618">
      <formula>#REF!&lt;&gt;0</formula>
    </cfRule>
  </conditionalFormatting>
  <conditionalFormatting sqref="C181:D181">
    <cfRule type="expression" dxfId="696" priority="135">
      <formula>$AF$177="←英語の外国人教員等【本務者】が未記入です。いない場合は「０」と記入してください。臨時に雇用されている者と区別できる常勤的非常勤職員は本務者に含めてください。"</formula>
    </cfRule>
  </conditionalFormatting>
  <conditionalFormatting sqref="C201:E202">
    <cfRule type="expression" dxfId="695" priority="627">
      <formula>$AF$199="←教員・職員に設定されている定年年齢をそれぞれ記入ください。定年の設定がない場合には、「設定なし」を選択してください。"</formula>
    </cfRule>
  </conditionalFormatting>
  <conditionalFormatting sqref="D17">
    <cfRule type="expression" dxfId="694" priority="68">
      <formula>$AF$18="←学校名・校長名・記入者名が未記入です。"</formula>
    </cfRule>
    <cfRule type="expression" dxfId="693" priority="67">
      <formula>$AF$18="←学校名が未記入です。"</formula>
    </cfRule>
  </conditionalFormatting>
  <conditionalFormatting sqref="D19">
    <cfRule type="expression" dxfId="692" priority="554">
      <formula>$AF$18="←学校名が未記入です。"</formula>
    </cfRule>
  </conditionalFormatting>
  <conditionalFormatting sqref="D40:E49">
    <cfRule type="expression" dxfId="691" priority="11">
      <formula>$AF$37="←１年生学則定員が空欄です。(募集停止校の場合は空欄で構いません。)"</formula>
    </cfRule>
  </conditionalFormatting>
  <conditionalFormatting sqref="D40:E57">
    <cfRule type="expression" dxfId="690" priority="292">
      <formula>$AF40="←１年生の学則定員が未記入です。"</formula>
    </cfRule>
    <cfRule type="expression" dxfId="689" priority="276">
      <formula>$AF41="←１年生の学則定員が未記入です。"</formula>
    </cfRule>
  </conditionalFormatting>
  <conditionalFormatting sqref="D164:E164 G164:H164 J164:K164 M164:N164 P164:Q164 S164:T164 AB164:AC164">
    <cfRule type="expression" dxfId="688" priority="21">
      <formula>$AF$164="←中途退学・転学者、または自校に併置されている通信制課程への転籍者があった場合には、人数を記入ください。"</formula>
    </cfRule>
  </conditionalFormatting>
  <conditionalFormatting sqref="D40:G57">
    <cfRule type="expression" dxfId="687" priority="278">
      <formula>$AF40="←募集停止により１年生が０名の場合は、1年生の学則定員・募集定員は記入しないでください。"</formula>
    </cfRule>
    <cfRule type="expression" dxfId="686" priority="262">
      <formula>$AF41="←募集停止により１年生が０名の場合は、1年生の学則定員・募集定員は記入しないでください。"</formula>
    </cfRule>
    <cfRule type="expression" dxfId="685" priority="47">
      <formula>$AF41="←募集定員が1年生の学則定員を上回っていますがよろしいでしょうか。（正しい場合は構いません）"</formula>
    </cfRule>
    <cfRule type="expression" dxfId="684" priority="48">
      <formula>$AF40="←募集定員が1年生の学則定員を上回っていますがよろしいでしょうか。（正しい場合は構いません）"</formula>
    </cfRule>
  </conditionalFormatting>
  <conditionalFormatting sqref="D257:G259 L257:O259">
    <cfRule type="expression" dxfId="683" priority="66">
      <formula>$AF$258="←「総数」が「無線LAN整備済教室数」を下回っています。"</formula>
    </cfRule>
  </conditionalFormatting>
  <conditionalFormatting sqref="D257:G259">
    <cfRule type="expression" dxfId="682" priority="621">
      <formula>$AF$258="←普通教室の「総数」が未記入です。"</formula>
    </cfRule>
  </conditionalFormatting>
  <conditionalFormatting sqref="D257:K259">
    <cfRule type="expression" dxfId="681" priority="108">
      <formula>$AF$258="←「総数」が「冷房整備済教室数」を下回っています。"</formula>
    </cfRule>
  </conditionalFormatting>
  <conditionalFormatting sqref="D16:L16 P16:W16">
    <cfRule type="expression" dxfId="680" priority="560">
      <formula>$AF$16="←フリガナ（学校名・校長名）が未記入です。"</formula>
    </cfRule>
  </conditionalFormatting>
  <conditionalFormatting sqref="D16:L16">
    <cfRule type="expression" dxfId="679" priority="559">
      <formula>$AF$16="←フリガナ（学校名）が未記入です。"</formula>
    </cfRule>
  </conditionalFormatting>
  <conditionalFormatting sqref="D8:P8 T8:AE8">
    <cfRule type="expression" dxfId="678" priority="574">
      <formula>$AF$8="←フリガナ（学校法人名・理事長名）が未記入です。"</formula>
    </cfRule>
  </conditionalFormatting>
  <conditionalFormatting sqref="D8:P8">
    <cfRule type="expression" dxfId="677" priority="573">
      <formula>$AF$8="←フリガナ（学校法人名）が未記入です。"</formula>
    </cfRule>
  </conditionalFormatting>
  <conditionalFormatting sqref="D9:P10 T9:AE10">
    <cfRule type="expression" dxfId="676" priority="571">
      <formula>$AF$9="←学校法人名・理事長名が未記入です。"</formula>
    </cfRule>
  </conditionalFormatting>
  <conditionalFormatting sqref="D9:P10">
    <cfRule type="expression" dxfId="675" priority="570">
      <formula>$AF$9="←学校法人名が未記入です。"</formula>
    </cfRule>
  </conditionalFormatting>
  <conditionalFormatting sqref="D13:P14 T13:AE14">
    <cfRule type="expression" dxfId="674" priority="563">
      <formula>$AF$13="←所在地・FAX番号が未記入です。"</formula>
    </cfRule>
  </conditionalFormatting>
  <conditionalFormatting sqref="D13:P14">
    <cfRule type="expression" dxfId="673" priority="562">
      <formula>$AF$13="←所在地が未記入です。"</formula>
    </cfRule>
  </conditionalFormatting>
  <conditionalFormatting sqref="D22:P23 T22:AE23">
    <cfRule type="expression" dxfId="672" priority="546">
      <formula>$AF$22="←所在地・FAX番号が未記入です。"</formula>
    </cfRule>
  </conditionalFormatting>
  <conditionalFormatting sqref="D22:P23">
    <cfRule type="expression" dxfId="671" priority="545">
      <formula>$AF$22="←学校所在地が未記入です。"</formula>
    </cfRule>
  </conditionalFormatting>
  <conditionalFormatting sqref="E11:G12 T11:AE12 H12:P12">
    <cfRule type="expression" dxfId="670" priority="568">
      <formula>$AF$11="←郵便番号、フリガナ、電話番号が未記入です。"</formula>
    </cfRule>
  </conditionalFormatting>
  <conditionalFormatting sqref="E11:G12">
    <cfRule type="expression" dxfId="669" priority="567">
      <formula>$AF$11="←郵便番号が未記入です。"</formula>
    </cfRule>
  </conditionalFormatting>
  <conditionalFormatting sqref="E20:G21 T20:AE21 H21:P21">
    <cfRule type="expression" dxfId="668" priority="550">
      <formula>$AF$20="←郵便番号・フリガナ、電話番号が未記入です。"</formula>
    </cfRule>
  </conditionalFormatting>
  <conditionalFormatting sqref="E20:G21">
    <cfRule type="expression" dxfId="667" priority="549">
      <formula>$AF$20="←郵便番号が未記入です。"</formula>
    </cfRule>
  </conditionalFormatting>
  <conditionalFormatting sqref="E108:G108">
    <cfRule type="expression" dxfId="666" priority="214">
      <formula>$AF$108="←教員（兼務者）が未記入です。"</formula>
    </cfRule>
  </conditionalFormatting>
  <conditionalFormatting sqref="F202">
    <cfRule type="expression" dxfId="665" priority="34">
      <formula>$AF$202="←職員について、継続雇用制度の設定状況を記入してください。"</formula>
    </cfRule>
  </conditionalFormatting>
  <conditionalFormatting sqref="F40:G57">
    <cfRule type="expression" dxfId="664" priority="275">
      <formula>$AF41="←外部入学者がいない場合は、募集定員を0とせず既定の定員 or 1年生の学則定員数を記入してください。"</formula>
    </cfRule>
    <cfRule type="expression" dxfId="663" priority="290">
      <formula>$AF40="←募集定員が未記入です。"</formula>
    </cfRule>
    <cfRule type="expression" dxfId="662" priority="291">
      <formula>$AF40="←外部入学者がいない場合は、募集定員を0とせず既定の定員 or 1年生の学則定員数を記入してください。"</formula>
    </cfRule>
    <cfRule type="expression" dxfId="661" priority="274">
      <formula>$AF41="←募集定員が未記入です。"</formula>
    </cfRule>
  </conditionalFormatting>
  <conditionalFormatting sqref="F118:G118">
    <cfRule type="expression" dxfId="660" priority="209">
      <formula>$AF$118="←本務教員人数（前年度）が未記入です。（０人の場合は「０」と記入してください。）"</formula>
    </cfRule>
  </conditionalFormatting>
  <conditionalFormatting sqref="F119:G119">
    <cfRule type="expression" dxfId="659" priority="196">
      <formula>$AF$119="←本務職員人数（前年度）が未記入です。（０人の場合は「０」と記入してください。）"</formula>
    </cfRule>
  </conditionalFormatting>
  <conditionalFormatting sqref="F181:G181">
    <cfRule type="expression" dxfId="658" priority="134">
      <formula>$AF$177="←英語の外国人教員等【兼務者】が未記入です。いない場合は「０」と記入してください。臨時に雇用されている者と区別できる常勤的非常勤職員は本務者に含めてください。"</formula>
    </cfRule>
  </conditionalFormatting>
  <conditionalFormatting sqref="F201:G201">
    <cfRule type="expression" dxfId="657" priority="626">
      <formula>$AF$199="←教員について、継続雇用制度の設定状況を記入してください。"</formula>
    </cfRule>
  </conditionalFormatting>
  <conditionalFormatting sqref="G68:I70">
    <cfRule type="expression" dxfId="656" priority="253">
      <formula>SUM($W$40:$Y$41)=0</formula>
    </cfRule>
  </conditionalFormatting>
  <conditionalFormatting sqref="G68:I76">
    <cfRule type="expression" dxfId="655" priority="603">
      <formula>$AF$64="←普通科の学級数が未記入です。上の表で生徒数の記入があります。"</formula>
    </cfRule>
  </conditionalFormatting>
  <conditionalFormatting sqref="G71:I73">
    <cfRule type="expression" dxfId="654" priority="39">
      <formula>SUM($Z$40:$AB$41)=0</formula>
    </cfRule>
  </conditionalFormatting>
  <conditionalFormatting sqref="G74:I76">
    <cfRule type="expression" dxfId="653" priority="252">
      <formula>SUM($AC$40:$AE$41)=0</formula>
    </cfRule>
  </conditionalFormatting>
  <conditionalFormatting sqref="G287:L287">
    <cfRule type="expression" dxfId="652" priority="97">
      <formula>$AF$287="←【１号評議員（役員以外）】が未記入です。（０人の場合は「０」と記入してください。）"</formula>
    </cfRule>
  </conditionalFormatting>
  <conditionalFormatting sqref="G296:L296">
    <cfRule type="expression" dxfId="651" priority="88">
      <formula>$AF$296="←【非常勤の監事（報酬あり）】が未記入です。（０人の場合は「０」と記入してください。）"</formula>
    </cfRule>
  </conditionalFormatting>
  <conditionalFormatting sqref="G68:AB68 G70:AB71 G73:AB74 G76:AB76">
    <cfRule type="expression" dxfId="650" priority="254">
      <formula>$A$31=2</formula>
    </cfRule>
  </conditionalFormatting>
  <conditionalFormatting sqref="G68:AB68">
    <cfRule type="expression" dxfId="649" priority="256">
      <formula>$AF$68&lt;&gt;""</formula>
    </cfRule>
  </conditionalFormatting>
  <conditionalFormatting sqref="G68:AB70">
    <cfRule type="expression" dxfId="648" priority="606">
      <formula>$AF$65="←１年生の学級数が未記入です。"</formula>
    </cfRule>
  </conditionalFormatting>
  <conditionalFormatting sqref="G68:AB76">
    <cfRule type="expression" dxfId="647" priority="611">
      <formula>$AF$65="←学級数が未記入です。（上の表で生徒数が１名以上の年生・学科のみ入力欄が白くなります。）"</formula>
    </cfRule>
  </conditionalFormatting>
  <conditionalFormatting sqref="G69:AB69">
    <cfRule type="expression" dxfId="646" priority="257">
      <formula>$AF$69&lt;&gt;""</formula>
    </cfRule>
  </conditionalFormatting>
  <conditionalFormatting sqref="G69:AB70 G72:AB73 G75:AB76">
    <cfRule type="expression" dxfId="645" priority="255">
      <formula>$A$31=1</formula>
    </cfRule>
  </conditionalFormatting>
  <conditionalFormatting sqref="G70:AB70">
    <cfRule type="expression" dxfId="644" priority="614">
      <formula>$AF$70&lt;&gt;""</formula>
    </cfRule>
  </conditionalFormatting>
  <conditionalFormatting sqref="G71:AB71">
    <cfRule type="expression" dxfId="643" priority="616">
      <formula>$AF$71&lt;&gt;""</formula>
    </cfRule>
  </conditionalFormatting>
  <conditionalFormatting sqref="G71:AB73">
    <cfRule type="expression" dxfId="642" priority="605">
      <formula>$AF$65="←２年生の学級数が未記入です。"</formula>
    </cfRule>
  </conditionalFormatting>
  <conditionalFormatting sqref="G72:AB72">
    <cfRule type="expression" dxfId="641" priority="617">
      <formula>$AF$72&lt;&gt;""</formula>
    </cfRule>
  </conditionalFormatting>
  <conditionalFormatting sqref="G73:AB73">
    <cfRule type="expression" dxfId="640" priority="615">
      <formula>$AF$73&lt;&gt;""</formula>
    </cfRule>
  </conditionalFormatting>
  <conditionalFormatting sqref="G74:AB74">
    <cfRule type="expression" dxfId="639" priority="604">
      <formula>$AF$74&lt;&gt;""</formula>
    </cfRule>
  </conditionalFormatting>
  <conditionalFormatting sqref="G74:AB76">
    <cfRule type="expression" dxfId="638" priority="608">
      <formula>$AF$65="←３年生の学級数が未記入です。"</formula>
    </cfRule>
  </conditionalFormatting>
  <conditionalFormatting sqref="G75:AB75">
    <cfRule type="expression" dxfId="637" priority="613">
      <formula>$AF$75&lt;&gt;""</formula>
    </cfRule>
  </conditionalFormatting>
  <conditionalFormatting sqref="G76:AB76">
    <cfRule type="expression" dxfId="636" priority="612">
      <formula>$AF$76&lt;&gt;""</formula>
    </cfRule>
  </conditionalFormatting>
  <conditionalFormatting sqref="H81:J81">
    <cfRule type="expression" dxfId="635" priority="245">
      <formula>$AF$81="←「普通科」の入学検定料が35,000円を上回っています。"</formula>
    </cfRule>
  </conditionalFormatting>
  <conditionalFormatting sqref="H81:J84">
    <cfRule type="expression" dxfId="634" priority="600">
      <formula>$AF$81="←「普通科」の入学手続時納付金が未記入です。"</formula>
    </cfRule>
    <cfRule type="expression" dxfId="633" priority="250">
      <formula>$AF$81="←「普通科」の1年生の生徒数が上記で0名なので入学手続時納付金は記入不要です。"</formula>
    </cfRule>
  </conditionalFormatting>
  <conditionalFormatting sqref="H86:J86">
    <cfRule type="expression" dxfId="632" priority="235">
      <formula>$AF$86="←普通科の「授業料」が10万円を下回っているので【年額】になっているか確認してください。"</formula>
    </cfRule>
    <cfRule type="expression" dxfId="631" priority="230">
      <formula>$AF$86="←普通科の「授業料」が200万円を上回っているので桁数を確認してください。（正しい場合は構いません。）。"</formula>
    </cfRule>
  </conditionalFormatting>
  <conditionalFormatting sqref="H86:J90">
    <cfRule type="expression" dxfId="630" priority="240">
      <formula>$AF$86="←「普通科」の入学後納付金が未記入です。"</formula>
    </cfRule>
  </conditionalFormatting>
  <conditionalFormatting sqref="H89:J89">
    <cfRule type="expression" dxfId="629" priority="225">
      <formula>$AF$86="←普通科の「寄付金」が20万円を上回っています。任意納付の場合は、納付しない人も含めた一人当たりの平均的な額（大まかな額）を記入してください。（正しい場合は構いません。）"</formula>
    </cfRule>
    <cfRule type="expression" dxfId="628" priority="223">
      <formula>$AF$81="←納付金が未記入です。（↑で生徒数が１名以上の学科のみ入力欄が白くなります。）"</formula>
    </cfRule>
  </conditionalFormatting>
  <conditionalFormatting sqref="H118:J118 L118:N118 P118:R118 T118:V118">
    <cfRule type="expression" dxfId="627" priority="207">
      <formula>$AF$118="←給与で未記入の箇所があります。（０のところは「０」と記入してください。）"</formula>
    </cfRule>
  </conditionalFormatting>
  <conditionalFormatting sqref="H119:J119 L119:N119 P119:R119 T119:V119">
    <cfRule type="expression" dxfId="626" priority="194">
      <formula>$AF$119="←給与で未記入の箇所があります。（０のところは「０」と記入してください。）"</formula>
    </cfRule>
  </conditionalFormatting>
  <conditionalFormatting sqref="H81:K85">
    <cfRule type="expression" dxfId="625" priority="5">
      <formula>SUM($W$40:$Y$41)=0</formula>
    </cfRule>
  </conditionalFormatting>
  <conditionalFormatting sqref="H81:K93">
    <cfRule type="expression" dxfId="624" priority="7">
      <formula>SUM($F$40:$Y$41)=0</formula>
    </cfRule>
  </conditionalFormatting>
  <conditionalFormatting sqref="H171:K171">
    <cfRule type="expression" dxfId="623" priority="639">
      <formula>$AF$170="←「大学への進学者数」が未記入です。（進学者がいない場合は「０」と記入してください。）"</formula>
    </cfRule>
  </conditionalFormatting>
  <conditionalFormatting sqref="H172:K172">
    <cfRule type="expression" dxfId="622" priority="595">
      <formula>$AF$172="←「短大への進学者数」が未記入です。（進学者がいない場合は「０」と記入してください。）"</formula>
    </cfRule>
  </conditionalFormatting>
  <conditionalFormatting sqref="H257:K259">
    <cfRule type="expression" dxfId="621" priority="585">
      <formula>$AF$258="←「冷房整備済教室数」が未記入です。（０の場合は「０」を記入してください。）"</formula>
    </cfRule>
  </conditionalFormatting>
  <conditionalFormatting sqref="H12:P12">
    <cfRule type="expression" dxfId="620" priority="565">
      <formula>$AF$11="←フリガナ（所在地）が未記入です。"</formula>
    </cfRule>
  </conditionalFormatting>
  <conditionalFormatting sqref="H21:P21">
    <cfRule type="expression" dxfId="619" priority="548">
      <formula>$AF$20="←フリガナ（所在地）が未記入です。"</formula>
    </cfRule>
  </conditionalFormatting>
  <conditionalFormatting sqref="H229:S229">
    <cfRule type="expression" dxfId="618" priority="115">
      <formula>$AF$229="←教員用可動式PC台数を整備方法別にご記入ください。"</formula>
    </cfRule>
  </conditionalFormatting>
  <conditionalFormatting sqref="H81:AA84">
    <cfRule type="expression" dxfId="617" priority="243">
      <formula>$AF$81="←納付金が未記入です。（↑で生徒数が１名以上の学科のみ入力欄が白くなります。）"</formula>
    </cfRule>
  </conditionalFormatting>
  <conditionalFormatting sqref="H86:AA90 H92:AA93">
    <cfRule type="expression" dxfId="616" priority="222">
      <formula>$AF$86="←納付金が未記入です。（↑で生徒数が１名以上の学科のみ入力欄が白くなります。）"</formula>
    </cfRule>
  </conditionalFormatting>
  <conditionalFormatting sqref="H208:AA208">
    <cfRule type="expression" dxfId="615" priority="119">
      <formula>$AF$208="←生徒用可動式PC台数を整備方法別にご記入ください。"</formula>
    </cfRule>
  </conditionalFormatting>
  <conditionalFormatting sqref="H214:AD214">
    <cfRule type="expression" dxfId="614" priority="118">
      <formula>$AF$213="←デジタル教科書を導入している教科に「○」をつけてください。導入済の教科がない場合は、そのまま（３）「未導入の理由」をお答えください。"</formula>
    </cfRule>
  </conditionalFormatting>
  <conditionalFormatting sqref="H234:AD234">
    <cfRule type="expression" dxfId="613" priority="24">
      <formula>$AF$233="←指導者用デジタル教材を導入している教科に「○」をつけてください。"</formula>
    </cfRule>
  </conditionalFormatting>
  <conditionalFormatting sqref="H40:AE40 H42:AE42 H44:AE44 H46:AE46 H48:AE48 H50:AE50 H52:AE52 H54:AE54 H56:AE56">
    <cfRule type="expression" dxfId="612" priority="260">
      <formula>$A$31=2</formula>
    </cfRule>
  </conditionalFormatting>
  <conditionalFormatting sqref="H41:AE41 H43:AE43 H45:AE45 H47:AE47 H49:AE49 H51:AE51 H53:AE53 H55:AE55 H57:AE57">
    <cfRule type="expression" dxfId="611" priority="261">
      <formula>$A$31=1</formula>
    </cfRule>
  </conditionalFormatting>
  <conditionalFormatting sqref="H118:AE118">
    <cfRule type="expression" dxfId="610" priority="17">
      <formula>AND($F$118&lt;&gt;"",$F$118=0)</formula>
    </cfRule>
  </conditionalFormatting>
  <conditionalFormatting sqref="H119:AE119">
    <cfRule type="expression" dxfId="609" priority="16">
      <formula>AND($F$119&lt;&gt;"",$F$119=0)</formula>
    </cfRule>
  </conditionalFormatting>
  <conditionalFormatting sqref="I40:K57">
    <cfRule type="expression" dxfId="608" priority="273">
      <formula>$AF40="←入学志願者数が未記入です。"</formula>
    </cfRule>
  </conditionalFormatting>
  <conditionalFormatting sqref="I108:K108 F119:G119">
    <cfRule type="expression" dxfId="607" priority="189">
      <formula>$AF$119="←Ⅳ.職員数(本務者・今年度)に比べ15人以上少ないです。(正しい場合は構いません。)"</formula>
    </cfRule>
    <cfRule type="expression" dxfId="606" priority="186">
      <formula>$AF$119="←Ⅳ.職員数(本務者・今年度)の２倍以上の人数です。(正しい場合は構いません。)"</formula>
    </cfRule>
    <cfRule type="expression" dxfId="605" priority="187">
      <formula>$AF$119="←Ⅳ.職員数(本務者・今年度)の半分以下の人数です。(正しい場合は構いません。)"</formula>
    </cfRule>
    <cfRule type="expression" dxfId="604" priority="188">
      <formula>$AF$119="←Ⅳ.職員数(本務者・今年度)に比べ15人以上多いです。(正しい場合は構いません。)"</formula>
    </cfRule>
  </conditionalFormatting>
  <conditionalFormatting sqref="I108:K108 M108:O108">
    <cfRule type="expression" dxfId="603" priority="212">
      <formula>$AF$108="←職員数が未記入です。"</formula>
    </cfRule>
  </conditionalFormatting>
  <conditionalFormatting sqref="I108:K108">
    <cfRule type="expression" dxfId="602" priority="211">
      <formula>$AF$108="←職員（本務者）が未記入です。"</formula>
    </cfRule>
  </conditionalFormatting>
  <conditionalFormatting sqref="I40:N57">
    <cfRule type="expression" dxfId="601" priority="269">
      <formula>$AF40="←合格者数が志願者数を上回っています。"</formula>
    </cfRule>
  </conditionalFormatting>
  <conditionalFormatting sqref="I280:P280">
    <cfRule type="expression" dxfId="600" priority="101">
      <formula>$AF$280="←【２号理事（評議員）】が未記入です。（０人の場合は「０」と記入してください。）"</formula>
    </cfRule>
  </conditionalFormatting>
  <conditionalFormatting sqref="J68:L70">
    <cfRule type="expression" dxfId="599" priority="251">
      <formula>SUM($W$42:$Y$43)=0</formula>
    </cfRule>
  </conditionalFormatting>
  <conditionalFormatting sqref="J68:L76">
    <cfRule type="expression" dxfId="598" priority="602">
      <formula>$AF$64="←商業に関する学科の学級数が未記入です。上の表で生徒数の記入があります。"</formula>
    </cfRule>
  </conditionalFormatting>
  <conditionalFormatting sqref="J71:L73">
    <cfRule type="expression" dxfId="597" priority="82">
      <formula>SUM($Z$42:$AB$43)=0</formula>
    </cfRule>
  </conditionalFormatting>
  <conditionalFormatting sqref="J74:L76">
    <cfRule type="expression" dxfId="596" priority="81">
      <formula>SUM($AC$42:$AE$43)=0</formula>
    </cfRule>
  </conditionalFormatting>
  <conditionalFormatting sqref="K181:L181">
    <cfRule type="expression" dxfId="595" priority="133">
      <formula>$AF$177="←ALTの人数が未記入です。（ALTがいない場合は「０」と記入してください。）"</formula>
    </cfRule>
  </conditionalFormatting>
  <conditionalFormatting sqref="L40:N57">
    <cfRule type="expression" dxfId="594" priority="272">
      <formula>$AF40="←合格者数が未記入です。"</formula>
    </cfRule>
  </conditionalFormatting>
  <conditionalFormatting sqref="L81:N81">
    <cfRule type="expression" dxfId="593" priority="244">
      <formula>$AF$81="←「商業」に関する学科の入学検定料が35,000円を上回っています。"</formula>
    </cfRule>
  </conditionalFormatting>
  <conditionalFormatting sqref="L81:N84">
    <cfRule type="expression" dxfId="592" priority="599">
      <formula>$AF$81="←「商業」に関する学科の入学手続時納付金が未記入です。"</formula>
    </cfRule>
    <cfRule type="expression" dxfId="591" priority="249">
      <formula>$AF$81="←「商業」に関する学科の1年生の生徒数が上記で0名なので入学手続時納付金は記入不要です。"</formula>
    </cfRule>
  </conditionalFormatting>
  <conditionalFormatting sqref="L86:N86">
    <cfRule type="expression" dxfId="590" priority="229">
      <formula>$AF$86="←商業に関する学科の「授業料」が200万円を上回っているので桁数を確認してください。（正しい場合は構いません。）"</formula>
    </cfRule>
    <cfRule type="expression" dxfId="589" priority="234">
      <formula>$AF$86="←商業に関する学科の「授業料」が10万円を下回っているので【年額】になっているか確認してください。"</formula>
    </cfRule>
  </conditionalFormatting>
  <conditionalFormatting sqref="L86:N90">
    <cfRule type="expression" dxfId="588" priority="239">
      <formula>$AF$86="←「商業」に関する学科の入学後納付金が未記入です。"</formula>
    </cfRule>
  </conditionalFormatting>
  <conditionalFormatting sqref="L89:N89">
    <cfRule type="expression" dxfId="587" priority="224">
      <formula>$AF$86="←商業に関する学科の「寄付金」が20万円を上回っています。任意納付の場合は、納付しない人も含めた一人当たりの平均的な額（大まかな額）を記入してください。（正しい場合は構いません。）"</formula>
    </cfRule>
  </conditionalFormatting>
  <conditionalFormatting sqref="L81:O85">
    <cfRule type="expression" dxfId="586" priority="4">
      <formula>SUM($W$42:$Y$43)=0</formula>
    </cfRule>
  </conditionalFormatting>
  <conditionalFormatting sqref="L81:O93">
    <cfRule type="expression" dxfId="585" priority="6">
      <formula>SUM($F$42:$Y$43)=0</formula>
    </cfRule>
  </conditionalFormatting>
  <conditionalFormatting sqref="L257:O259">
    <cfRule type="expression" dxfId="584" priority="111">
      <formula>$AF$258="←「無線ＬＡＮ整備済教室数」が未記入です。（０の場合は「０」を記入してください。）"</formula>
    </cfRule>
  </conditionalFormatting>
  <conditionalFormatting sqref="L40:Q57">
    <cfRule type="expression" dxfId="583" priority="268">
      <formula>$AF40="←入学者数が合格者数を上回っています。"</formula>
    </cfRule>
  </conditionalFormatting>
  <conditionalFormatting sqref="M68:O70">
    <cfRule type="expression" dxfId="582" priority="80">
      <formula>SUM($W$44:$Y$45)=0</formula>
    </cfRule>
  </conditionalFormatting>
  <conditionalFormatting sqref="M68:O76">
    <cfRule type="expression" dxfId="581" priority="601">
      <formula>$AF$64="←工業に関する学科の学級数が未記入です。上の表で生徒数の記入があります。"</formula>
    </cfRule>
  </conditionalFormatting>
  <conditionalFormatting sqref="M71:O73">
    <cfRule type="expression" dxfId="580" priority="79">
      <formula>SUM($Z$44:$AB$45)=0</formula>
    </cfRule>
  </conditionalFormatting>
  <conditionalFormatting sqref="M74:O76">
    <cfRule type="expression" dxfId="579" priority="46">
      <formula>SUM($AC$44:$AE$45)=0</formula>
    </cfRule>
  </conditionalFormatting>
  <conditionalFormatting sqref="M108:O108">
    <cfRule type="expression" dxfId="578" priority="210">
      <formula>$AF$108="←職員（兼務者）が未記入です。"</formula>
    </cfRule>
  </conditionalFormatting>
  <conditionalFormatting sqref="M171:P171 H171:K171">
    <cfRule type="expression" dxfId="577" priority="637">
      <formula>$AF$170="←「併設・系列の大学への進学者数」が「大学への進学者数」を上回っています。"</formula>
    </cfRule>
  </conditionalFormatting>
  <conditionalFormatting sqref="M171:P171">
    <cfRule type="expression" dxfId="576" priority="640">
      <formula>$AF$170="←「併設・系列の大学への進学者数」が未記入です。（進学者がいない場合は「０」と記入してください。）"</formula>
    </cfRule>
  </conditionalFormatting>
  <conditionalFormatting sqref="M172:P172 H172:K172">
    <cfRule type="expression" dxfId="575" priority="138">
      <formula>$AF$172="←「併設・系列の短大への進学者数」が「短大への進学者数」を上回っています。"</formula>
    </cfRule>
  </conditionalFormatting>
  <conditionalFormatting sqref="M172:P172">
    <cfRule type="expression" dxfId="574" priority="594">
      <formula>$AF$172="←「併設・系列の短大への進学者数」が未記入です。（進学者がいない場合は「０」と記入してください。）"</formula>
    </cfRule>
  </conditionalFormatting>
  <conditionalFormatting sqref="M171:Q171">
    <cfRule type="expression" dxfId="573" priority="137">
      <formula>$H$171=0</formula>
    </cfRule>
  </conditionalFormatting>
  <conditionalFormatting sqref="M172:Q172">
    <cfRule type="expression" dxfId="572" priority="136">
      <formula>$H$172=0</formula>
    </cfRule>
  </conditionalFormatting>
  <conditionalFormatting sqref="M287:R287">
    <cfRule type="expression" dxfId="571" priority="96">
      <formula>$AF$287="←【２号評議員（卒業生）】が未記入です。（０人の場合は「０」と記入してください。）"</formula>
    </cfRule>
  </conditionalFormatting>
  <conditionalFormatting sqref="M296:R296">
    <cfRule type="expression" dxfId="570" priority="87">
      <formula>$AF$296="←【非常勤の監事（報酬なし）】が未記入です。（０人の場合は「０」と記入してください。）"</formula>
    </cfRule>
  </conditionalFormatting>
  <conditionalFormatting sqref="N246 N247:O250">
    <cfRule type="expression" dxfId="569" priority="587">
      <formula>$AF$241="←(3)耐震化未定の理由についてお答えください。"</formula>
    </cfRule>
  </conditionalFormatting>
  <conditionalFormatting sqref="N181:O181 Q181:R181 T181:U181">
    <cfRule type="expression" dxfId="568" priority="132">
      <formula>$AF$179="←ICT支援員の人数が未記入です。いない場合は「０」と記入してください。"</formula>
    </cfRule>
  </conditionalFormatting>
  <conditionalFormatting sqref="N244:AE245 N246 P246:AE246 N247:AE250">
    <cfRule type="expression" dxfId="567" priority="113">
      <formula>$A$246=1</formula>
    </cfRule>
  </conditionalFormatting>
  <conditionalFormatting sqref="O236">
    <cfRule type="expression" dxfId="566" priority="579">
      <formula>$AD$187="✔"</formula>
    </cfRule>
  </conditionalFormatting>
  <conditionalFormatting sqref="O40:Q57 W40:Y57">
    <cfRule type="expression" dxfId="565" priority="264">
      <formula>$AF40="←入学者が１年生より４名以上多いです。留学・転学等による差の場合は構いません。"</formula>
    </cfRule>
    <cfRule type="expression" dxfId="564" priority="263">
      <formula>$AF40="←１年生が入学者より４名以上多いです。留学・留年等による差の場合は構いません。"</formula>
    </cfRule>
  </conditionalFormatting>
  <conditionalFormatting sqref="O40:Q57">
    <cfRule type="expression" dxfId="563" priority="271">
      <formula>$AF40="←入学者数が未記入です。"</formula>
    </cfRule>
  </conditionalFormatting>
  <conditionalFormatting sqref="O41:Q41">
    <cfRule type="expression" dxfId="562" priority="513">
      <formula>$AF41="←「入学者数」には「内部入学者数」を含めてください。"</formula>
    </cfRule>
  </conditionalFormatting>
  <conditionalFormatting sqref="O43:Q43">
    <cfRule type="expression" dxfId="561" priority="482">
      <formula>$AF43="←「入学者数」には「内部入学者数」を含めてください。"</formula>
    </cfRule>
  </conditionalFormatting>
  <conditionalFormatting sqref="O45:Q45">
    <cfRule type="expression" dxfId="560" priority="451">
      <formula>$AF45="←「入学者数」には「内部入学者数」を含めてください。"</formula>
    </cfRule>
  </conditionalFormatting>
  <conditionalFormatting sqref="O47:Q47">
    <cfRule type="expression" dxfId="559" priority="420">
      <formula>$AF47="←「入学者数」には「内部入学者数」を含めてください。"</formula>
    </cfRule>
  </conditionalFormatting>
  <conditionalFormatting sqref="O49:Q49">
    <cfRule type="expression" dxfId="558" priority="389">
      <formula>$AF49="←「入学者数」には「内部入学者数」を含めてください。"</formula>
    </cfRule>
  </conditionalFormatting>
  <conditionalFormatting sqref="O51:Q51">
    <cfRule type="expression" dxfId="557" priority="358">
      <formula>$AF51="←「入学者数」には「内部入学者数」を含めてください。"</formula>
    </cfRule>
  </conditionalFormatting>
  <conditionalFormatting sqref="O53:Q53">
    <cfRule type="expression" dxfId="556" priority="327">
      <formula>$AF53="←「入学者数」には「内部入学者数」を含めてください。"</formula>
    </cfRule>
  </conditionalFormatting>
  <conditionalFormatting sqref="O55:Q55">
    <cfRule type="expression" dxfId="555" priority="296">
      <formula>$AF55="←「入学者数」には「内部入学者数」を含めてください。"</formula>
    </cfRule>
  </conditionalFormatting>
  <conditionalFormatting sqref="O57:Q57">
    <cfRule type="expression" dxfId="554" priority="265">
      <formula>$AF57="←「入学者数」には「内部入学者数」を含めてください。"</formula>
    </cfRule>
  </conditionalFormatting>
  <conditionalFormatting sqref="O40:S40">
    <cfRule type="expression" dxfId="553" priority="529">
      <formula>$AF40="←「入学者数」には「内部入学者数」を含めてください。"</formula>
    </cfRule>
  </conditionalFormatting>
  <conditionalFormatting sqref="O40:S57">
    <cfRule type="expression" dxfId="552" priority="267">
      <formula>$AF40="←内部入学者数が入学者数を上回っています。"</formula>
    </cfRule>
  </conditionalFormatting>
  <conditionalFormatting sqref="O42:S42">
    <cfRule type="expression" dxfId="551" priority="498">
      <formula>$AF42="←「入学者数」には「内部入学者数」を含めてください。"</formula>
    </cfRule>
  </conditionalFormatting>
  <conditionalFormatting sqref="O44:S44">
    <cfRule type="expression" dxfId="550" priority="467">
      <formula>$AF44="←「入学者数」には「内部入学者数」を含めてください。"</formula>
    </cfRule>
  </conditionalFormatting>
  <conditionalFormatting sqref="O46:S46">
    <cfRule type="expression" dxfId="549" priority="436">
      <formula>$AF46="←「入学者数」には「内部入学者数」を含めてください。"</formula>
    </cfRule>
  </conditionalFormatting>
  <conditionalFormatting sqref="O48:S48">
    <cfRule type="expression" dxfId="548" priority="405">
      <formula>$AF48="←「入学者数」には「内部入学者数」を含めてください。"</formula>
    </cfRule>
  </conditionalFormatting>
  <conditionalFormatting sqref="O50:S50">
    <cfRule type="expression" dxfId="547" priority="374">
      <formula>$AF50="←「入学者数」には「内部入学者数」を含めてください。"</formula>
    </cfRule>
  </conditionalFormatting>
  <conditionalFormatting sqref="O52:S52">
    <cfRule type="expression" dxfId="546" priority="343">
      <formula>$AF52="←「入学者数」には「内部入学者数」を含めてください。"</formula>
    </cfRule>
  </conditionalFormatting>
  <conditionalFormatting sqref="O54:S54">
    <cfRule type="expression" dxfId="545" priority="312">
      <formula>$AF54="←「入学者数」には「内部入学者数」を含めてください。"</formula>
    </cfRule>
  </conditionalFormatting>
  <conditionalFormatting sqref="O56:S56">
    <cfRule type="expression" dxfId="544" priority="281">
      <formula>$AF56="←「入学者数」には「内部入学者数」を含めてください。"</formula>
    </cfRule>
  </conditionalFormatting>
  <conditionalFormatting sqref="P201 R201:U201">
    <cfRule type="expression" dxfId="543" priority="120">
      <formula>$F$201=4</formula>
    </cfRule>
  </conditionalFormatting>
  <conditionalFormatting sqref="P202 R202:U202">
    <cfRule type="expression" dxfId="542" priority="121">
      <formula>$F$202=4</formula>
    </cfRule>
  </conditionalFormatting>
  <conditionalFormatting sqref="P201:Q201">
    <cfRule type="expression" dxfId="541" priority="122">
      <formula>$AF$199="←継続雇用制度を利用されている教員数を記入してください。"</formula>
    </cfRule>
  </conditionalFormatting>
  <conditionalFormatting sqref="P202:Q202">
    <cfRule type="expression" dxfId="540" priority="35">
      <formula>$AF$202="←継続雇用制度を利用されている職員数を記入してください。"</formula>
    </cfRule>
  </conditionalFormatting>
  <conditionalFormatting sqref="P68:R70">
    <cfRule type="expression" dxfId="539" priority="45">
      <formula>SUM($W$46:$Y$47)=0</formula>
    </cfRule>
  </conditionalFormatting>
  <conditionalFormatting sqref="P68:R76">
    <cfRule type="expression" dxfId="538" priority="258">
      <formula>$AF$64="←家庭に関する学科の学級数が未記入です。上の表で生徒数の記入があります。"</formula>
    </cfRule>
  </conditionalFormatting>
  <conditionalFormatting sqref="P71:R73">
    <cfRule type="expression" dxfId="537" priority="44">
      <formula>SUM($Z$46:$AB$47)=0</formula>
    </cfRule>
  </conditionalFormatting>
  <conditionalFormatting sqref="P74:R76">
    <cfRule type="expression" dxfId="536" priority="43">
      <formula>SUM($AC$46:$AE$47)=0</formula>
    </cfRule>
  </conditionalFormatting>
  <conditionalFormatting sqref="P81:R81">
    <cfRule type="expression" dxfId="535" priority="242">
      <formula>$AF$81="←「工業」に関する学科の入学検定料が35,000円を上回っています。"</formula>
    </cfRule>
  </conditionalFormatting>
  <conditionalFormatting sqref="P81:R84">
    <cfRule type="expression" dxfId="534" priority="598">
      <formula>$AF$81="←「工業」に関する学科の入学手続時納付金が未記入です。"</formula>
    </cfRule>
    <cfRule type="expression" dxfId="533" priority="248">
      <formula>$AF$81="←「工業」に関する学科の1年生の生徒数が上記で0名なので入学手続時納付金は記入不要です。"</formula>
    </cfRule>
  </conditionalFormatting>
  <conditionalFormatting sqref="P86:R86">
    <cfRule type="expression" dxfId="532" priority="228">
      <formula>$AF$86="←工業に関する学科の「授業料」が200万円を上回っているので桁数を確認してください。（正しい場合は構いません。）"</formula>
    </cfRule>
    <cfRule type="expression" dxfId="531" priority="233">
      <formula>$AF$86="←工業に関する学科の「授業料」が10万円を下回っているので【年額】になっているか確認してください。"</formula>
    </cfRule>
  </conditionalFormatting>
  <conditionalFormatting sqref="P86:R90">
    <cfRule type="expression" dxfId="530" priority="238">
      <formula>$AF$86="←「工業」に関する学科の入学後納付金が未記入です。"</formula>
    </cfRule>
  </conditionalFormatting>
  <conditionalFormatting sqref="P89:R89">
    <cfRule type="expression" dxfId="529" priority="221">
      <formula>$AF$86="←工業に関する学科の「寄付金」が20万円を上回っています。任意納付の場合は、納付しない人も含めた一人当たりの平均的な額（大まかな額）を記入してください。（正しい場合は構いません。）"</formula>
    </cfRule>
  </conditionalFormatting>
  <conditionalFormatting sqref="P81:S85">
    <cfRule type="expression" dxfId="528" priority="3">
      <formula>SUM($W$44:$Y$45)=0</formula>
    </cfRule>
  </conditionalFormatting>
  <conditionalFormatting sqref="P81:S93">
    <cfRule type="expression" dxfId="527" priority="217">
      <formula>SUM($F$44:$Y$45)=0</formula>
    </cfRule>
  </conditionalFormatting>
  <conditionalFormatting sqref="P189:S192">
    <cfRule type="expression" dxfId="526" priority="127">
      <formula>SUM($C$181,$F$181)&lt;&gt;0</formula>
    </cfRule>
    <cfRule type="expression" dxfId="525" priority="631">
      <formula>$AF$189="←英語の外国人教員等が未配置である理由をお答えください。"</formula>
    </cfRule>
  </conditionalFormatting>
  <conditionalFormatting sqref="P193:S196">
    <cfRule type="expression" dxfId="524" priority="123">
      <formula>SUM($C$181,$F$181)=0</formula>
    </cfRule>
    <cfRule type="expression" dxfId="523" priority="630">
      <formula>$AF$189="←英語の外国人教員等を配置した後の課題についてお答えください。"</formula>
    </cfRule>
  </conditionalFormatting>
  <conditionalFormatting sqref="P201:U201 F201">
    <cfRule type="expression" dxfId="522" priority="37">
      <formula>$C$201="設定なし"</formula>
    </cfRule>
  </conditionalFormatting>
  <conditionalFormatting sqref="P202:U202 F202">
    <cfRule type="expression" dxfId="521" priority="36">
      <formula>$C$202="設定なし"</formula>
    </cfRule>
  </conditionalFormatting>
  <conditionalFormatting sqref="P16:W16">
    <cfRule type="expression" dxfId="520" priority="558">
      <formula>$AF$16="←フリガナ（校長名）が未記入です。"</formula>
    </cfRule>
  </conditionalFormatting>
  <conditionalFormatting sqref="P17:W19 Y18:AE19 D19">
    <cfRule type="expression" dxfId="519" priority="555">
      <formula>$AF$18="←学校名・校長名・記入者名が未記入です。"</formula>
    </cfRule>
  </conditionalFormatting>
  <conditionalFormatting sqref="P17:W19">
    <cfRule type="expression" dxfId="518" priority="552">
      <formula>$AF$18="←校長名が未記入です。"</formula>
    </cfRule>
  </conditionalFormatting>
  <conditionalFormatting sqref="Q236">
    <cfRule type="expression" dxfId="517" priority="578">
      <formula>$AD$187="✔"</formula>
    </cfRule>
  </conditionalFormatting>
  <conditionalFormatting sqref="Q253">
    <cfRule type="expression" dxfId="516" priority="109">
      <formula>AND($L$257&lt;&gt;"",$L$257=0)</formula>
    </cfRule>
  </conditionalFormatting>
  <conditionalFormatting sqref="Q256:R259">
    <cfRule type="expression" dxfId="515" priority="30">
      <formula>$Q$260="○"</formula>
    </cfRule>
  </conditionalFormatting>
  <conditionalFormatting sqref="Q256:R260">
    <cfRule type="expression" dxfId="514" priority="32">
      <formula>$AF$258="←(2)無線LAN環境についての課題としてあてはまるものを選択してください。"</formula>
    </cfRule>
    <cfRule type="expression" dxfId="513" priority="27">
      <formula>$AF$258="（2）利用中の無線LAN環境についての課題で、「5. 課題はない」を選択した場合は、他の課題を選択しないでください。"</formula>
    </cfRule>
  </conditionalFormatting>
  <conditionalFormatting sqref="Q260:R260">
    <cfRule type="expression" dxfId="512" priority="28">
      <formula>OR($Q$259="○",$Q$259="○",$Q$259="○",$Q$259="○")</formula>
    </cfRule>
  </conditionalFormatting>
  <conditionalFormatting sqref="Q291:W291">
    <cfRule type="expression" dxfId="511" priority="93">
      <formula>$AF$290="←【非常勤の評議員（報酬あり）】が未記入です。（０人の場合は「０」と記入してください。）"</formula>
    </cfRule>
  </conditionalFormatting>
  <conditionalFormatting sqref="Q280:X280">
    <cfRule type="expression" dxfId="510" priority="100">
      <formula>$AF$280="←【３号理事（寄付行為の規定）】が未記入です。（０人の場合は「０」と記入してください。）"</formula>
    </cfRule>
  </conditionalFormatting>
  <conditionalFormatting sqref="Q291:AD291 Y287:AD287">
    <cfRule type="expression" dxfId="509" priority="91">
      <formula>$AF$290="←非常勤の人数が↑の「評議員総数」を上回っているので修正願います。"</formula>
    </cfRule>
  </conditionalFormatting>
  <conditionalFormatting sqref="Q253:AE260">
    <cfRule type="expression" dxfId="508" priority="31">
      <formula>AND($L$257&lt;&gt;"",$L$257=0)</formula>
    </cfRule>
  </conditionalFormatting>
  <conditionalFormatting sqref="Q288:AE292 A293:AE297">
    <cfRule type="expression" dxfId="507" priority="70">
      <formula>$AK$1="学校法人項目回答不要"</formula>
    </cfRule>
  </conditionalFormatting>
  <conditionalFormatting sqref="R128:AA133">
    <cfRule type="expression" dxfId="506" priority="173">
      <formula>$AF128="←未記入です。（０千円の場合は「０」と記入してください。）"</formula>
    </cfRule>
    <cfRule type="expression" dxfId="505" priority="172">
      <formula>$AF128="←20億円を超えているので桁数を確認してください。（正しい場合は構いません。）"</formula>
    </cfRule>
  </conditionalFormatting>
  <conditionalFormatting sqref="R135:AA138">
    <cfRule type="expression" dxfId="504" priority="164">
      <formula>$AF135="←20億円を超えているので桁数を確認してください。（正しい場合は構いません。）"</formula>
    </cfRule>
    <cfRule type="expression" dxfId="503" priority="165">
      <formula>$AF135="←未記入です。（０千円の場合は「０」と記入してください。）"</formula>
    </cfRule>
  </conditionalFormatting>
  <conditionalFormatting sqref="R141:AA142">
    <cfRule type="expression" dxfId="502" priority="161">
      <formula>$AF141="←未記入です。（０千円の場合は「０」と記入してください。）"</formula>
    </cfRule>
    <cfRule type="expression" dxfId="501" priority="160">
      <formula>$AF141="←20億円を超えているので桁数を確認してください。（正しい場合は構いません。）"</formula>
    </cfRule>
  </conditionalFormatting>
  <conditionalFormatting sqref="R144:AA144 S145:AA145">
    <cfRule type="expression" dxfId="500" priority="20">
      <formula>$AF$145="←「うち施設設備補助金」が「特別収入計」を上回っています。"</formula>
    </cfRule>
  </conditionalFormatting>
  <conditionalFormatting sqref="R144:AA144">
    <cfRule type="expression" dxfId="499" priority="159">
      <formula>$AF144="←未記入です。（０千円の場合は「０」と記入してください。）"</formula>
    </cfRule>
    <cfRule type="expression" dxfId="498" priority="158">
      <formula>$AF144="←20億円を超えているので桁数を確認してください。（正しい場合は構いません。）"</formula>
    </cfRule>
  </conditionalFormatting>
  <conditionalFormatting sqref="R146:AA146">
    <cfRule type="expression" dxfId="497" priority="157">
      <formula>$AF146="←未記入です。（０千円の場合は「０」と記入してください。）"</formula>
    </cfRule>
    <cfRule type="expression" dxfId="496" priority="156">
      <formula>$AF146="←20億円を超えているので桁数を確認してください。（正しい場合は構いません。）"</formula>
    </cfRule>
  </conditionalFormatting>
  <conditionalFormatting sqref="R149:AA149">
    <cfRule type="expression" dxfId="495" priority="151">
      <formula>$AF$149="←基本金繰入額合計が未記入です。（０千円の場合は「０」と記入してください。）"</formula>
    </cfRule>
    <cfRule type="expression" dxfId="494" priority="149">
      <formula>$AF$149="←基本金組入額合計がマイナス10億円を下回っているので桁数を確認してください。（正しい場合は構いません。）"</formula>
    </cfRule>
    <cfRule type="expression" dxfId="493" priority="150">
      <formula>$AF$149="←基本金組入額合計がプラスになっています。（プラスで良い場合は無視してください。）"</formula>
    </cfRule>
  </conditionalFormatting>
  <conditionalFormatting sqref="S273">
    <cfRule type="expression" dxfId="492" priority="69">
      <formula>$AK$1="学校法人項目回答不要"</formula>
    </cfRule>
    <cfRule type="expression" dxfId="491" priority="72">
      <formula>$AK$1="学校法人項目回答不要"</formula>
    </cfRule>
  </conditionalFormatting>
  <conditionalFormatting sqref="S201:U201">
    <cfRule type="expression" dxfId="490" priority="9">
      <formula>$AF$199="←継続雇用制度を利用する場合に設定されている「上限年齢」を記入してください。（設定がない場合は「上限なし」を選択してください。）"</formula>
    </cfRule>
  </conditionalFormatting>
  <conditionalFormatting sqref="S202:U202">
    <cfRule type="expression" dxfId="489" priority="8">
      <formula>$AF$202="←継続雇用制度を利用する場合に設定されている「上限年齢」を記入してください。（設定がない場合は「上限なし」を選択してください。）"</formula>
    </cfRule>
  </conditionalFormatting>
  <conditionalFormatting sqref="S287:X287">
    <cfRule type="expression" dxfId="488" priority="95">
      <formula>$AF$287="←【３号評議員（寄付行為の規定）】が未記入です。（０人の場合は「０」と記入してください。）"</formula>
    </cfRule>
  </conditionalFormatting>
  <conditionalFormatting sqref="S145:AA145">
    <cfRule type="expression" dxfId="487" priority="152">
      <formula>$AF$145="←20億円を超えているので桁数を確認してください。（正しい場合は構いません。）"</formula>
    </cfRule>
    <cfRule type="expression" dxfId="486" priority="153">
      <formula>$AF$145="←未記入です。（０千円の場合は「０」と記入してください。）"</formula>
    </cfRule>
  </conditionalFormatting>
  <conditionalFormatting sqref="S68:AB70">
    <cfRule type="expression" dxfId="485" priority="42">
      <formula>SUM($W$48:$Y$60)=0</formula>
    </cfRule>
  </conditionalFormatting>
  <conditionalFormatting sqref="S68:AB76">
    <cfRule type="expression" dxfId="484" priority="259">
      <formula>$AF$64="←その他学科の学級数が未記入です。上の表で生徒数の記入があります。"</formula>
    </cfRule>
  </conditionalFormatting>
  <conditionalFormatting sqref="S71:AB73">
    <cfRule type="expression" dxfId="483" priority="41">
      <formula>SUM($Z$48:$AB$60)=0</formula>
    </cfRule>
  </conditionalFormatting>
  <conditionalFormatting sqref="S74:AB76">
    <cfRule type="expression" dxfId="482" priority="40">
      <formula>SUM($AC$48:$AE$60)=0</formula>
    </cfRule>
  </conditionalFormatting>
  <conditionalFormatting sqref="S296:AD296">
    <cfRule type="expression" dxfId="481" priority="85">
      <formula>$AF$296="←特別利害関係者の人数が「監事総数」を上回っているので修正願います。"</formula>
    </cfRule>
  </conditionalFormatting>
  <conditionalFormatting sqref="S260:AE260">
    <cfRule type="expression" dxfId="480" priority="33">
      <formula>AND($L$257&lt;&gt;"",$L$257=0)</formula>
    </cfRule>
  </conditionalFormatting>
  <conditionalFormatting sqref="T81:V81">
    <cfRule type="expression" dxfId="479" priority="241">
      <formula>$AF$81="←「家庭」に関する学科の入学検定料が35,000円を上回っています。"</formula>
    </cfRule>
  </conditionalFormatting>
  <conditionalFormatting sqref="T81:V84">
    <cfRule type="expression" dxfId="478" priority="247">
      <formula>$AF$81="←「家庭」に関する学科の1年生の生徒数が上記で0名なので入学手続時納付金は記入不要です。"</formula>
    </cfRule>
    <cfRule type="expression" dxfId="477" priority="597">
      <formula>$AF$81="←「家庭」に関する学科の入学手続時納付金が未記入です。"</formula>
    </cfRule>
  </conditionalFormatting>
  <conditionalFormatting sqref="T86:V86">
    <cfRule type="expression" dxfId="476" priority="232">
      <formula>$AF$86="←家庭に関する学科の「授業料」が10万円を下回っているので【年額】になっているか確認してください。"</formula>
    </cfRule>
    <cfRule type="expression" dxfId="475" priority="227">
      <formula>$AF$86="←家庭に関する学科の「授業料」が200万円を上回っているので桁数を確認してください。（正しい場合は構いません。）"</formula>
    </cfRule>
  </conditionalFormatting>
  <conditionalFormatting sqref="T86:V90">
    <cfRule type="expression" dxfId="474" priority="237">
      <formula>$AF$86="←「家庭」に関する学科の入学後納付金が未記入です。"</formula>
    </cfRule>
  </conditionalFormatting>
  <conditionalFormatting sqref="T89:V89">
    <cfRule type="expression" dxfId="473" priority="220">
      <formula>$AF$86="←家庭に関する学科の「寄付金」が20万円を上回っています。任意納付の場合は、納付しない人も含めた一人当たりの平均的な額（大まかな額）を記入してください。（正しい場合は構いません。）"</formula>
    </cfRule>
  </conditionalFormatting>
  <conditionalFormatting sqref="T81:W85">
    <cfRule type="expression" dxfId="472" priority="2">
      <formula>SUM($W$46:$Y$47)=0</formula>
    </cfRule>
  </conditionalFormatting>
  <conditionalFormatting sqref="T81:W93">
    <cfRule type="expression" dxfId="471" priority="216">
      <formula>SUM($F$46:$Y$47)=0</formula>
    </cfRule>
  </conditionalFormatting>
  <conditionalFormatting sqref="T189:W192">
    <cfRule type="expression" dxfId="470" priority="629">
      <formula>$AF$190="←JETプログラムのALTが未配置である理由についてお答えください。"</formula>
    </cfRule>
    <cfRule type="expression" dxfId="469" priority="126">
      <formula>$K$181&lt;&gt;0</formula>
    </cfRule>
  </conditionalFormatting>
  <conditionalFormatting sqref="T193:W196">
    <cfRule type="expression" dxfId="468" priority="124">
      <formula>$K$181=0</formula>
    </cfRule>
    <cfRule type="expression" dxfId="467" priority="628">
      <formula>$AF$190="←JETプログラムのALTを配置した後の課題についてお答えください。"</formula>
    </cfRule>
  </conditionalFormatting>
  <conditionalFormatting sqref="T265:X267">
    <cfRule type="expression" dxfId="466" priority="584">
      <formula>$AF$265="←体育館・講堂・ホールの「総数」が未記入です。（０の場合は「０」を記入してください。）"</formula>
    </cfRule>
  </conditionalFormatting>
  <conditionalFormatting sqref="T30:Y31">
    <cfRule type="expression" dxfId="465" priority="542">
      <formula>$AF$29="←他県からの生徒数が未記入です。（いない場合は「０」と記入してください。）"</formula>
    </cfRule>
  </conditionalFormatting>
  <conditionalFormatting sqref="T265:AD265">
    <cfRule type="expression" dxfId="464" priority="15">
      <formula>$AF$265="←【体育館（スポーツ専用）】冷房整備済空間数が「総数」を上回っているので修正してください。"</formula>
    </cfRule>
  </conditionalFormatting>
  <conditionalFormatting sqref="T266:AD266">
    <cfRule type="expression" dxfId="463" priority="14">
      <formula>$AF$265="←【講堂・ホールを兼ねる体育館】冷房整備済空間数が「総数」を上回っているので修正してください。"</formula>
    </cfRule>
  </conditionalFormatting>
  <conditionalFormatting sqref="T267:AD267">
    <cfRule type="expression" dxfId="462" priority="13">
      <formula>$AF$265="←【講堂・ホール】冷房整備済空間数が「総数」を上回っているので修正してください。"</formula>
    </cfRule>
  </conditionalFormatting>
  <conditionalFormatting sqref="T8:AE8">
    <cfRule type="expression" dxfId="461" priority="572">
      <formula>$AF$8="←フリガナ（理事長名）が未記入です。"</formula>
    </cfRule>
  </conditionalFormatting>
  <conditionalFormatting sqref="T9:AE10">
    <cfRule type="expression" dxfId="460" priority="569">
      <formula>$AF$9="←理事長名が未記入です。"</formula>
    </cfRule>
  </conditionalFormatting>
  <conditionalFormatting sqref="T11:AE12">
    <cfRule type="expression" dxfId="459" priority="564">
      <formula>$AF$11="←電話番号が未記入です。"</formula>
    </cfRule>
  </conditionalFormatting>
  <conditionalFormatting sqref="T13:AE14">
    <cfRule type="expression" dxfId="458" priority="561">
      <formula>$AF$13="←FAX番号が未記入です。"</formula>
    </cfRule>
  </conditionalFormatting>
  <conditionalFormatting sqref="T20:AE21">
    <cfRule type="expression" dxfId="457" priority="547">
      <formula>$AF$20="←電話番号が未記入です。"</formula>
    </cfRule>
  </conditionalFormatting>
  <conditionalFormatting sqref="T22:AE23">
    <cfRule type="expression" dxfId="456" priority="544">
      <formula>$AF$22="←FAX番号が未記入です。"</formula>
    </cfRule>
  </conditionalFormatting>
  <conditionalFormatting sqref="U220:Y224">
    <cfRule type="expression" dxfId="455" priority="619">
      <formula>$AF$219="←（２）でデジタル教科書を未導入の教科について、その理由をお答えください。"</formula>
    </cfRule>
    <cfRule type="expression" dxfId="454" priority="117">
      <formula>AND($H$214="○",$K$214="○",$N$214="○",$Q$214="○",$T$214="○",$W$214="○")</formula>
    </cfRule>
  </conditionalFormatting>
  <conditionalFormatting sqref="V259:AE259">
    <cfRule type="expression" dxfId="453" priority="29">
      <formula>$AF$258="（2）利用中の無線LAN環境についての課題で「その他」の内容を記入ください。"</formula>
    </cfRule>
  </conditionalFormatting>
  <conditionalFormatting sqref="W181:X181 Z181:AA181 AC181:AD181">
    <cfRule type="expression" dxfId="452" priority="131">
      <formula>$AF$181="←スクールカウンセラーの人数が未記入です。いない場合は「０」と記入してください。"</formula>
    </cfRule>
  </conditionalFormatting>
  <conditionalFormatting sqref="W40:Y57">
    <cfRule type="expression" dxfId="451" priority="266">
      <formula>$AF40="←１年生が未記入です。"</formula>
    </cfRule>
  </conditionalFormatting>
  <conditionalFormatting sqref="W40:AE57">
    <cfRule type="expression" dxfId="450" priority="270">
      <formula>$AF40="←生徒数が未記入です。"</formula>
    </cfRule>
  </conditionalFormatting>
  <conditionalFormatting sqref="X118 F118">
    <cfRule type="expression" dxfId="449" priority="208">
      <formula>$AF$118="←人数が0人で、給与が１（千円）以上になっています。"</formula>
    </cfRule>
  </conditionalFormatting>
  <conditionalFormatting sqref="X270:Y270">
    <cfRule type="expression" dxfId="448" priority="107">
      <formula>$AF$270="←(4)が未記入です。指定・登録がない場合は、「2.いいえ」をご回答ください。"</formula>
    </cfRule>
  </conditionalFormatting>
  <conditionalFormatting sqref="X271:Y271">
    <cfRule type="expression" dxfId="447" priority="106">
      <formula>$AF$271="←(5)に回答をお願いします。"</formula>
    </cfRule>
  </conditionalFormatting>
  <conditionalFormatting sqref="X81:Z81">
    <cfRule type="expression" dxfId="446" priority="218">
      <formula>$AF$81="←「その他」学科の入学検定料が35,000円を上回っています。"</formula>
    </cfRule>
  </conditionalFormatting>
  <conditionalFormatting sqref="X81:Z84">
    <cfRule type="expression" dxfId="445" priority="596">
      <formula>$AF$81="←「その他」学科の入学手続時納付金が未記入です。"</formula>
    </cfRule>
    <cfRule type="expression" dxfId="444" priority="246">
      <formula>$AF$81="←「その他」学科の1年生の生徒数が入学手続時納付金は上記で0名なので記入不要です。"</formula>
    </cfRule>
  </conditionalFormatting>
  <conditionalFormatting sqref="X86:Z86">
    <cfRule type="expression" dxfId="443" priority="226">
      <formula>$AF$86="←その他の学科の「授業料」が200万円を上回っているので桁数を確認してください。（正しい場合は構いません。）"</formula>
    </cfRule>
    <cfRule type="expression" dxfId="442" priority="231">
      <formula>$AF$86="←その他学科の「授業料」が10万円を下回っているので【年額】になっているか確認してください。"</formula>
    </cfRule>
  </conditionalFormatting>
  <conditionalFormatting sqref="X86:Z90">
    <cfRule type="expression" dxfId="441" priority="236">
      <formula>$AF$86="←「その他」学科の入学後納付金が未記入です。"</formula>
    </cfRule>
  </conditionalFormatting>
  <conditionalFormatting sqref="X89:Z89">
    <cfRule type="expression" dxfId="440" priority="219">
      <formula>$AF$86="←その他の学科の「寄付金」が20万円を上回っています。任意納付の場合は、納付しない人も含めた一人当たりの平均的な額（大まかな額）を記入してください。（正しい場合は構いません。）"</formula>
    </cfRule>
  </conditionalFormatting>
  <conditionalFormatting sqref="X118:Z118 F118:G118">
    <cfRule type="expression" dxfId="439" priority="198">
      <formula>$AF$118="←人件費支出(計)が1人当り100万円を下回っているため桁数を確認してください。"</formula>
    </cfRule>
    <cfRule type="expression" dxfId="438" priority="197">
      <formula>$AF$118="←人件費支出(計)が1人当り2000万円を上回っているため桁数を確認してください。"</formula>
    </cfRule>
  </conditionalFormatting>
  <conditionalFormatting sqref="X119:Z119 F119:G119">
    <cfRule type="expression" dxfId="437" priority="195">
      <formula>$AF$119="←人数が0人で、給与が１（千円）以上になっています。"</formula>
    </cfRule>
    <cfRule type="expression" dxfId="436" priority="184">
      <formula>$AF$119="←人件費支出(計)が1人当り2000万円を上回っているため桁数を確認してください。"</formula>
    </cfRule>
    <cfRule type="expression" dxfId="435" priority="185">
      <formula>$AF$119="←人件費支出(計)が1人当り100万円を下回っているため桁数を確認してください。"</formula>
    </cfRule>
  </conditionalFormatting>
  <conditionalFormatting sqref="X81:AA85">
    <cfRule type="expression" dxfId="434" priority="1">
      <formula>SUM($W$48:$Y$57)=0</formula>
    </cfRule>
  </conditionalFormatting>
  <conditionalFormatting sqref="X81:AA93">
    <cfRule type="expression" dxfId="433" priority="25">
      <formula>SUM($F$48:$Y$57)=0</formula>
    </cfRule>
  </conditionalFormatting>
  <conditionalFormatting sqref="X189:AA192">
    <cfRule type="expression" dxfId="432" priority="125">
      <formula>SUM($N$181,$Q$181,$T$181)&lt;&gt;0</formula>
    </cfRule>
    <cfRule type="expression" dxfId="431" priority="593">
      <formula>$AF$191="←ICT支援員が未配置である理由についてお答えください。"</formula>
    </cfRule>
  </conditionalFormatting>
  <conditionalFormatting sqref="X193:AA196">
    <cfRule type="expression" dxfId="430" priority="592">
      <formula>$AF$191="←ICT支援員を配置した後の課題についてお答えください。"</formula>
    </cfRule>
    <cfRule type="expression" dxfId="429" priority="128">
      <formula>SUM($N$181,$Q$181,$T$181)=0</formula>
    </cfRule>
  </conditionalFormatting>
  <conditionalFormatting sqref="X291:AD291">
    <cfRule type="expression" dxfId="428" priority="92">
      <formula>$AF$290="←【非常勤の評議員（報酬なし）】が未記入です。（０人の場合は「０」と記入してください。）"</formula>
    </cfRule>
  </conditionalFormatting>
  <conditionalFormatting sqref="Y265:Y267">
    <cfRule type="expression" dxfId="427" priority="105">
      <formula>$T265=0</formula>
    </cfRule>
  </conditionalFormatting>
  <conditionalFormatting sqref="Y164:Z164">
    <cfRule type="expression" dxfId="426" priority="23">
      <formula>$AF$164="←「通信制高校への転編入者数」が未記入です。把握されている転編入学者がいない場合には「0」と記入してください。"</formula>
    </cfRule>
  </conditionalFormatting>
  <conditionalFormatting sqref="Y265:AD267">
    <cfRule type="expression" dxfId="425" priority="583">
      <formula>$AF$265="←「冷房整備済空間数」が未記入です。（０の場合は「０」を記入してください。）"</formula>
    </cfRule>
  </conditionalFormatting>
  <conditionalFormatting sqref="Y296:AD296">
    <cfRule type="expression" dxfId="424" priority="86">
      <formula>$AF$296="←【監事のうち特別利害関係者の人数】が未記入です。（０人の場合は「０」と記入してください。）"</formula>
    </cfRule>
  </conditionalFormatting>
  <conditionalFormatting sqref="Y18:AE19">
    <cfRule type="expression" dxfId="423" priority="551">
      <formula>$AF$18="←記入者名が未記入です。"</formula>
    </cfRule>
  </conditionalFormatting>
  <conditionalFormatting sqref="Z219">
    <cfRule type="expression" dxfId="422" priority="588">
      <formula>#REF!&lt;&gt;0</formula>
    </cfRule>
  </conditionalFormatting>
  <conditionalFormatting sqref="Z220:AD224">
    <cfRule type="expression" dxfId="421" priority="625">
      <formula>$AF$222="←（２）でデジタル教科書を導入済の教科について、導入後の課題をお答えください。"</formula>
    </cfRule>
    <cfRule type="expression" dxfId="420" priority="577">
      <formula>AND($H$214&lt;&gt;"○",$K$214&lt;&gt;"○",$N$214&lt;&gt;"○",$Q$214&lt;&gt;"○",$T$214&lt;&gt;"○",$W$214&lt;&gt;"○",$Z$214&lt;&gt;"○")</formula>
    </cfRule>
  </conditionalFormatting>
  <conditionalFormatting sqref="Z30:AE31">
    <cfRule type="expression" dxfId="419" priority="541">
      <formula>$AF$29="←外国人生徒数が未記入です。（いない場合は「０」と記入してください。）"</formula>
    </cfRule>
  </conditionalFormatting>
  <conditionalFormatting sqref="AA16">
    <cfRule type="expression" dxfId="418" priority="557">
      <formula>$AF$16="←記入者職名が未記入です。"</formula>
    </cfRule>
  </conditionalFormatting>
  <conditionalFormatting sqref="AA17:AE17">
    <cfRule type="expression" dxfId="417" priority="556">
      <formula>$AF$17="←フリガナ（記入者名）が未記入です。"</formula>
    </cfRule>
  </conditionalFormatting>
  <conditionalFormatting sqref="AB118 AD118">
    <cfRule type="expression" dxfId="416" priority="204">
      <formula>$AF$118="←平均勤続年数が平均年齢を上回っています。"</formula>
    </cfRule>
  </conditionalFormatting>
  <conditionalFormatting sqref="AB118">
    <cfRule type="expression" dxfId="415" priority="206">
      <formula>$AF$118="←平均勤続年数が未記入です。"</formula>
    </cfRule>
  </conditionalFormatting>
  <conditionalFormatting sqref="AB119 AD119">
    <cfRule type="expression" dxfId="414" priority="191">
      <formula>$AF$119="←平均勤続年数が平均年齢を上回っています。"</formula>
    </cfRule>
  </conditionalFormatting>
  <conditionalFormatting sqref="AB119">
    <cfRule type="expression" dxfId="413" priority="193">
      <formula>$AF$119="←平均勤続年数が未記入です。"</formula>
    </cfRule>
  </conditionalFormatting>
  <conditionalFormatting sqref="AB189:AE192">
    <cfRule type="expression" dxfId="412" priority="591">
      <formula>$AF$192="←スクールカウンセラーが未配置である理由についてお答えください。"</formula>
    </cfRule>
    <cfRule type="expression" dxfId="411" priority="130">
      <formula>SUM($W$181,$Z$181,$AC$181)&lt;&gt;0</formula>
    </cfRule>
  </conditionalFormatting>
  <conditionalFormatting sqref="AB193:AE196">
    <cfRule type="expression" dxfId="410" priority="129">
      <formula>SUM($W$181,$Z$181,$AC$181)=0</formula>
    </cfRule>
    <cfRule type="expression" dxfId="409" priority="590">
      <formula>$AF$192="←スクールカウンセラーを配置した後の課題についてお答えください。"</formula>
    </cfRule>
  </conditionalFormatting>
  <conditionalFormatting sqref="AD118">
    <cfRule type="expression" dxfId="408" priority="205">
      <formula>$AF$118="←平均年齢が未記入です。"</formula>
    </cfRule>
    <cfRule type="expression" dxfId="407" priority="203">
      <formula>$AF$118="←平均年齢が22歳を下回っているので確認してください。"</formula>
    </cfRule>
  </conditionalFormatting>
  <conditionalFormatting sqref="AD119">
    <cfRule type="expression" dxfId="406" priority="192">
      <formula>$AF$119="←平均年齢が未記入です。"</formula>
    </cfRule>
    <cfRule type="expression" dxfId="405" priority="190">
      <formula>$AF$119="←平均年齢が18歳を下回っているので確認してください。"</formula>
    </cfRule>
  </conditionalFormatting>
  <conditionalFormatting sqref="AE244">
    <cfRule type="expression" dxfId="404" priority="114">
      <formula>$A$246=1</formula>
    </cfRule>
  </conditionalFormatting>
  <conditionalFormatting sqref="AF1:AF63">
    <cfRule type="notContainsBlanks" dxfId="403" priority="12">
      <formula>LEN(TRIM(AF1))&gt;0</formula>
    </cfRule>
  </conditionalFormatting>
  <conditionalFormatting sqref="AF65:AF297">
    <cfRule type="notContainsBlanks" dxfId="402" priority="10">
      <formula>LEN(TRIM(AF65))&gt;0</formula>
    </cfRule>
  </conditionalFormatting>
  <conditionalFormatting sqref="AK231">
    <cfRule type="expression" dxfId="401" priority="624">
      <formula>NOT(#REF!="")</formula>
    </cfRule>
  </conditionalFormatting>
  <conditionalFormatting sqref="AK233:AK234">
    <cfRule type="expression" dxfId="400" priority="632">
      <formula>NOT(#REF!="")</formula>
    </cfRule>
  </conditionalFormatting>
  <conditionalFormatting sqref="AW207:AW208 AX209:AX210 AK211:AK213 X228 AB230">
    <cfRule type="expression" dxfId="399" priority="633">
      <formula>NOT(#REF!="")</formula>
    </cfRule>
  </conditionalFormatting>
  <dataValidations count="14">
    <dataValidation imeMode="fullKatakana" allowBlank="1" showInputMessage="1" showErrorMessage="1" sqref="D8:P8 T8:AE8 D16:L16 P16:W16 AA17:AE17 H21:P21" xr:uid="{52456736-77C3-40FE-889A-B235C035F260}"/>
    <dataValidation type="list" allowBlank="1" showInputMessage="1" showErrorMessage="1" sqref="X270:Y271" xr:uid="{03A890D6-DBC3-49DC-B9B5-46189F17C6D4}">
      <formula1>"1,2"</formula1>
    </dataValidation>
    <dataValidation type="list" allowBlank="1" showInputMessage="1" showErrorMessage="1" sqref="A264:B264" xr:uid="{07060C28-E72A-42B8-A9F7-8DB6C3A5D9D7}">
      <formula1>"✔,"</formula1>
    </dataValidation>
    <dataValidation type="list" allowBlank="1" showInputMessage="1" showErrorMessage="1" sqref="A241:B243" xr:uid="{D55734F5-2E7E-430D-B7FA-AA9630DD1C8D}">
      <formula1>"1,2,3"</formula1>
    </dataValidation>
    <dataValidation type="list" allowBlank="1" showInputMessage="1" showErrorMessage="1" sqref="U220:AD223 H214:Y214 H234:Y234 P193:AE195 P189:AE191 N246:O250" xr:uid="{2ECE72EA-5FC6-430A-8973-740CB2DAA8CF}">
      <formula1>$AV$1:$AV$2</formula1>
    </dataValidation>
    <dataValidation type="custom" allowBlank="1" showInputMessage="1" showErrorMessage="1" errorTitle="スペース・改行の入力禁止" error="セル内に【スペース（空白）】または【改行】が含まれています。_x000a_スペース・改行を削除してください。" sqref="D19" xr:uid="{8D5407B8-2C3E-404F-A6CB-4475A4BAE3C6}">
      <formula1>AND(ISERROR(FIND(" ",D19)),ISERROR(FIND("　",D19)),COUNTIF(INDIRECT("RC",0),"*"&amp;CHAR(10)&amp;"*")=0)</formula1>
    </dataValidation>
    <dataValidation type="whole" allowBlank="1" showInputMessage="1" showErrorMessage="1" error="他県からの生徒数の【数値】（×文字列）を入力してください。" sqref="T30 Z30" xr:uid="{E8D5078F-3C96-4317-899F-A4862C24A405}">
      <formula1>0</formula1>
      <formula2>9999999</formula2>
    </dataValidation>
    <dataValidation type="list" allowBlank="1" showInputMessage="1" showErrorMessage="1" sqref="A31" xr:uid="{76923895-6B45-4A55-8DA5-9E2F68F2E865}">
      <formula1>"　,1,2,3,4"</formula1>
    </dataValidation>
    <dataValidation type="list" allowBlank="1" showInputMessage="1" showErrorMessage="1" sqref="A2:F2" xr:uid="{3397207A-7AB3-448E-9933-9C026478DD2E}">
      <formula1>"選択してください↓,北海道,青森県,岩手県,宮城県,秋田県,山形県,福島県,新潟県,茨城県,栃木県,群馬県,埼玉県,千葉県,神奈川県,東京都,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F201:G202 A246:B249" xr:uid="{672DB2EE-B776-4B40-9ABF-7E8D4A873811}">
      <formula1>"1,2,3,4"</formula1>
    </dataValidation>
    <dataValidation type="list" allowBlank="1" showInputMessage="1" showErrorMessage="1" sqref="C201:E202" xr:uid="{3A6B4639-F3BD-4F91-BBD0-1500939D8B48}">
      <formula1>"設定なし,～59,60,61,62,63,64,65,66,67,68,69,70～"</formula1>
    </dataValidation>
    <dataValidation type="list" allowBlank="1" showInputMessage="1" showErrorMessage="1" sqref="S201:U202" xr:uid="{AFD49C15-1EC7-4E81-BA6C-338A7F38D9CA}">
      <formula1>"上限なし,～59,60,61,62,63,64,65,66,67,68,69,70,71～"</formula1>
    </dataValidation>
    <dataValidation type="list" allowBlank="1" showInputMessage="1" showErrorMessage="1" sqref="N271:O271 N251:O251 R256 Q256:Q261" xr:uid="{736A2D93-F0A0-4DFF-8E1F-B005AF68EB66}">
      <formula1>"○,　"</formula1>
    </dataValidation>
    <dataValidation type="list" allowBlank="1" showInputMessage="1" showErrorMessage="1" errorTitle="スペース・改行の入力禁止" error="セル内に【スペース（空白）】または【改行】が含まれています。_x000a_スペース・改行を削除してください。" promptTitle="都道府県を入力後に記入ください" prompt="貴校名が候補に表示されない場合には、「手入力、訂正」セル↓に入力ください。_x000a_旧学校名で表示される場合には、この欄では旧学校名を選択したうえで、正しい学校名を「手入力、訂正」セル↓に入力ください。" sqref="D17:L18" xr:uid="{B1F7FA0B-D8A4-4BD5-98E6-F824E1544689}">
      <formula1>INDIRECT($A$2)</formula1>
    </dataValidation>
  </dataValidations>
  <printOptions horizontalCentered="1"/>
  <pageMargins left="0.39370078740157483" right="0.39370078740157483" top="0.19685039370078741" bottom="0" header="0.59055118110236227" footer="0.11811023622047245"/>
  <pageSetup paperSize="9" scale="95" fitToHeight="0" orientation="portrait" useFirstPageNumber="1" r:id="rId1"/>
  <headerFooter alignWithMargins="0">
    <oddFooter>&amp;C&amp;"ＭＳ Ｐゴシック,標準"&amp;10&amp;P</oddFooter>
  </headerFooter>
  <rowBreaks count="5" manualBreakCount="5">
    <brk id="61" max="30" man="1"/>
    <brk id="104" max="30" man="1"/>
    <brk id="156" max="30" man="1"/>
    <brk id="203" max="30" man="1"/>
    <brk id="252" max="3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68A64-EF78-4F6B-B01D-102722184BEB}">
  <sheetPr>
    <tabColor rgb="FFFFCC66"/>
  </sheetPr>
  <dimension ref="A1:BK3475"/>
  <sheetViews>
    <sheetView showGridLines="0" zoomScaleNormal="100" zoomScaleSheetLayoutView="85" workbookViewId="0">
      <selection activeCell="A3" sqref="A3"/>
    </sheetView>
  </sheetViews>
  <sheetFormatPr defaultColWidth="4.33203125" defaultRowHeight="15" customHeight="1" x14ac:dyDescent="0.15"/>
  <cols>
    <col min="1" max="5" width="4.1640625" style="1" customWidth="1"/>
    <col min="6" max="6" width="5.33203125" style="1" customWidth="1"/>
    <col min="7" max="16" width="4.1640625" style="1" customWidth="1"/>
    <col min="17" max="17" width="4.5" style="1" customWidth="1"/>
    <col min="18" max="31" width="4.1640625" style="1" customWidth="1"/>
    <col min="32" max="32" width="102.5" style="83" customWidth="1"/>
    <col min="33" max="33" width="4.33203125" style="87" customWidth="1"/>
    <col min="34" max="34" width="10.5" style="1" hidden="1" customWidth="1"/>
    <col min="35" max="35" width="48.83203125" style="1" hidden="1" customWidth="1"/>
    <col min="36" max="36" width="53" style="1" hidden="1" customWidth="1"/>
    <col min="37" max="37" width="11.6640625" style="1" hidden="1" customWidth="1"/>
    <col min="38" max="38" width="14.1640625" style="1" hidden="1" customWidth="1"/>
    <col min="39" max="40" width="10.6640625" style="1" hidden="1" customWidth="1"/>
    <col min="41" max="41" width="29.33203125" style="1" hidden="1" customWidth="1"/>
    <col min="42" max="42" width="4.33203125" style="1" customWidth="1"/>
    <col min="43" max="45" width="3.83203125" style="1" customWidth="1"/>
    <col min="46" max="16384" width="4.33203125" style="1"/>
  </cols>
  <sheetData>
    <row r="1" spans="1:37" ht="21" x14ac:dyDescent="0.15">
      <c r="A1" s="2620" t="s">
        <v>60</v>
      </c>
      <c r="B1" s="2621"/>
      <c r="C1" s="2621"/>
      <c r="D1" s="2621"/>
      <c r="E1" s="2621"/>
      <c r="F1" s="2622"/>
      <c r="G1" s="2623" t="s">
        <v>5</v>
      </c>
      <c r="H1" s="2624"/>
      <c r="I1" s="2624"/>
      <c r="J1" s="2624"/>
      <c r="K1" s="2624"/>
      <c r="L1" s="2624"/>
      <c r="M1" s="2624"/>
      <c r="N1" s="2624"/>
      <c r="O1" s="2624"/>
      <c r="P1" s="2624"/>
      <c r="Q1" s="2624"/>
      <c r="R1" s="2624"/>
      <c r="S1" s="2624"/>
      <c r="T1" s="2624"/>
      <c r="U1" s="2624"/>
      <c r="V1" s="2624"/>
      <c r="W1" s="2624"/>
      <c r="X1" s="2624"/>
      <c r="Y1" s="2624"/>
      <c r="Z1" s="2624"/>
      <c r="AA1" s="2624"/>
      <c r="AB1" s="2624"/>
      <c r="AC1" s="2624"/>
      <c r="AD1" s="2624"/>
      <c r="AE1" s="2624"/>
      <c r="AF1" s="505" t="s">
        <v>1438</v>
      </c>
      <c r="AG1" s="85"/>
      <c r="AJ1" s="1" t="s">
        <v>2114</v>
      </c>
      <c r="AK1" s="1" t="str">
        <f>IFERROR(VLOOKUP(A4,AK297:AQ316,5,FALSE),"")</f>
        <v/>
      </c>
    </row>
    <row r="2" spans="1:37" ht="30" customHeight="1" thickBot="1" x14ac:dyDescent="0.2">
      <c r="A2" s="2625" t="s">
        <v>4821</v>
      </c>
      <c r="B2" s="2626"/>
      <c r="C2" s="2626"/>
      <c r="D2" s="2626"/>
      <c r="E2" s="2626"/>
      <c r="F2" s="2627"/>
      <c r="G2" s="2628" t="s">
        <v>1316</v>
      </c>
      <c r="H2" s="2629"/>
      <c r="I2" s="2629"/>
      <c r="J2" s="2629"/>
      <c r="K2" s="2629"/>
      <c r="L2" s="2629"/>
      <c r="M2" s="2629"/>
      <c r="N2" s="2629"/>
      <c r="O2" s="2629"/>
      <c r="P2" s="2629"/>
      <c r="Q2" s="2629"/>
      <c r="R2" s="2629"/>
      <c r="S2" s="2629"/>
      <c r="T2" s="2629"/>
      <c r="U2" s="2629"/>
      <c r="V2" s="2629"/>
      <c r="W2" s="2629"/>
      <c r="X2" s="2629"/>
      <c r="Y2" s="2629"/>
      <c r="Z2" s="2629"/>
      <c r="AA2" s="2629"/>
      <c r="AB2" s="2629"/>
      <c r="AC2" s="2629"/>
      <c r="AD2" s="2629"/>
      <c r="AE2" s="2629"/>
      <c r="AF2" s="1591" t="str">
        <f>IF(A2="選択してください↓","←都道府県名が未選択です。（セルを選択し▼をクリックすると都道府県一覧が表示されます。）",IF(A2="","←都道府県名が未選択です。",""))</f>
        <v>←都道府県名が未選択です。（セルを選択し▼をクリックすると都道府県一覧が表示されます。）</v>
      </c>
      <c r="AG2" s="86"/>
    </row>
    <row r="3" spans="1:37" ht="6" customHeight="1" thickBot="1" x14ac:dyDescent="0.2">
      <c r="A3" s="404"/>
      <c r="B3" s="404"/>
      <c r="C3" s="404"/>
      <c r="D3" s="404"/>
      <c r="E3" s="404"/>
      <c r="F3" s="404"/>
      <c r="G3" s="404"/>
      <c r="H3" s="405"/>
      <c r="I3" s="405"/>
      <c r="J3" s="405"/>
      <c r="K3" s="405"/>
      <c r="L3" s="405"/>
      <c r="M3" s="405"/>
      <c r="N3" s="405"/>
      <c r="O3" s="405"/>
      <c r="P3" s="405"/>
      <c r="Q3" s="405"/>
      <c r="R3" s="405"/>
      <c r="S3" s="405"/>
      <c r="T3" s="405"/>
      <c r="U3" s="405"/>
      <c r="V3" s="405"/>
      <c r="W3" s="405"/>
      <c r="X3" s="405"/>
      <c r="Y3" s="405"/>
      <c r="Z3" s="405"/>
      <c r="AA3" s="404"/>
      <c r="AB3" s="404"/>
      <c r="AC3" s="404"/>
      <c r="AD3" s="404"/>
      <c r="AE3" s="404"/>
      <c r="AF3" s="1591"/>
      <c r="AG3" s="86"/>
    </row>
    <row r="4" spans="1:37" ht="24" customHeight="1" thickBot="1" x14ac:dyDescent="0.2">
      <c r="A4" s="2644" t="str">
        <f>IFERROR(VLOOKUP(CONCATENATE(A2,D19),AJ297:AK316,2,FALSE),"")</f>
        <v/>
      </c>
      <c r="B4" s="2645"/>
      <c r="C4" s="2645"/>
      <c r="D4" s="2645"/>
      <c r="E4" s="706" t="str">
        <f>IF(A4="","",VLOOKUP(A4,AK297:AM316,3,FALSE))</f>
        <v/>
      </c>
      <c r="F4" s="707" t="str">
        <f>IF(A4="","",VLOOKUP(A4,AK297:AN316,4,FALSE))</f>
        <v/>
      </c>
      <c r="G4" s="404"/>
      <c r="H4" s="406"/>
      <c r="I4" s="406"/>
      <c r="J4" s="406"/>
      <c r="K4" s="2642" t="s">
        <v>2159</v>
      </c>
      <c r="L4" s="2642"/>
      <c r="M4" s="2642"/>
      <c r="N4" s="2642"/>
      <c r="O4" s="2642"/>
      <c r="P4" s="2642"/>
      <c r="Q4" s="2642"/>
      <c r="R4" s="2642"/>
      <c r="S4" s="2642"/>
      <c r="T4" s="2642"/>
      <c r="U4" s="2642"/>
      <c r="V4" s="2642"/>
      <c r="W4" s="2642"/>
      <c r="X4" s="2642"/>
      <c r="Y4" s="2642"/>
      <c r="Z4" s="404"/>
      <c r="AA4" s="404"/>
      <c r="AB4" s="404"/>
      <c r="AC4" s="404"/>
      <c r="AD4" s="404"/>
      <c r="AE4" s="404"/>
    </row>
    <row r="5" spans="1:37" ht="15.75" customHeight="1" x14ac:dyDescent="0.15">
      <c r="A5" s="2643" t="s">
        <v>1017</v>
      </c>
      <c r="B5" s="2643"/>
      <c r="C5" s="2643"/>
      <c r="D5" s="2643"/>
      <c r="E5" s="2643"/>
      <c r="F5" s="2643"/>
      <c r="G5" s="2643"/>
      <c r="H5" s="2643"/>
      <c r="I5" s="2643"/>
      <c r="J5" s="2643"/>
      <c r="K5" s="2642"/>
      <c r="L5" s="2642"/>
      <c r="M5" s="2642"/>
      <c r="N5" s="2642"/>
      <c r="O5" s="2642"/>
      <c r="P5" s="2642"/>
      <c r="Q5" s="2642"/>
      <c r="R5" s="2642"/>
      <c r="S5" s="2642"/>
      <c r="T5" s="2642"/>
      <c r="U5" s="2642"/>
      <c r="V5" s="2642"/>
      <c r="W5" s="2642"/>
      <c r="X5" s="2642"/>
      <c r="Y5" s="2642"/>
      <c r="Z5" s="404"/>
      <c r="AA5" s="404"/>
      <c r="AB5" s="404"/>
      <c r="AC5" s="404"/>
      <c r="AD5" s="404"/>
      <c r="AE5" s="404"/>
    </row>
    <row r="6" spans="1:37" ht="5.65" customHeight="1" x14ac:dyDescent="0.15">
      <c r="A6" s="404"/>
      <c r="B6" s="404"/>
      <c r="C6" s="404"/>
      <c r="D6" s="404"/>
      <c r="E6" s="404"/>
      <c r="F6" s="404"/>
      <c r="G6" s="406"/>
      <c r="H6" s="406"/>
      <c r="I6" s="406"/>
      <c r="J6" s="406"/>
      <c r="K6" s="2642"/>
      <c r="L6" s="2642"/>
      <c r="M6" s="2642"/>
      <c r="N6" s="2642"/>
      <c r="O6" s="2642"/>
      <c r="P6" s="2642"/>
      <c r="Q6" s="2642"/>
      <c r="R6" s="2642"/>
      <c r="S6" s="2642"/>
      <c r="T6" s="2642"/>
      <c r="U6" s="2642"/>
      <c r="V6" s="2642"/>
      <c r="W6" s="2642"/>
      <c r="X6" s="2642"/>
      <c r="Y6" s="2642"/>
      <c r="Z6" s="404"/>
      <c r="AA6" s="404"/>
      <c r="AB6" s="404"/>
      <c r="AC6" s="404"/>
      <c r="AD6" s="404"/>
      <c r="AE6" s="404"/>
    </row>
    <row r="7" spans="1:37" ht="7.15" customHeight="1" x14ac:dyDescent="0.15">
      <c r="A7" s="2647" t="s">
        <v>6</v>
      </c>
      <c r="B7" s="2647"/>
      <c r="C7" s="404"/>
      <c r="D7" s="404"/>
      <c r="E7" s="404"/>
      <c r="F7" s="404"/>
      <c r="G7" s="404"/>
      <c r="H7" s="404"/>
      <c r="I7" s="404"/>
      <c r="J7" s="404"/>
      <c r="K7" s="404"/>
      <c r="L7" s="404"/>
      <c r="M7" s="407"/>
      <c r="N7" s="2649" t="s">
        <v>2178</v>
      </c>
      <c r="O7" s="2649"/>
      <c r="P7" s="2649"/>
      <c r="Q7" s="2649"/>
      <c r="R7" s="2649"/>
      <c r="S7" s="2649"/>
      <c r="T7" s="2649"/>
      <c r="U7" s="2649"/>
      <c r="V7" s="404"/>
      <c r="W7" s="404"/>
      <c r="X7" s="404"/>
      <c r="Y7" s="404"/>
      <c r="Z7" s="404"/>
      <c r="AA7" s="404"/>
      <c r="AB7" s="404"/>
      <c r="AC7" s="404"/>
      <c r="AD7" s="404"/>
      <c r="AE7" s="404"/>
    </row>
    <row r="8" spans="1:37" ht="13.5" customHeight="1" thickBot="1" x14ac:dyDescent="0.2">
      <c r="A8" s="2648"/>
      <c r="B8" s="2648"/>
      <c r="C8" s="404"/>
      <c r="D8" s="404"/>
      <c r="E8" s="404"/>
      <c r="F8" s="404"/>
      <c r="G8" s="404"/>
      <c r="H8" s="404"/>
      <c r="I8" s="404"/>
      <c r="J8" s="404"/>
      <c r="K8" s="404"/>
      <c r="L8" s="404"/>
      <c r="M8" s="408"/>
      <c r="N8" s="2650"/>
      <c r="O8" s="2650"/>
      <c r="P8" s="2650"/>
      <c r="Q8" s="2650"/>
      <c r="R8" s="2650"/>
      <c r="S8" s="2650"/>
      <c r="T8" s="2650"/>
      <c r="U8" s="2650"/>
      <c r="V8" s="404"/>
      <c r="W8" s="404"/>
      <c r="X8" s="404"/>
      <c r="Y8" s="404"/>
      <c r="Z8" s="404"/>
      <c r="AA8" s="404"/>
      <c r="AB8" s="404"/>
      <c r="AC8" s="404"/>
      <c r="AD8" s="404"/>
      <c r="AE8" s="404"/>
    </row>
    <row r="9" spans="1:37" s="409" customFormat="1" ht="15" customHeight="1" x14ac:dyDescent="0.15">
      <c r="A9" s="2651" t="s">
        <v>0</v>
      </c>
      <c r="B9" s="2652"/>
      <c r="C9" s="2652"/>
      <c r="D9" s="2654"/>
      <c r="E9" s="2655"/>
      <c r="F9" s="2655"/>
      <c r="G9" s="2655"/>
      <c r="H9" s="2655"/>
      <c r="I9" s="2655"/>
      <c r="J9" s="2655"/>
      <c r="K9" s="2655"/>
      <c r="L9" s="2655"/>
      <c r="M9" s="2655"/>
      <c r="N9" s="2655"/>
      <c r="O9" s="2655"/>
      <c r="P9" s="2656"/>
      <c r="Q9" s="2652" t="s">
        <v>0</v>
      </c>
      <c r="R9" s="2652"/>
      <c r="S9" s="2652"/>
      <c r="T9" s="1508"/>
      <c r="U9" s="1509"/>
      <c r="V9" s="1509"/>
      <c r="W9" s="1509"/>
      <c r="X9" s="1509"/>
      <c r="Y9" s="1509"/>
      <c r="Z9" s="1509"/>
      <c r="AA9" s="1509"/>
      <c r="AB9" s="1509"/>
      <c r="AC9" s="1509"/>
      <c r="AD9" s="1509"/>
      <c r="AE9" s="1511"/>
      <c r="AF9" s="86" t="str">
        <f>IF(AND(D9="",T9=""),"←フリガナ（学校法人名・理事長名）が未記入です。",IF(D9="","←フリガナ（学校法人名）が未記入です。",IF(T9="","←フリガナ（理事長名）が未記入です。","")))</f>
        <v>←フリガナ（学校法人名・理事長名）が未記入です。</v>
      </c>
      <c r="AG9" s="82"/>
    </row>
    <row r="10" spans="1:37" s="409" customFormat="1" ht="15" customHeight="1" x14ac:dyDescent="0.15">
      <c r="A10" s="2653"/>
      <c r="B10" s="2631"/>
      <c r="C10" s="2631"/>
      <c r="D10" s="1520"/>
      <c r="E10" s="1521"/>
      <c r="F10" s="1521"/>
      <c r="G10" s="1521"/>
      <c r="H10" s="1521"/>
      <c r="I10" s="1521"/>
      <c r="J10" s="1521"/>
      <c r="K10" s="1521"/>
      <c r="L10" s="1521"/>
      <c r="M10" s="1521"/>
      <c r="N10" s="1521"/>
      <c r="O10" s="1521"/>
      <c r="P10" s="1581"/>
      <c r="Q10" s="2631"/>
      <c r="R10" s="2631"/>
      <c r="S10" s="2631"/>
      <c r="T10" s="1520"/>
      <c r="U10" s="1521"/>
      <c r="V10" s="1521"/>
      <c r="W10" s="1521"/>
      <c r="X10" s="1521"/>
      <c r="Y10" s="1521"/>
      <c r="Z10" s="1521"/>
      <c r="AA10" s="1521"/>
      <c r="AB10" s="1521"/>
      <c r="AC10" s="1521"/>
      <c r="AD10" s="1521"/>
      <c r="AE10" s="1522"/>
      <c r="AF10" s="1518" t="str">
        <f>IF(AND(D10="",T10=""),"←学校法人名・理事長名が未記入です。",IF(D10="","←学校法人名が未記入です。",IF(T10="","←理事長名が未記入です。","")))</f>
        <v>←学校法人名・理事長名が未記入です。</v>
      </c>
      <c r="AG10" s="82"/>
    </row>
    <row r="11" spans="1:37" s="409" customFormat="1" ht="12" customHeight="1" x14ac:dyDescent="0.15">
      <c r="A11" s="2630" t="s">
        <v>2160</v>
      </c>
      <c r="B11" s="2599"/>
      <c r="C11" s="2599"/>
      <c r="D11" s="2657"/>
      <c r="E11" s="2658"/>
      <c r="F11" s="2658"/>
      <c r="G11" s="2658"/>
      <c r="H11" s="2658"/>
      <c r="I11" s="2658"/>
      <c r="J11" s="2658"/>
      <c r="K11" s="2658"/>
      <c r="L11" s="2658"/>
      <c r="M11" s="2658"/>
      <c r="N11" s="2658"/>
      <c r="O11" s="2658"/>
      <c r="P11" s="2659"/>
      <c r="Q11" s="2631" t="s">
        <v>7</v>
      </c>
      <c r="R11" s="2631"/>
      <c r="S11" s="2631"/>
      <c r="T11" s="2657"/>
      <c r="U11" s="2658"/>
      <c r="V11" s="2658"/>
      <c r="W11" s="2658"/>
      <c r="X11" s="2658"/>
      <c r="Y11" s="2658"/>
      <c r="Z11" s="2658"/>
      <c r="AA11" s="2658"/>
      <c r="AB11" s="2658"/>
      <c r="AC11" s="2658"/>
      <c r="AD11" s="2658"/>
      <c r="AE11" s="2660"/>
      <c r="AF11" s="1518"/>
      <c r="AG11" s="82"/>
    </row>
    <row r="12" spans="1:37" s="409" customFormat="1" ht="12" customHeight="1" x14ac:dyDescent="0.15">
      <c r="A12" s="2630" t="s">
        <v>1445</v>
      </c>
      <c r="B12" s="2599"/>
      <c r="C12" s="2599"/>
      <c r="D12" s="1523"/>
      <c r="E12" s="1524"/>
      <c r="F12" s="1524"/>
      <c r="G12" s="1524"/>
      <c r="H12" s="1524"/>
      <c r="I12" s="1524"/>
      <c r="J12" s="1524"/>
      <c r="K12" s="1524"/>
      <c r="L12" s="1524"/>
      <c r="M12" s="1524"/>
      <c r="N12" s="1524"/>
      <c r="O12" s="1524"/>
      <c r="P12" s="1582"/>
      <c r="Q12" s="2631"/>
      <c r="R12" s="2631"/>
      <c r="S12" s="2631"/>
      <c r="T12" s="1523"/>
      <c r="U12" s="1524"/>
      <c r="V12" s="1524"/>
      <c r="W12" s="1524"/>
      <c r="X12" s="1524"/>
      <c r="Y12" s="1524"/>
      <c r="Z12" s="1524"/>
      <c r="AA12" s="1524"/>
      <c r="AB12" s="1524"/>
      <c r="AC12" s="1524"/>
      <c r="AD12" s="1524"/>
      <c r="AE12" s="1525"/>
      <c r="AF12" s="1518"/>
      <c r="AG12" s="82"/>
    </row>
    <row r="13" spans="1:37" s="409" customFormat="1" ht="15" customHeight="1" x14ac:dyDescent="0.15">
      <c r="A13" s="2632" t="s">
        <v>10</v>
      </c>
      <c r="B13" s="2633"/>
      <c r="C13" s="2634"/>
      <c r="D13" s="2641" t="s">
        <v>8</v>
      </c>
      <c r="E13" s="1530"/>
      <c r="F13" s="1531"/>
      <c r="G13" s="1532"/>
      <c r="H13" s="2595" t="s">
        <v>0</v>
      </c>
      <c r="I13" s="2596"/>
      <c r="J13" s="2596"/>
      <c r="K13" s="2596"/>
      <c r="L13" s="2596"/>
      <c r="M13" s="2596"/>
      <c r="N13" s="2596"/>
      <c r="O13" s="2596"/>
      <c r="P13" s="2597"/>
      <c r="Q13" s="2598" t="s">
        <v>9</v>
      </c>
      <c r="R13" s="2598"/>
      <c r="S13" s="2598"/>
      <c r="T13" s="1538"/>
      <c r="U13" s="1539"/>
      <c r="V13" s="1539"/>
      <c r="W13" s="1539"/>
      <c r="X13" s="1539"/>
      <c r="Y13" s="1539"/>
      <c r="Z13" s="1539"/>
      <c r="AA13" s="1539"/>
      <c r="AB13" s="1539"/>
      <c r="AC13" s="1539"/>
      <c r="AD13" s="1539"/>
      <c r="AE13" s="1540"/>
      <c r="AF13" s="1518" t="str">
        <f>IF(AND(E13="",H14="",T13=""),"←郵便番号、フリガナ、電話番号が未記入です。",IF(E13="","←郵便番号が未記入です。",IF(H14="","←フリガナ（所在地）が未記入です。",IF(T13="","←電話番号が未記入です。",""))))</f>
        <v>←郵便番号、フリガナ、電話番号が未記入です。</v>
      </c>
      <c r="AG13" s="82"/>
    </row>
    <row r="14" spans="1:37" s="409" customFormat="1" ht="15" customHeight="1" x14ac:dyDescent="0.15">
      <c r="A14" s="2635"/>
      <c r="B14" s="2636"/>
      <c r="C14" s="2637"/>
      <c r="D14" s="2594"/>
      <c r="E14" s="1533"/>
      <c r="F14" s="1533"/>
      <c r="G14" s="1534"/>
      <c r="H14" s="1563"/>
      <c r="I14" s="1563"/>
      <c r="J14" s="1563"/>
      <c r="K14" s="1563"/>
      <c r="L14" s="1563"/>
      <c r="M14" s="1563"/>
      <c r="N14" s="1563"/>
      <c r="O14" s="1563"/>
      <c r="P14" s="1564"/>
      <c r="Q14" s="2599"/>
      <c r="R14" s="2599"/>
      <c r="S14" s="2599"/>
      <c r="T14" s="1541"/>
      <c r="U14" s="1542"/>
      <c r="V14" s="1542"/>
      <c r="W14" s="1542"/>
      <c r="X14" s="1542"/>
      <c r="Y14" s="1542"/>
      <c r="Z14" s="1542"/>
      <c r="AA14" s="1542"/>
      <c r="AB14" s="1542"/>
      <c r="AC14" s="1542"/>
      <c r="AD14" s="1542"/>
      <c r="AE14" s="1543"/>
      <c r="AF14" s="1518"/>
      <c r="AG14" s="82"/>
    </row>
    <row r="15" spans="1:37" s="409" customFormat="1" ht="12" customHeight="1" x14ac:dyDescent="0.15">
      <c r="A15" s="2635"/>
      <c r="B15" s="2636"/>
      <c r="C15" s="2637"/>
      <c r="D15" s="1565"/>
      <c r="E15" s="1566"/>
      <c r="F15" s="1566"/>
      <c r="G15" s="1566"/>
      <c r="H15" s="1566"/>
      <c r="I15" s="1566"/>
      <c r="J15" s="1566"/>
      <c r="K15" s="1566"/>
      <c r="L15" s="1566"/>
      <c r="M15" s="1566"/>
      <c r="N15" s="1566"/>
      <c r="O15" s="1566"/>
      <c r="P15" s="1567"/>
      <c r="Q15" s="2599" t="s">
        <v>11</v>
      </c>
      <c r="R15" s="2599"/>
      <c r="S15" s="2599"/>
      <c r="T15" s="1512"/>
      <c r="U15" s="1513"/>
      <c r="V15" s="1513"/>
      <c r="W15" s="1513"/>
      <c r="X15" s="1513"/>
      <c r="Y15" s="1513"/>
      <c r="Z15" s="1513"/>
      <c r="AA15" s="1513"/>
      <c r="AB15" s="1513"/>
      <c r="AC15" s="1513"/>
      <c r="AD15" s="1513"/>
      <c r="AE15" s="1514"/>
      <c r="AF15" s="1518" t="str">
        <f>IF(AND(D15="",T15=""),"←所在地・FAX番号が未記入です。",IF(D15="","←所在地が未記入です。",IF(T15="","←FAX番号が未記入です。","")))</f>
        <v>←所在地・FAX番号が未記入です。</v>
      </c>
      <c r="AG15" s="82"/>
    </row>
    <row r="16" spans="1:37" s="409" customFormat="1" ht="12" customHeight="1" thickBot="1" x14ac:dyDescent="0.2">
      <c r="A16" s="2638"/>
      <c r="B16" s="2639"/>
      <c r="C16" s="2640"/>
      <c r="D16" s="1568"/>
      <c r="E16" s="1569"/>
      <c r="F16" s="1569"/>
      <c r="G16" s="1569"/>
      <c r="H16" s="1569"/>
      <c r="I16" s="1569"/>
      <c r="J16" s="1569"/>
      <c r="K16" s="1569"/>
      <c r="L16" s="1569"/>
      <c r="M16" s="1569"/>
      <c r="N16" s="1569"/>
      <c r="O16" s="1569"/>
      <c r="P16" s="1570"/>
      <c r="Q16" s="2646"/>
      <c r="R16" s="2646"/>
      <c r="S16" s="2646"/>
      <c r="T16" s="1515"/>
      <c r="U16" s="1516"/>
      <c r="V16" s="1516"/>
      <c r="W16" s="1516"/>
      <c r="X16" s="1516"/>
      <c r="Y16" s="1516"/>
      <c r="Z16" s="1516"/>
      <c r="AA16" s="1516"/>
      <c r="AB16" s="1516"/>
      <c r="AC16" s="1516"/>
      <c r="AD16" s="1516"/>
      <c r="AE16" s="1517"/>
      <c r="AF16" s="1518"/>
      <c r="AG16" s="82"/>
    </row>
    <row r="17" spans="1:33" s="409" customFormat="1" ht="12.75" customHeight="1" thickBot="1" x14ac:dyDescent="0.2">
      <c r="A17" s="410"/>
      <c r="B17" s="410"/>
      <c r="C17" s="410"/>
      <c r="D17" s="410"/>
      <c r="E17" s="410"/>
      <c r="F17" s="410"/>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86"/>
      <c r="AG17" s="82"/>
    </row>
    <row r="18" spans="1:33" s="409" customFormat="1" ht="15" customHeight="1" x14ac:dyDescent="0.15">
      <c r="A18" s="2611" t="s">
        <v>0</v>
      </c>
      <c r="B18" s="2612"/>
      <c r="C18" s="2613"/>
      <c r="D18" s="1599"/>
      <c r="E18" s="1600"/>
      <c r="F18" s="1600"/>
      <c r="G18" s="1600"/>
      <c r="H18" s="1600"/>
      <c r="I18" s="1600"/>
      <c r="J18" s="1600"/>
      <c r="K18" s="1600"/>
      <c r="L18" s="1601"/>
      <c r="M18" s="2671" t="s">
        <v>0</v>
      </c>
      <c r="N18" s="2652"/>
      <c r="O18" s="2672"/>
      <c r="P18" s="1508"/>
      <c r="Q18" s="1604"/>
      <c r="R18" s="1604"/>
      <c r="S18" s="1604"/>
      <c r="T18" s="1604"/>
      <c r="U18" s="1604"/>
      <c r="V18" s="1604"/>
      <c r="W18" s="1605"/>
      <c r="X18" s="2606" t="s">
        <v>12</v>
      </c>
      <c r="Y18" s="2609" t="s">
        <v>13</v>
      </c>
      <c r="Z18" s="2610"/>
      <c r="AA18" s="1575"/>
      <c r="AB18" s="1576"/>
      <c r="AC18" s="1576"/>
      <c r="AD18" s="1576"/>
      <c r="AE18" s="1577"/>
      <c r="AF18" s="86" t="str">
        <f>IF(AND(D18="",P18=""),"←フリガナ（学校名・校長名）が未記入です。",IF(D18="","←フリガナ（学校名）が未記入です。",IF(P18="","←フリガナ（校長名）が未記入です。",IF(AA18="","←記入者職名が未記入です。",""))))</f>
        <v>←フリガナ（学校名・校長名）が未記入です。</v>
      </c>
      <c r="AG18" s="82"/>
    </row>
    <row r="19" spans="1:33" s="409" customFormat="1" ht="15" customHeight="1" x14ac:dyDescent="0.15">
      <c r="A19" s="2614" t="s">
        <v>2</v>
      </c>
      <c r="B19" s="2615"/>
      <c r="C19" s="2616"/>
      <c r="D19" s="2059"/>
      <c r="E19" s="2060"/>
      <c r="F19" s="2060"/>
      <c r="G19" s="2060"/>
      <c r="H19" s="2060"/>
      <c r="I19" s="2060"/>
      <c r="J19" s="2060"/>
      <c r="K19" s="2060"/>
      <c r="L19" s="2061"/>
      <c r="M19" s="2673"/>
      <c r="N19" s="2631"/>
      <c r="O19" s="2674"/>
      <c r="P19" s="1520"/>
      <c r="Q19" s="1544"/>
      <c r="R19" s="1544"/>
      <c r="S19" s="1544"/>
      <c r="T19" s="1544"/>
      <c r="U19" s="1544"/>
      <c r="V19" s="1544"/>
      <c r="W19" s="1545"/>
      <c r="X19" s="2607"/>
      <c r="Y19" s="2661" t="s">
        <v>0</v>
      </c>
      <c r="Z19" s="2662"/>
      <c r="AA19" s="1554"/>
      <c r="AB19" s="2663"/>
      <c r="AC19" s="2663"/>
      <c r="AD19" s="2663"/>
      <c r="AE19" s="2664"/>
      <c r="AF19" s="86" t="str">
        <f>IF(AA19="","←フリガナ（記入者名）が未記入です。","")</f>
        <v>←フリガナ（記入者名）が未記入です。</v>
      </c>
      <c r="AG19" s="82"/>
    </row>
    <row r="20" spans="1:33" s="409" customFormat="1" ht="24" customHeight="1" x14ac:dyDescent="0.15">
      <c r="A20" s="2614"/>
      <c r="B20" s="2615"/>
      <c r="C20" s="2616"/>
      <c r="D20" s="2062"/>
      <c r="E20" s="2063"/>
      <c r="F20" s="2063"/>
      <c r="G20" s="2063"/>
      <c r="H20" s="2063"/>
      <c r="I20" s="2063"/>
      <c r="J20" s="2063"/>
      <c r="K20" s="2063"/>
      <c r="L20" s="2064"/>
      <c r="M20" s="2665" t="s">
        <v>14</v>
      </c>
      <c r="N20" s="2666"/>
      <c r="O20" s="2667"/>
      <c r="P20" s="1546"/>
      <c r="Q20" s="1547"/>
      <c r="R20" s="1547"/>
      <c r="S20" s="1547"/>
      <c r="T20" s="1547"/>
      <c r="U20" s="1547"/>
      <c r="V20" s="1547"/>
      <c r="W20" s="1548"/>
      <c r="X20" s="2607"/>
      <c r="Y20" s="1520"/>
      <c r="Z20" s="1521"/>
      <c r="AA20" s="1521"/>
      <c r="AB20" s="1521"/>
      <c r="AC20" s="1521"/>
      <c r="AD20" s="1521"/>
      <c r="AE20" s="1522"/>
      <c r="AF20" s="1518" t="str">
        <f>IF(AND(D19="",P19="",Y20=""),"←学校名・校長名・記入者名が未記入です。",IF(D19="","←学校名が未記入です。",IF(P19="","←校長名が未記入です。",IF(Y20="","←記入者名が未記入です。",""))))</f>
        <v>←学校名・校長名・記入者名が未記入です。</v>
      </c>
      <c r="AG20" s="82"/>
    </row>
    <row r="21" spans="1:33" s="409" customFormat="1" ht="12" customHeight="1" x14ac:dyDescent="0.15">
      <c r="A21" s="2617" t="s">
        <v>3404</v>
      </c>
      <c r="B21" s="2618"/>
      <c r="C21" s="2619"/>
      <c r="D21" s="818"/>
      <c r="E21" s="819"/>
      <c r="F21" s="819"/>
      <c r="G21" s="819"/>
      <c r="H21" s="819"/>
      <c r="I21" s="819"/>
      <c r="J21" s="819"/>
      <c r="K21" s="819"/>
      <c r="L21" s="820"/>
      <c r="M21" s="2668"/>
      <c r="N21" s="2669"/>
      <c r="O21" s="2670"/>
      <c r="P21" s="1549"/>
      <c r="Q21" s="1550"/>
      <c r="R21" s="1550"/>
      <c r="S21" s="1550"/>
      <c r="T21" s="1550"/>
      <c r="U21" s="1550"/>
      <c r="V21" s="1550"/>
      <c r="W21" s="1551"/>
      <c r="X21" s="2608"/>
      <c r="Y21" s="1523"/>
      <c r="Z21" s="1524"/>
      <c r="AA21" s="1524"/>
      <c r="AB21" s="1524"/>
      <c r="AC21" s="1524"/>
      <c r="AD21" s="1524"/>
      <c r="AE21" s="1525"/>
      <c r="AF21" s="1518"/>
      <c r="AG21" s="82"/>
    </row>
    <row r="22" spans="1:33" s="409" customFormat="1" ht="15" customHeight="1" x14ac:dyDescent="0.15">
      <c r="A22" s="2591" t="s">
        <v>0</v>
      </c>
      <c r="B22" s="2592"/>
      <c r="C22" s="2592"/>
      <c r="D22" s="2593" t="s">
        <v>1446</v>
      </c>
      <c r="E22" s="1530"/>
      <c r="F22" s="1531"/>
      <c r="G22" s="1532"/>
      <c r="H22" s="2595" t="s">
        <v>0</v>
      </c>
      <c r="I22" s="2596"/>
      <c r="J22" s="2596"/>
      <c r="K22" s="2596"/>
      <c r="L22" s="2596"/>
      <c r="M22" s="2596"/>
      <c r="N22" s="2596"/>
      <c r="O22" s="2596"/>
      <c r="P22" s="2597"/>
      <c r="Q22" s="2598" t="s">
        <v>9</v>
      </c>
      <c r="R22" s="2598"/>
      <c r="S22" s="2598"/>
      <c r="T22" s="1538"/>
      <c r="U22" s="1539"/>
      <c r="V22" s="1539"/>
      <c r="W22" s="1539"/>
      <c r="X22" s="1539"/>
      <c r="Y22" s="1539"/>
      <c r="Z22" s="1539"/>
      <c r="AA22" s="1539"/>
      <c r="AB22" s="1539"/>
      <c r="AC22" s="1539"/>
      <c r="AD22" s="1539"/>
      <c r="AE22" s="1540"/>
      <c r="AF22" s="1518" t="str">
        <f>IF(AND(E22="",H23="",T22=""),"←郵便番号・フリガナ、電話番号が未記入です。",IF(E22="","←郵便番号が未記入です。",IF(H23="","←フリガナ（所在地）が未記入です。",IF(T22="","←電話番号が未記入です。",""))))</f>
        <v>←郵便番号・フリガナ、電話番号が未記入です。</v>
      </c>
      <c r="AG22" s="82"/>
    </row>
    <row r="23" spans="1:33" s="409" customFormat="1" ht="15" customHeight="1" x14ac:dyDescent="0.15">
      <c r="A23" s="2600" t="s">
        <v>15</v>
      </c>
      <c r="B23" s="2601"/>
      <c r="C23" s="2602"/>
      <c r="D23" s="2594"/>
      <c r="E23" s="1533"/>
      <c r="F23" s="1533"/>
      <c r="G23" s="1534"/>
      <c r="H23" s="1563"/>
      <c r="I23" s="1563"/>
      <c r="J23" s="1563"/>
      <c r="K23" s="1563"/>
      <c r="L23" s="1563"/>
      <c r="M23" s="1563"/>
      <c r="N23" s="1563"/>
      <c r="O23" s="1563"/>
      <c r="P23" s="1564"/>
      <c r="Q23" s="2599"/>
      <c r="R23" s="2599"/>
      <c r="S23" s="2599"/>
      <c r="T23" s="1541"/>
      <c r="U23" s="1542"/>
      <c r="V23" s="1542"/>
      <c r="W23" s="1542"/>
      <c r="X23" s="1542"/>
      <c r="Y23" s="1542"/>
      <c r="Z23" s="1542"/>
      <c r="AA23" s="1542"/>
      <c r="AB23" s="1542"/>
      <c r="AC23" s="1542"/>
      <c r="AD23" s="1542"/>
      <c r="AE23" s="1543"/>
      <c r="AF23" s="1518"/>
      <c r="AG23" s="82"/>
    </row>
    <row r="24" spans="1:33" s="409" customFormat="1" ht="12" customHeight="1" x14ac:dyDescent="0.15">
      <c r="A24" s="2600"/>
      <c r="B24" s="2601"/>
      <c r="C24" s="2602"/>
      <c r="D24" s="1565"/>
      <c r="E24" s="1566"/>
      <c r="F24" s="1566"/>
      <c r="G24" s="1566"/>
      <c r="H24" s="1566"/>
      <c r="I24" s="1566"/>
      <c r="J24" s="1566"/>
      <c r="K24" s="1566"/>
      <c r="L24" s="1566"/>
      <c r="M24" s="1566"/>
      <c r="N24" s="1566"/>
      <c r="O24" s="1566"/>
      <c r="P24" s="1567"/>
      <c r="Q24" s="2599" t="s">
        <v>11</v>
      </c>
      <c r="R24" s="2599"/>
      <c r="S24" s="2599"/>
      <c r="T24" s="1512"/>
      <c r="U24" s="1513"/>
      <c r="V24" s="1513"/>
      <c r="W24" s="1513"/>
      <c r="X24" s="1513"/>
      <c r="Y24" s="1513"/>
      <c r="Z24" s="1513"/>
      <c r="AA24" s="1513"/>
      <c r="AB24" s="1513"/>
      <c r="AC24" s="1513"/>
      <c r="AD24" s="1513"/>
      <c r="AE24" s="1514"/>
      <c r="AF24" s="1518" t="str">
        <f>IF(AND(D24="",T24=""),"←所在地・FAX番号が未記入です。",IF(D24="","←学校所在地が未記入です。",IF(T24="","←FAX番号が未記入です。","")))</f>
        <v>←所在地・FAX番号が未記入です。</v>
      </c>
      <c r="AG24" s="82"/>
    </row>
    <row r="25" spans="1:33" s="409" customFormat="1" ht="12" customHeight="1" thickBot="1" x14ac:dyDescent="0.2">
      <c r="A25" s="2603"/>
      <c r="B25" s="2604"/>
      <c r="C25" s="2605"/>
      <c r="D25" s="1568"/>
      <c r="E25" s="1569"/>
      <c r="F25" s="1569"/>
      <c r="G25" s="1569"/>
      <c r="H25" s="1569"/>
      <c r="I25" s="1569"/>
      <c r="J25" s="1569"/>
      <c r="K25" s="1569"/>
      <c r="L25" s="1569"/>
      <c r="M25" s="1569"/>
      <c r="N25" s="1569"/>
      <c r="O25" s="1569"/>
      <c r="P25" s="1570"/>
      <c r="Q25" s="2646"/>
      <c r="R25" s="2646"/>
      <c r="S25" s="2646"/>
      <c r="T25" s="1515"/>
      <c r="U25" s="1516"/>
      <c r="V25" s="1516"/>
      <c r="W25" s="1516"/>
      <c r="X25" s="1516"/>
      <c r="Y25" s="1516"/>
      <c r="Z25" s="1516"/>
      <c r="AA25" s="1516"/>
      <c r="AB25" s="1516"/>
      <c r="AC25" s="1516"/>
      <c r="AD25" s="1516"/>
      <c r="AE25" s="1517"/>
      <c r="AF25" s="1518"/>
      <c r="AG25" s="82"/>
    </row>
    <row r="26" spans="1:33" s="409" customFormat="1" ht="12.75" customHeight="1" thickBot="1" x14ac:dyDescent="0.2">
      <c r="A26" s="411"/>
      <c r="B26" s="411"/>
      <c r="C26" s="411"/>
      <c r="D26" s="411"/>
      <c r="E26" s="411"/>
      <c r="F26" s="411"/>
      <c r="G26" s="411"/>
      <c r="H26" s="411"/>
      <c r="I26" s="411"/>
      <c r="J26" s="411"/>
      <c r="K26" s="411"/>
      <c r="L26" s="411"/>
      <c r="M26" s="411"/>
      <c r="N26" s="411"/>
      <c r="O26" s="411"/>
      <c r="P26" s="411"/>
      <c r="Q26" s="411"/>
      <c r="R26" s="411"/>
      <c r="S26" s="411"/>
      <c r="T26" s="411"/>
      <c r="U26" s="411"/>
      <c r="V26" s="411"/>
      <c r="W26" s="411"/>
      <c r="X26" s="411"/>
      <c r="Y26" s="411"/>
      <c r="Z26" s="411"/>
      <c r="AA26" s="411"/>
      <c r="AB26" s="411"/>
      <c r="AC26" s="411"/>
      <c r="AD26" s="411"/>
      <c r="AE26" s="411"/>
      <c r="AF26" s="506"/>
      <c r="AG26" s="412"/>
    </row>
    <row r="27" spans="1:33" s="68" customFormat="1" ht="12.75" customHeight="1" x14ac:dyDescent="0.15">
      <c r="A27" s="2317" t="s">
        <v>16</v>
      </c>
      <c r="B27" s="2299"/>
      <c r="C27" s="2299"/>
      <c r="D27" s="2299"/>
      <c r="E27" s="2299"/>
      <c r="F27" s="2675"/>
      <c r="G27" s="411"/>
      <c r="H27" s="411"/>
      <c r="I27" s="411"/>
      <c r="J27" s="411"/>
      <c r="K27" s="411"/>
      <c r="L27" s="411"/>
      <c r="M27" s="499"/>
      <c r="N27" s="499"/>
      <c r="O27" s="499"/>
      <c r="P27" s="499"/>
      <c r="Q27" s="499"/>
      <c r="R27" s="499"/>
      <c r="S27" s="499"/>
      <c r="T27" s="418"/>
      <c r="U27" s="418"/>
      <c r="V27" s="418"/>
      <c r="W27" s="418"/>
      <c r="X27" s="418"/>
      <c r="Y27" s="418"/>
      <c r="Z27" s="411"/>
      <c r="AA27" s="411"/>
      <c r="AB27" s="411"/>
      <c r="AC27" s="411"/>
      <c r="AD27" s="411"/>
      <c r="AE27" s="411"/>
      <c r="AF27" s="507"/>
    </row>
    <row r="28" spans="1:33" s="68" customFormat="1" ht="12.75" customHeight="1" x14ac:dyDescent="0.15">
      <c r="A28" s="417">
        <v>1</v>
      </c>
      <c r="B28" s="2584" t="s">
        <v>64</v>
      </c>
      <c r="C28" s="2585"/>
      <c r="D28" s="2585"/>
      <c r="E28" s="413"/>
      <c r="F28" s="416"/>
      <c r="G28" s="411"/>
      <c r="H28" s="411"/>
      <c r="I28" s="411"/>
      <c r="J28" s="499"/>
      <c r="K28" s="499"/>
      <c r="L28" s="499"/>
      <c r="M28" s="499"/>
      <c r="N28" s="499"/>
      <c r="O28" s="499"/>
      <c r="P28" s="499"/>
      <c r="Q28" s="499"/>
      <c r="R28" s="499"/>
      <c r="S28" s="499"/>
      <c r="T28" s="499"/>
      <c r="U28" s="499"/>
      <c r="V28" s="499"/>
      <c r="W28" s="499"/>
      <c r="X28" s="499"/>
      <c r="Y28" s="499"/>
      <c r="Z28" s="411"/>
      <c r="AA28" s="411"/>
      <c r="AB28" s="411"/>
      <c r="AC28" s="411"/>
      <c r="AD28" s="411"/>
      <c r="AE28" s="411"/>
      <c r="AF28" s="507"/>
    </row>
    <row r="29" spans="1:33" s="68" customFormat="1" ht="12.75" customHeight="1" x14ac:dyDescent="0.15">
      <c r="A29" s="417">
        <v>2</v>
      </c>
      <c r="B29" s="2584" t="s">
        <v>65</v>
      </c>
      <c r="C29" s="2585"/>
      <c r="D29" s="2585"/>
      <c r="E29" s="413"/>
      <c r="F29" s="416"/>
      <c r="G29" s="411"/>
      <c r="H29" s="411"/>
      <c r="I29" s="411"/>
      <c r="J29" s="499"/>
      <c r="K29" s="499"/>
      <c r="L29" s="499"/>
      <c r="M29" s="499"/>
      <c r="N29" s="499"/>
      <c r="O29" s="499"/>
      <c r="P29" s="499"/>
      <c r="Q29" s="499"/>
      <c r="R29" s="499"/>
      <c r="S29" s="499"/>
      <c r="T29" s="2586" t="s">
        <v>993</v>
      </c>
      <c r="U29" s="2586"/>
      <c r="V29" s="2586"/>
      <c r="W29" s="2586"/>
      <c r="X29" s="2586"/>
      <c r="Y29" s="2586"/>
      <c r="Z29" s="2586" t="s">
        <v>994</v>
      </c>
      <c r="AA29" s="2586"/>
      <c r="AB29" s="2586"/>
      <c r="AC29" s="2586"/>
      <c r="AD29" s="2586"/>
      <c r="AE29" s="2586"/>
      <c r="AF29" s="507"/>
    </row>
    <row r="30" spans="1:33" s="68" customFormat="1" ht="12.75" customHeight="1" x14ac:dyDescent="0.15">
      <c r="A30" s="417">
        <v>3</v>
      </c>
      <c r="B30" s="2584" t="s">
        <v>66</v>
      </c>
      <c r="C30" s="2585"/>
      <c r="D30" s="2585"/>
      <c r="E30" s="413"/>
      <c r="F30" s="416"/>
      <c r="G30" s="2589" t="s">
        <v>1360</v>
      </c>
      <c r="H30" s="2590" t="s">
        <v>1028</v>
      </c>
      <c r="I30" s="2590"/>
      <c r="J30" s="2590"/>
      <c r="K30" s="2590"/>
      <c r="L30" s="2590"/>
      <c r="M30" s="2590"/>
      <c r="N30" s="2590"/>
      <c r="O30" s="2590"/>
      <c r="P30" s="2590"/>
      <c r="Q30" s="2590"/>
      <c r="R30" s="500"/>
      <c r="S30" s="501"/>
      <c r="T30" s="2587"/>
      <c r="U30" s="2587"/>
      <c r="V30" s="2587"/>
      <c r="W30" s="2587"/>
      <c r="X30" s="2587"/>
      <c r="Y30" s="2587"/>
      <c r="Z30" s="2587"/>
      <c r="AA30" s="2587"/>
      <c r="AB30" s="2587"/>
      <c r="AC30" s="2587"/>
      <c r="AD30" s="2587"/>
      <c r="AE30" s="2587"/>
      <c r="AF30" s="507"/>
    </row>
    <row r="31" spans="1:33" s="68" customFormat="1" ht="12.75" customHeight="1" thickBot="1" x14ac:dyDescent="0.2">
      <c r="A31" s="417">
        <v>4</v>
      </c>
      <c r="B31" s="413" t="s">
        <v>20</v>
      </c>
      <c r="C31" s="413"/>
      <c r="D31" s="413"/>
      <c r="E31" s="413"/>
      <c r="F31" s="416"/>
      <c r="G31" s="2589"/>
      <c r="H31" s="2590"/>
      <c r="I31" s="2590"/>
      <c r="J31" s="2590"/>
      <c r="K31" s="2590"/>
      <c r="L31" s="2590"/>
      <c r="M31" s="2590"/>
      <c r="N31" s="2590"/>
      <c r="O31" s="2590"/>
      <c r="P31" s="2590"/>
      <c r="Q31" s="2590"/>
      <c r="R31" s="500"/>
      <c r="S31" s="501"/>
      <c r="T31" s="2588"/>
      <c r="U31" s="2588"/>
      <c r="V31" s="2588"/>
      <c r="W31" s="2588"/>
      <c r="X31" s="2588"/>
      <c r="Y31" s="2588"/>
      <c r="Z31" s="2588"/>
      <c r="AA31" s="2588"/>
      <c r="AB31" s="2588"/>
      <c r="AC31" s="2588"/>
      <c r="AD31" s="2588"/>
      <c r="AE31" s="2588"/>
      <c r="AF31" s="1482" t="str">
        <f>IF(OR(A33="　",A33=""),"←男女共学別が未選択です。",IF(T32="","←他県からの生徒数が未記入です。（いない場合は「０」と記入してください。）",IF(Z32="","←外国人生徒数が未記入です。（いない場合は「０」と記入してください。）","")))</f>
        <v>←男女共学別が未選択です。</v>
      </c>
    </row>
    <row r="32" spans="1:33" s="68" customFormat="1" ht="17.25" customHeight="1" thickBot="1" x14ac:dyDescent="0.2">
      <c r="A32" s="419" t="s">
        <v>61</v>
      </c>
      <c r="B32" s="413"/>
      <c r="C32" s="420"/>
      <c r="D32" s="420"/>
      <c r="E32" s="413"/>
      <c r="F32" s="416"/>
      <c r="G32" s="502">
        <v>2</v>
      </c>
      <c r="H32" s="2580" t="s">
        <v>2117</v>
      </c>
      <c r="I32" s="2580"/>
      <c r="J32" s="2580"/>
      <c r="K32" s="2580"/>
      <c r="L32" s="2580"/>
      <c r="M32" s="2580"/>
      <c r="N32" s="2580"/>
      <c r="O32" s="2580"/>
      <c r="P32" s="2580"/>
      <c r="Q32" s="2580"/>
      <c r="R32" s="500"/>
      <c r="S32" s="503"/>
      <c r="T32" s="1484"/>
      <c r="U32" s="1485"/>
      <c r="V32" s="1485"/>
      <c r="W32" s="1485"/>
      <c r="X32" s="1485"/>
      <c r="Y32" s="1486"/>
      <c r="Z32" s="1484"/>
      <c r="AA32" s="1485"/>
      <c r="AB32" s="1485"/>
      <c r="AC32" s="1485"/>
      <c r="AD32" s="1485"/>
      <c r="AE32" s="1486"/>
      <c r="AF32" s="1482"/>
    </row>
    <row r="33" spans="1:33" s="68" customFormat="1" ht="15" customHeight="1" thickBot="1" x14ac:dyDescent="0.2">
      <c r="A33" s="56"/>
      <c r="B33" s="421" t="s">
        <v>950</v>
      </c>
      <c r="C33" s="422"/>
      <c r="D33" s="422"/>
      <c r="E33" s="423"/>
      <c r="F33" s="424"/>
      <c r="G33" s="504"/>
      <c r="H33" s="2580"/>
      <c r="I33" s="2580"/>
      <c r="J33" s="2580"/>
      <c r="K33" s="2580"/>
      <c r="L33" s="2580"/>
      <c r="M33" s="2580"/>
      <c r="N33" s="2580"/>
      <c r="O33" s="2580"/>
      <c r="P33" s="2580"/>
      <c r="Q33" s="2580"/>
      <c r="R33" s="500"/>
      <c r="S33" s="503"/>
      <c r="T33" s="1487"/>
      <c r="U33" s="1488"/>
      <c r="V33" s="1488"/>
      <c r="W33" s="1488"/>
      <c r="X33" s="1488"/>
      <c r="Y33" s="1489"/>
      <c r="Z33" s="1487"/>
      <c r="AA33" s="1488"/>
      <c r="AB33" s="1488"/>
      <c r="AC33" s="1488"/>
      <c r="AD33" s="1488"/>
      <c r="AE33" s="1489"/>
      <c r="AF33" s="1482"/>
    </row>
    <row r="34" spans="1:33" s="409" customFormat="1" ht="22.5" customHeight="1" thickBot="1" x14ac:dyDescent="0.2">
      <c r="A34" s="2581" t="s">
        <v>67</v>
      </c>
      <c r="B34" s="2582"/>
      <c r="C34" s="2582"/>
      <c r="D34" s="2582"/>
      <c r="E34" s="2582"/>
      <c r="F34" s="2582"/>
      <c r="G34" s="2582"/>
      <c r="H34" s="2582"/>
      <c r="I34" s="2582"/>
      <c r="J34" s="2582"/>
      <c r="K34" s="2582"/>
      <c r="L34" s="411"/>
      <c r="M34" s="411"/>
      <c r="N34" s="411"/>
      <c r="O34" s="411"/>
      <c r="P34" s="411"/>
      <c r="Q34" s="411"/>
      <c r="R34" s="2331" t="s">
        <v>992</v>
      </c>
      <c r="S34" s="2331"/>
      <c r="T34" s="2331"/>
      <c r="U34" s="2331"/>
      <c r="V34" s="2331"/>
      <c r="W34" s="2331"/>
      <c r="X34" s="430"/>
      <c r="Y34" s="411"/>
      <c r="Z34" s="411"/>
      <c r="AA34" s="411"/>
      <c r="AB34" s="2476" t="s">
        <v>22</v>
      </c>
      <c r="AC34" s="2583"/>
      <c r="AD34" s="2583"/>
      <c r="AE34" s="2583"/>
      <c r="AF34" s="506"/>
      <c r="AG34" s="412"/>
    </row>
    <row r="35" spans="1:33" s="409" customFormat="1" ht="13.5" customHeight="1" x14ac:dyDescent="0.15">
      <c r="A35" s="2477" t="s">
        <v>33</v>
      </c>
      <c r="B35" s="2478"/>
      <c r="C35" s="2479"/>
      <c r="D35" s="2547" t="s">
        <v>68</v>
      </c>
      <c r="E35" s="2548"/>
      <c r="F35" s="2548"/>
      <c r="G35" s="2548"/>
      <c r="H35" s="2548"/>
      <c r="I35" s="2548"/>
      <c r="J35" s="2548"/>
      <c r="K35" s="2548"/>
      <c r="L35" s="2548"/>
      <c r="M35" s="2548"/>
      <c r="N35" s="2548"/>
      <c r="O35" s="2548"/>
      <c r="P35" s="2549"/>
      <c r="Q35" s="2548" t="s">
        <v>69</v>
      </c>
      <c r="R35" s="2548"/>
      <c r="S35" s="2548"/>
      <c r="T35" s="2548"/>
      <c r="U35" s="2548"/>
      <c r="V35" s="2548"/>
      <c r="W35" s="2548"/>
      <c r="X35" s="2548"/>
      <c r="Y35" s="2548"/>
      <c r="Z35" s="2548"/>
      <c r="AA35" s="2548"/>
      <c r="AB35" s="2548"/>
      <c r="AC35" s="2548"/>
      <c r="AD35" s="2548"/>
      <c r="AE35" s="2549"/>
      <c r="AF35" s="506"/>
      <c r="AG35" s="412"/>
    </row>
    <row r="36" spans="1:33" s="409" customFormat="1" ht="11.25" customHeight="1" x14ac:dyDescent="0.15">
      <c r="A36" s="2442"/>
      <c r="B36" s="2443"/>
      <c r="C36" s="2444"/>
      <c r="D36" s="2550" t="s">
        <v>999</v>
      </c>
      <c r="E36" s="2551"/>
      <c r="F36" s="2555" t="s">
        <v>3266</v>
      </c>
      <c r="G36" s="2556"/>
      <c r="H36" s="2561" t="s">
        <v>17</v>
      </c>
      <c r="I36" s="2563" t="s">
        <v>2161</v>
      </c>
      <c r="J36" s="2564"/>
      <c r="K36" s="2567" t="s">
        <v>2162</v>
      </c>
      <c r="L36" s="2568"/>
      <c r="M36" s="2573" t="s">
        <v>2163</v>
      </c>
      <c r="N36" s="2573"/>
      <c r="O36" s="431"/>
      <c r="P36" s="432"/>
      <c r="Q36" s="2575"/>
      <c r="R36" s="2576"/>
      <c r="S36" s="2577"/>
      <c r="T36" s="2443" t="s">
        <v>1457</v>
      </c>
      <c r="U36" s="2542"/>
      <c r="V36" s="2443" t="s">
        <v>1452</v>
      </c>
      <c r="W36" s="2542"/>
      <c r="X36" s="2544" t="s">
        <v>1453</v>
      </c>
      <c r="Y36" s="2542"/>
      <c r="Z36" s="2544" t="s">
        <v>2164</v>
      </c>
      <c r="AA36" s="2542"/>
      <c r="AB36" s="2544" t="s">
        <v>2165</v>
      </c>
      <c r="AC36" s="2443"/>
      <c r="AD36" s="2544" t="s">
        <v>2166</v>
      </c>
      <c r="AE36" s="2546"/>
      <c r="AF36" s="506"/>
      <c r="AG36" s="412"/>
    </row>
    <row r="37" spans="1:33" s="409" customFormat="1" ht="13.5" customHeight="1" x14ac:dyDescent="0.15">
      <c r="A37" s="2442"/>
      <c r="B37" s="2443"/>
      <c r="C37" s="2444"/>
      <c r="D37" s="2552"/>
      <c r="E37" s="2551"/>
      <c r="F37" s="2557"/>
      <c r="G37" s="2558"/>
      <c r="H37" s="2561"/>
      <c r="I37" s="2563"/>
      <c r="J37" s="2564"/>
      <c r="K37" s="2569"/>
      <c r="L37" s="2570"/>
      <c r="M37" s="2573"/>
      <c r="N37" s="2570"/>
      <c r="O37" s="2578" t="s">
        <v>24</v>
      </c>
      <c r="P37" s="2579"/>
      <c r="Q37" s="2442" t="s">
        <v>25</v>
      </c>
      <c r="R37" s="2443"/>
      <c r="S37" s="2444"/>
      <c r="T37" s="2443"/>
      <c r="U37" s="2542"/>
      <c r="V37" s="2443"/>
      <c r="W37" s="2542"/>
      <c r="X37" s="2544"/>
      <c r="Y37" s="2542"/>
      <c r="Z37" s="2544"/>
      <c r="AA37" s="2542"/>
      <c r="AB37" s="2544"/>
      <c r="AC37" s="2443"/>
      <c r="AD37" s="2544"/>
      <c r="AE37" s="2546"/>
      <c r="AF37" s="506"/>
      <c r="AG37" s="412"/>
    </row>
    <row r="38" spans="1:33" s="409" customFormat="1" ht="19.5" customHeight="1" x14ac:dyDescent="0.15">
      <c r="A38" s="2445"/>
      <c r="B38" s="2446"/>
      <c r="C38" s="2447"/>
      <c r="D38" s="2553"/>
      <c r="E38" s="2554"/>
      <c r="F38" s="2559"/>
      <c r="G38" s="2560"/>
      <c r="H38" s="2562"/>
      <c r="I38" s="2565"/>
      <c r="J38" s="2566"/>
      <c r="K38" s="2571"/>
      <c r="L38" s="2572"/>
      <c r="M38" s="2574"/>
      <c r="N38" s="2572"/>
      <c r="O38" s="433" t="s">
        <v>23</v>
      </c>
      <c r="P38" s="434"/>
      <c r="Q38" s="435"/>
      <c r="R38" s="411"/>
      <c r="S38" s="436"/>
      <c r="T38" s="2446"/>
      <c r="U38" s="2543"/>
      <c r="V38" s="2446"/>
      <c r="W38" s="2543"/>
      <c r="X38" s="2545"/>
      <c r="Y38" s="2543"/>
      <c r="Z38" s="2545"/>
      <c r="AA38" s="2543"/>
      <c r="AB38" s="2545"/>
      <c r="AC38" s="2446"/>
      <c r="AD38" s="2545"/>
      <c r="AE38" s="2489"/>
      <c r="AF38" s="506"/>
      <c r="AG38" s="412"/>
    </row>
    <row r="39" spans="1:33" s="409" customFormat="1" ht="16.149999999999999" customHeight="1" x14ac:dyDescent="0.15">
      <c r="A39" s="2460" t="s">
        <v>25</v>
      </c>
      <c r="B39" s="2461"/>
      <c r="C39" s="2462"/>
      <c r="D39" s="2463">
        <f>SUM(D42:E49)</f>
        <v>0</v>
      </c>
      <c r="E39" s="2530"/>
      <c r="F39" s="2463">
        <f>SUM(F42:G49)</f>
        <v>0</v>
      </c>
      <c r="G39" s="2530"/>
      <c r="H39" s="437" t="s">
        <v>25</v>
      </c>
      <c r="I39" s="2534">
        <f>I40+I41</f>
        <v>0</v>
      </c>
      <c r="J39" s="2366"/>
      <c r="K39" s="2535">
        <f>K40+K41</f>
        <v>0</v>
      </c>
      <c r="L39" s="2536"/>
      <c r="M39" s="2534">
        <f>M40+M41</f>
        <v>0</v>
      </c>
      <c r="N39" s="2366"/>
      <c r="O39" s="2535">
        <f>O40+O41</f>
        <v>0</v>
      </c>
      <c r="P39" s="2537"/>
      <c r="Q39" s="2538">
        <f>Q40+Q41</f>
        <v>0</v>
      </c>
      <c r="R39" s="2366"/>
      <c r="S39" s="2539"/>
      <c r="T39" s="2535">
        <f>T40+T41</f>
        <v>0</v>
      </c>
      <c r="U39" s="2366"/>
      <c r="V39" s="2540">
        <f>V40+V41</f>
        <v>0</v>
      </c>
      <c r="W39" s="2541"/>
      <c r="X39" s="2540">
        <f>X40+X41</f>
        <v>0</v>
      </c>
      <c r="Y39" s="2541"/>
      <c r="Z39" s="2540">
        <f>Z40+Z41</f>
        <v>0</v>
      </c>
      <c r="AA39" s="2541"/>
      <c r="AB39" s="2540">
        <f>AB40+AB41</f>
        <v>0</v>
      </c>
      <c r="AC39" s="2541"/>
      <c r="AD39" s="2534">
        <f>AD40+AD41</f>
        <v>0</v>
      </c>
      <c r="AE39" s="2537"/>
      <c r="AF39" s="624" t="str">
        <f>IF(D39=0,"←１年生学則定員が空欄です。(募集停止校の場合は空欄で構いません。)",IF(Q39=0,"←生徒数が未記入です。",IF(AND(NOT(D39=0),NOT(F39=0),D39&gt;=F39*3),"←１年生の学則定員が募集定員の３倍以上です。（多くの場合、1年生学則定員と募集定員は近い人数ですが、正しい場合は構いません。）",IF(AND(NOT(D39=0),NOT(F39=0),F39&gt;=D39*3),"←募集定員が１年生の学則定員の３倍以上です。（多くの場合、1年生学則定員と募集定員は近い人数ですが正しい場合は構いません。）",IF(AND(A33=1,Q41&gt;0),"↑で「1男子校」が選択されていて女子の生徒数が１名以上なので修正してください。",IF(AND(A33=2,Q40&gt;0),"↑で「2女子校」が選択されていて男子の生徒数が１名以上なので修正してください。",IF(AND(A33=3,Q40=0),"↑で「3共学校」が選択されていますが男子の生徒数が０名です。男子０名の場合は構いません。",IF(AND(A33=3,Q41=0),"↑で「3共学校」が選択されていますが女子の生徒数が０名です。女子０名の場合は構いません。",""))))))))</f>
        <v>←１年生学則定員が空欄です。(募集停止校の場合は空欄で構いません。)</v>
      </c>
      <c r="AG39" s="82"/>
    </row>
    <row r="40" spans="1:33" s="409" customFormat="1" ht="16.149999999999999" customHeight="1" x14ac:dyDescent="0.15">
      <c r="A40" s="2442"/>
      <c r="B40" s="2443"/>
      <c r="C40" s="2444"/>
      <c r="D40" s="2531"/>
      <c r="E40" s="2532"/>
      <c r="F40" s="2531"/>
      <c r="G40" s="2532"/>
      <c r="H40" s="438" t="s">
        <v>19</v>
      </c>
      <c r="I40" s="2522">
        <f>I42+I44+I46+I48</f>
        <v>0</v>
      </c>
      <c r="J40" s="2506"/>
      <c r="K40" s="2524">
        <f>K42+K44+K46+K48</f>
        <v>0</v>
      </c>
      <c r="L40" s="2523"/>
      <c r="M40" s="2524">
        <f>M42+M44+M46+M48</f>
        <v>0</v>
      </c>
      <c r="N40" s="2523"/>
      <c r="O40" s="2522">
        <f>O42+O44+O46+O48</f>
        <v>0</v>
      </c>
      <c r="P40" s="2506"/>
      <c r="Q40" s="2505">
        <f>Q42+Q44+Q46+Q48</f>
        <v>0</v>
      </c>
      <c r="R40" s="2506"/>
      <c r="S40" s="2507"/>
      <c r="T40" s="2522">
        <f>T42+T44+T46+T48</f>
        <v>0</v>
      </c>
      <c r="U40" s="2523"/>
      <c r="V40" s="2522">
        <f>V42+V44+V46+V48</f>
        <v>0</v>
      </c>
      <c r="W40" s="2523"/>
      <c r="X40" s="2522">
        <f>X42+X44+X46+X48</f>
        <v>0</v>
      </c>
      <c r="Y40" s="2523"/>
      <c r="Z40" s="2522">
        <f>Z42+Z44+Z46+Z48</f>
        <v>0</v>
      </c>
      <c r="AA40" s="2523"/>
      <c r="AB40" s="2522">
        <f>AB42+AB44+AB46+AB48</f>
        <v>0</v>
      </c>
      <c r="AC40" s="2523"/>
      <c r="AD40" s="2524">
        <f>AD42+AD44+AD46+AD48</f>
        <v>0</v>
      </c>
      <c r="AE40" s="2525"/>
      <c r="AF40" s="624"/>
      <c r="AG40" s="412"/>
    </row>
    <row r="41" spans="1:33" s="409" customFormat="1" ht="16.149999999999999" customHeight="1" x14ac:dyDescent="0.15">
      <c r="A41" s="2445"/>
      <c r="B41" s="2446"/>
      <c r="C41" s="2447"/>
      <c r="D41" s="2533"/>
      <c r="E41" s="2498"/>
      <c r="F41" s="2533"/>
      <c r="G41" s="2498"/>
      <c r="H41" s="439" t="s">
        <v>21</v>
      </c>
      <c r="I41" s="2454">
        <f>I43+I45+I47+I49</f>
        <v>0</v>
      </c>
      <c r="J41" s="2455"/>
      <c r="K41" s="2526">
        <f>K43+K45+K47+K49</f>
        <v>0</v>
      </c>
      <c r="L41" s="2527"/>
      <c r="M41" s="2526">
        <f>M43+M45+M47+M49</f>
        <v>0</v>
      </c>
      <c r="N41" s="2527"/>
      <c r="O41" s="2528">
        <f>O43+O45+O47+O49</f>
        <v>0</v>
      </c>
      <c r="P41" s="2455"/>
      <c r="Q41" s="2459">
        <f>Q43+Q45+Q47+Q49</f>
        <v>0</v>
      </c>
      <c r="R41" s="2455"/>
      <c r="S41" s="2456"/>
      <c r="T41" s="2528">
        <f>T43+T45+T47+T49</f>
        <v>0</v>
      </c>
      <c r="U41" s="2527"/>
      <c r="V41" s="2528">
        <f>V43+V45+V47+V49</f>
        <v>0</v>
      </c>
      <c r="W41" s="2527"/>
      <c r="X41" s="2528">
        <f>X43+X45+X47+X49</f>
        <v>0</v>
      </c>
      <c r="Y41" s="2527"/>
      <c r="Z41" s="2528">
        <f>Z43+Z45+Z47+Z49</f>
        <v>0</v>
      </c>
      <c r="AA41" s="2527"/>
      <c r="AB41" s="2528">
        <f>AB43+AB45+AB47+AB49</f>
        <v>0</v>
      </c>
      <c r="AC41" s="2527"/>
      <c r="AD41" s="2526">
        <f>AD43+AD45+AD47+AD49</f>
        <v>0</v>
      </c>
      <c r="AE41" s="2529"/>
      <c r="AF41" s="624"/>
      <c r="AG41" s="412"/>
    </row>
    <row r="42" spans="1:33" s="409" customFormat="1" ht="16.149999999999999" customHeight="1" x14ac:dyDescent="0.15">
      <c r="A42" s="2516" t="s">
        <v>26</v>
      </c>
      <c r="B42" s="2517"/>
      <c r="C42" s="2518"/>
      <c r="D42" s="2451"/>
      <c r="E42" s="2449"/>
      <c r="F42" s="2510"/>
      <c r="G42" s="2511"/>
      <c r="H42" s="438" t="s">
        <v>19</v>
      </c>
      <c r="I42" s="2449"/>
      <c r="J42" s="2449"/>
      <c r="K42" s="2503"/>
      <c r="L42" s="2502"/>
      <c r="M42" s="2449"/>
      <c r="N42" s="2502"/>
      <c r="O42" s="2503"/>
      <c r="P42" s="2504"/>
      <c r="Q42" s="2505">
        <f t="shared" ref="Q42:Q49" si="0">SUM(T42:AE42)</f>
        <v>0</v>
      </c>
      <c r="R42" s="2506"/>
      <c r="S42" s="2507"/>
      <c r="T42" s="2508"/>
      <c r="U42" s="2492"/>
      <c r="V42" s="2491"/>
      <c r="W42" s="2492"/>
      <c r="X42" s="2491"/>
      <c r="Y42" s="2492"/>
      <c r="Z42" s="2491"/>
      <c r="AA42" s="2492"/>
      <c r="AB42" s="2491"/>
      <c r="AC42" s="2492"/>
      <c r="AD42" s="2491"/>
      <c r="AE42" s="2493"/>
      <c r="AF42" s="89" t="str">
        <f>IF($A$33=2,"",IF(AND(T42&gt;0,D42=""),"←１年生学則定員が未記入です。",IF(AND(T42&gt;0,F42=""),"←募集定員が未記入です。",IF(AND(T42&gt;0,I42=""),"←入学志願者数が未記入です。",IF(AND(T42&gt;0,K42=""),"←合格者数が未記入です。",IF(AND(T42&gt;0,M42=""),"←入学者数が未記入です。",IF(AND(NOT(D42=0),SUM(Q42)=0),"←生徒数が未記入です。",IF(K42&gt;I42,"←合格者数が志願者数を上回っています。",IF(M42&gt;K42,"←入学者数が合格者数を上回っています。",IF(O42&gt;M42,"←内部入学者数が入学者数を上回っています。",IF(AND(M42&gt;0,T42=""),"←１年生が未記入です。",IF((M42-T42)&gt;=4,"←入学者数が１年生より４名以上多いです。留学・転学等による差の場合は構いません。",IF((T42-M42)&gt;=4,"←１年生が入学者数より4名以上多いです。留学・留年等による差の場合は構いません。",IF(AND(SUM(T42:U43)&lt;1,SUM(D42:G43)&gt;0),"←募集停止により１年生が０名の場合は、学則定員・募集定員は記入しないでください。",""))))))))))))))</f>
        <v/>
      </c>
      <c r="AG42" s="440"/>
    </row>
    <row r="43" spans="1:33" s="409" customFormat="1" ht="16.149999999999999" customHeight="1" x14ac:dyDescent="0.15">
      <c r="A43" s="2519"/>
      <c r="B43" s="2520"/>
      <c r="C43" s="2521"/>
      <c r="D43" s="2411"/>
      <c r="E43" s="2409"/>
      <c r="F43" s="2512"/>
      <c r="G43" s="2513"/>
      <c r="H43" s="441" t="s">
        <v>21</v>
      </c>
      <c r="I43" s="2409"/>
      <c r="J43" s="2409"/>
      <c r="K43" s="2494"/>
      <c r="L43" s="2495"/>
      <c r="M43" s="2409"/>
      <c r="N43" s="2495"/>
      <c r="O43" s="2494"/>
      <c r="P43" s="2496"/>
      <c r="Q43" s="2497">
        <f t="shared" si="0"/>
        <v>0</v>
      </c>
      <c r="R43" s="2458"/>
      <c r="S43" s="2498"/>
      <c r="T43" s="2499"/>
      <c r="U43" s="2500"/>
      <c r="V43" s="2501"/>
      <c r="W43" s="2500"/>
      <c r="X43" s="2501"/>
      <c r="Y43" s="2500"/>
      <c r="Z43" s="2501"/>
      <c r="AA43" s="2500"/>
      <c r="AB43" s="2501"/>
      <c r="AC43" s="2500"/>
      <c r="AD43" s="2501"/>
      <c r="AE43" s="2509"/>
      <c r="AF43" s="89" t="str">
        <f>IF($A$33=1,"",IF(AND(T43&gt;0,D42=""),"←１年生学則定員が未記入です。",IF(AND(T43&gt;0,F42=""),"←募集定員が未記入です。",IF(AND(T43&gt;0,I43=""),"←入学志願者数が未記入です。",IF(AND(T43&gt;0,K43=""),"←合格者数が未記入です。",IF(AND(T43&gt;0,M43=""),"←入学者数が未記入です。",IF(AND(NOT(D42=0),SUM(Q43)=0),"←生徒数が未記入です。",IF(K43&gt;I43,"←合格者数が志願者数を上回っています。",IF(M43&gt;K43,"←入学者数が合格者数を上回っています。",IF(O43&gt;M43,"←内部入学者数が入学者数を上回っています。",IF(AND(M43&gt;0,T43=""),"←１年生が未記入です。",IF((M43-T43)&gt;=4,"←入学者数が１年生より４名以上多いです。留学・転学等による差の場合は構いません。",IF((T43-M43)&gt;=4,"←１年生が入学者数より4名以上多いです。留学・留年等による差の場合は構いません。",IF(AND(SUM(T42:U43)&lt;1,SUM(D42:G43)&gt;0),"←募集停止により１年生が０名の場合は、学則定員・募集定員は記入しないでください。",""))))))))))))))</f>
        <v/>
      </c>
      <c r="AG43" s="440"/>
    </row>
    <row r="44" spans="1:33" s="409" customFormat="1" ht="16.149999999999999" customHeight="1" x14ac:dyDescent="0.15">
      <c r="A44" s="2396" t="s">
        <v>71</v>
      </c>
      <c r="B44" s="1961"/>
      <c r="C44" s="1962"/>
      <c r="D44" s="2451"/>
      <c r="E44" s="2449"/>
      <c r="F44" s="2510"/>
      <c r="G44" s="2511"/>
      <c r="H44" s="438" t="s">
        <v>19</v>
      </c>
      <c r="I44" s="2449"/>
      <c r="J44" s="2449"/>
      <c r="K44" s="2503"/>
      <c r="L44" s="2502"/>
      <c r="M44" s="2449"/>
      <c r="N44" s="2502"/>
      <c r="O44" s="2503"/>
      <c r="P44" s="2504"/>
      <c r="Q44" s="2505">
        <f t="shared" si="0"/>
        <v>0</v>
      </c>
      <c r="R44" s="2506"/>
      <c r="S44" s="2507"/>
      <c r="T44" s="2508"/>
      <c r="U44" s="2492"/>
      <c r="V44" s="2491"/>
      <c r="W44" s="2492"/>
      <c r="X44" s="2491"/>
      <c r="Y44" s="2492"/>
      <c r="Z44" s="2491"/>
      <c r="AA44" s="2492"/>
      <c r="AB44" s="2491"/>
      <c r="AC44" s="2492"/>
      <c r="AD44" s="2491"/>
      <c r="AE44" s="2493"/>
      <c r="AF44" s="89" t="str">
        <f>IF($A$33=2,"",IF(AND(T44&gt;0,D44=""),"←１年生学則定員が未記入です。",IF(AND(T44&gt;0,F44=""),"←募集定員が未記入です。",IF(AND(T44&gt;0,I44=""),"←入学志願者数が未記入です。",IF(AND(T44&gt;0,K44=""),"←合格者数が未記入です。",IF(AND(T44&gt;0,M44=""),"←入学者数が未記入です。",IF(AND(NOT(D44=0),SUM(Q44)=0),"←生徒数が未記入です。",IF(K44&gt;I44,"←合格者数が志願者数を上回っています。",IF(M44&gt;K44,"←入学者数が合格者数を上回っています。",IF(O44&gt;M44,"←内部入学者数が入学者数を上回っています。",IF(AND(M44&gt;0,T44=""),"←１年生が未記入です。",IF((M44-T44)&gt;=4,"←入学者数が１年生より４名以上多いです。留学・転学等による差の場合は構いません。",IF((T44-M44)&gt;=4,"←１年生が入学者数より4名以上多いです。留学・留年等による差の場合は構いません。",IF(AND(SUM(T44:U45)&lt;1,SUM(D44:G45)&gt;0),"←募集停止により１年生が０名の場合は、学則定員・募集定員は記入しないでください。",""))))))))))))))</f>
        <v/>
      </c>
      <c r="AG44" s="440"/>
    </row>
    <row r="45" spans="1:33" s="409" customFormat="1" ht="16.149999999999999" customHeight="1" x14ac:dyDescent="0.15">
      <c r="A45" s="2514"/>
      <c r="B45" s="522"/>
      <c r="C45" s="523" t="s">
        <v>30</v>
      </c>
      <c r="D45" s="2411"/>
      <c r="E45" s="2409"/>
      <c r="F45" s="2512"/>
      <c r="G45" s="2513"/>
      <c r="H45" s="441" t="s">
        <v>21</v>
      </c>
      <c r="I45" s="2409"/>
      <c r="J45" s="2409"/>
      <c r="K45" s="2494"/>
      <c r="L45" s="2495"/>
      <c r="M45" s="2409"/>
      <c r="N45" s="2495"/>
      <c r="O45" s="2494"/>
      <c r="P45" s="2496"/>
      <c r="Q45" s="2497">
        <f t="shared" si="0"/>
        <v>0</v>
      </c>
      <c r="R45" s="2458"/>
      <c r="S45" s="2498"/>
      <c r="T45" s="2499"/>
      <c r="U45" s="2500"/>
      <c r="V45" s="2501"/>
      <c r="W45" s="2500"/>
      <c r="X45" s="2501"/>
      <c r="Y45" s="2500"/>
      <c r="Z45" s="2501"/>
      <c r="AA45" s="2500"/>
      <c r="AB45" s="2501"/>
      <c r="AC45" s="2500"/>
      <c r="AD45" s="2501"/>
      <c r="AE45" s="2509"/>
      <c r="AF45" s="89" t="str">
        <f>IF($A$33=1,"",IF(AND(T45&gt;0,D44=""),"←１年生学則定員が未記入です。",IF(AND(T45&gt;0,F44=""),"←募集定員が未記入です。",IF(AND(T45&gt;0,I45=""),"←入学志願者数が未記入です。",IF(AND(T45&gt;0,K45=""),"←合格者数が未記入です。",IF(AND(T45&gt;0,M45=""),"←入学者数が未記入です。",IF(AND(NOT(D44=0),SUM(Q45)=0),"←生徒数が未記入です。",IF(K45&gt;I45,"←合格者数が志願者数を上回っています。",IF(M45&gt;K45,"←入学者数が合格者数を上回っています。",IF(O45&gt;M45,"←内部入学者数が入学者数を上回っています。",IF(AND(M45&gt;0,T45=""),"←１年生が未記入です。",IF((M45-T45)&gt;=4,"←入学者数が１年生より４名以上多いです。留学・転学等による差の場合は構いません。",IF((T45-M45)&gt;=4,"←１年生が入学者数より4名以上多いです。留学・留年等による差の場合は構いません。",IF(AND(SUM(T44:U45)&lt;1,SUM(D44:G45)&gt;0),"←募集停止により１年生が０名の場合は、学則定員・募集定員は記入しないでください。",""))))))))))))))</f>
        <v/>
      </c>
      <c r="AG45" s="440"/>
    </row>
    <row r="46" spans="1:33" s="409" customFormat="1" ht="16.149999999999999" customHeight="1" x14ac:dyDescent="0.15">
      <c r="A46" s="2514"/>
      <c r="B46" s="1961"/>
      <c r="C46" s="1962"/>
      <c r="D46" s="2451"/>
      <c r="E46" s="2449"/>
      <c r="F46" s="2510"/>
      <c r="G46" s="2511"/>
      <c r="H46" s="438" t="s">
        <v>19</v>
      </c>
      <c r="I46" s="2449"/>
      <c r="J46" s="2449"/>
      <c r="K46" s="2503"/>
      <c r="L46" s="2502"/>
      <c r="M46" s="2449"/>
      <c r="N46" s="2502"/>
      <c r="O46" s="2503"/>
      <c r="P46" s="2504"/>
      <c r="Q46" s="2505">
        <f t="shared" si="0"/>
        <v>0</v>
      </c>
      <c r="R46" s="2506"/>
      <c r="S46" s="2507"/>
      <c r="T46" s="2508"/>
      <c r="U46" s="2492"/>
      <c r="V46" s="2491"/>
      <c r="W46" s="2492"/>
      <c r="X46" s="2491"/>
      <c r="Y46" s="2492"/>
      <c r="Z46" s="2491"/>
      <c r="AA46" s="2492"/>
      <c r="AB46" s="2491"/>
      <c r="AC46" s="2492"/>
      <c r="AD46" s="2491"/>
      <c r="AE46" s="2493"/>
      <c r="AF46" s="89" t="str">
        <f>IF($A$33=2,"",IF(AND(T46&gt;0,D46=""),"←１年生学則定員が未記入です。",IF(AND(T46&gt;0,F46=""),"←募集定員が未記入です。",IF(AND(T46&gt;0,I46=""),"←入学志願者数が未記入です。",IF(AND(T46&gt;0,K46=""),"←合格者数が未記入です。",IF(AND(T46&gt;0,M46=""),"←入学者数が未記入です。",IF(AND(NOT(D46=0),SUM(Q46)=0),"←生徒数が未記入です。",IF(K46&gt;I46,"←合格者数が志願者数を上回っています。",IF(M46&gt;K46,"←入学者数が合格者数を上回っています。",IF(O46&gt;M46,"←内部入学者数が入学者数を上回っています。",IF(AND(M46&gt;0,T46=""),"←１年生が未記入です。",IF((M46-T46)&gt;=4,"←入学者数が１年生より４名以上多いです。留学・転学等による差の場合は構いません。",IF((T46-M46)&gt;=4,"←１年生が入学者数より4名以上多いです。留学・留年等による差の場合は構いません。",IF(AND(SUM(T46:U47)&lt;1,SUM(D46:G47)&gt;0),"←募集停止により１年生が０名の場合は、学則定員・募集定員は記入しないでください。",""))))))))))))))</f>
        <v/>
      </c>
      <c r="AG46" s="440"/>
    </row>
    <row r="47" spans="1:33" s="409" customFormat="1" ht="16.149999999999999" customHeight="1" x14ac:dyDescent="0.15">
      <c r="A47" s="2514"/>
      <c r="B47" s="522"/>
      <c r="C47" s="523" t="s">
        <v>30</v>
      </c>
      <c r="D47" s="2411"/>
      <c r="E47" s="2409"/>
      <c r="F47" s="2512"/>
      <c r="G47" s="2513"/>
      <c r="H47" s="441" t="s">
        <v>21</v>
      </c>
      <c r="I47" s="2409"/>
      <c r="J47" s="2409"/>
      <c r="K47" s="2494"/>
      <c r="L47" s="2495"/>
      <c r="M47" s="2409"/>
      <c r="N47" s="2495"/>
      <c r="O47" s="2494"/>
      <c r="P47" s="2496"/>
      <c r="Q47" s="2497">
        <f t="shared" si="0"/>
        <v>0</v>
      </c>
      <c r="R47" s="2458"/>
      <c r="S47" s="2498"/>
      <c r="T47" s="2499"/>
      <c r="U47" s="2500"/>
      <c r="V47" s="2501"/>
      <c r="W47" s="2500"/>
      <c r="X47" s="2501"/>
      <c r="Y47" s="2500"/>
      <c r="Z47" s="2501"/>
      <c r="AA47" s="2500"/>
      <c r="AB47" s="2501"/>
      <c r="AC47" s="2500"/>
      <c r="AD47" s="2501"/>
      <c r="AE47" s="2509"/>
      <c r="AF47" s="89" t="str">
        <f>IF($A$33=1,"",IF(AND(T47&gt;0,D46=""),"←１年生学則定員が未記入です。",IF(AND(T47&gt;0,F46=""),"←募集定員が未記入です。",IF(AND(T47&gt;0,I47=""),"←入学志願者数が未記入です。",IF(AND(T47&gt;0,K47=""),"←合格者数が未記入です。",IF(AND(T47&gt;0,M47=""),"←入学者数が未記入です。",IF(AND(NOT(D46=0),SUM(Q47)=0),"←生徒数が未記入です。",IF(K47&gt;I47,"←合格者数が志願者数を上回っています。",IF(M47&gt;K47,"←入学者数が合格者数を上回っています。",IF(O47&gt;M47,"←内部入学者数が入学者数を上回っています。",IF(AND(M47&gt;0,T47=""),"←１年生が未記入です。",IF((M47-T47)&gt;=4,"←入学者数が１年生より４名以上多いです。留学・転学等による差の場合は構いません。",IF((T47-M47)&gt;=4,"←１年生が入学者数より4名以上多いです。留学・留年等による差の場合は構いません。",IF(AND(SUM(T46:U47)&lt;1,SUM(D46:G47)&gt;0),"←募集停止により１年生が０名の場合は、学則定員・募集定員は記入しないでください。",""))))))))))))))</f>
        <v/>
      </c>
      <c r="AG47" s="440"/>
    </row>
    <row r="48" spans="1:33" s="409" customFormat="1" ht="16.149999999999999" customHeight="1" x14ac:dyDescent="0.15">
      <c r="A48" s="2514"/>
      <c r="B48" s="1961"/>
      <c r="C48" s="1962"/>
      <c r="D48" s="2451"/>
      <c r="E48" s="2449"/>
      <c r="F48" s="2510"/>
      <c r="G48" s="2511"/>
      <c r="H48" s="438" t="s">
        <v>19</v>
      </c>
      <c r="I48" s="2449"/>
      <c r="J48" s="2449"/>
      <c r="K48" s="2503"/>
      <c r="L48" s="2502"/>
      <c r="M48" s="2449"/>
      <c r="N48" s="2502"/>
      <c r="O48" s="2503"/>
      <c r="P48" s="2504"/>
      <c r="Q48" s="2505">
        <f t="shared" si="0"/>
        <v>0</v>
      </c>
      <c r="R48" s="2506"/>
      <c r="S48" s="2507"/>
      <c r="T48" s="2508"/>
      <c r="U48" s="2492"/>
      <c r="V48" s="2491"/>
      <c r="W48" s="2492"/>
      <c r="X48" s="2491"/>
      <c r="Y48" s="2492"/>
      <c r="Z48" s="2491"/>
      <c r="AA48" s="2492"/>
      <c r="AB48" s="2491"/>
      <c r="AC48" s="2492"/>
      <c r="AD48" s="2491"/>
      <c r="AE48" s="2493"/>
      <c r="AF48" s="89" t="str">
        <f>IF($A$33=2,"",IF(AND(T48&gt;0,D48=""),"←１年生学則定員が未記入です。",IF(AND(T48&gt;0,F48=""),"←募集定員が未記入です。",IF(AND(T48&gt;0,I48=""),"←入学志願者数が未記入です。",IF(AND(T48&gt;0,K48=""),"←合格者数が未記入です。",IF(AND(T48&gt;0,M48=""),"←入学者数が未記入です。",IF(AND(NOT(D48=0),SUM(Q48)=0),"←生徒数が未記入です。",IF(K48&gt;I48,"←合格者数が志願者数を上回っています。",IF(M48&gt;K48,"←入学者数が合格者数を上回っています。",IF(O48&gt;M48,"←内部入学者数が入学者数を上回っています。",IF(AND(M48&gt;0,T48=""),"←１年生が未記入です。",IF((M48-T48)&gt;=4,"←入学者数が１年生より４名以上多いです。留学・転学等による差の場合は構いません。",IF((T48-M48)&gt;=4,"←１年生が入学者数より4名以上多いです。留学・留年等による差の場合は構いません。",IF(AND(SUM(T48:U49)&lt;1,SUM(D48:G49)&gt;0),"←募集停止により１年生が０名の場合は、学則定員・募集定員は記入しないでください。",""))))))))))))))</f>
        <v/>
      </c>
      <c r="AG48" s="440"/>
    </row>
    <row r="49" spans="1:33" s="409" customFormat="1" ht="16.149999999999999" customHeight="1" thickBot="1" x14ac:dyDescent="0.2">
      <c r="A49" s="2515"/>
      <c r="B49" s="524"/>
      <c r="C49" s="525" t="s">
        <v>30</v>
      </c>
      <c r="D49" s="2411"/>
      <c r="E49" s="2409"/>
      <c r="F49" s="2512"/>
      <c r="G49" s="2513"/>
      <c r="H49" s="441" t="s">
        <v>21</v>
      </c>
      <c r="I49" s="2409"/>
      <c r="J49" s="2409"/>
      <c r="K49" s="2494"/>
      <c r="L49" s="2495"/>
      <c r="M49" s="2409"/>
      <c r="N49" s="2495"/>
      <c r="O49" s="2494"/>
      <c r="P49" s="2496"/>
      <c r="Q49" s="2497">
        <f t="shared" si="0"/>
        <v>0</v>
      </c>
      <c r="R49" s="2458"/>
      <c r="S49" s="2498"/>
      <c r="T49" s="2499"/>
      <c r="U49" s="2500"/>
      <c r="V49" s="2501"/>
      <c r="W49" s="2500"/>
      <c r="X49" s="2501"/>
      <c r="Y49" s="2500"/>
      <c r="Z49" s="2501"/>
      <c r="AA49" s="2500"/>
      <c r="AB49" s="2501"/>
      <c r="AC49" s="2500"/>
      <c r="AD49" s="2501"/>
      <c r="AE49" s="2509"/>
      <c r="AF49" s="89" t="str">
        <f>IF($A$33=1,"",IF(AND(T49&gt;0,D48=""),"←１年生学則定員が未記入です。",IF(AND(T49&gt;0,F48=""),"←募集定員が未記入です。",IF(AND(T49&gt;0,I49=""),"←入学志願者数が未記入です。",IF(AND(T49&gt;0,K49=""),"←合格者数が未記入です。",IF(AND(T49&gt;0,M49=""),"←入学者数が未記入です。",IF(AND(NOT(D48=0),SUM(Q49)=0),"←生徒数が未記入です。",IF(K49&gt;I49,"←合格者数が志願者数を上回っています。",IF(M49&gt;K49,"←入学者数が合格者数を上回っています。",IF(O49&gt;M49,"←内部入学者数が入学者数を上回っています。",IF(AND(M49&gt;0,T49=""),"←１年生が未記入です。",IF((M49-T49)&gt;=4,"←入学者数が１年生より４名以上多いです。留学・転学等による差の場合は構いません。",IF((T49-M49)&gt;=4,"←１年生が入学者数より4名以上多いです。留学・留年等による差の場合は構いません。",IF(AND(SUM(T48:U49)&lt;1,SUM(D48:G49)&gt;0),"←募集停止により１年生が０名の場合は、学則定員・募集定員は記入しないでください。",""))))))))))))))</f>
        <v/>
      </c>
      <c r="AG49" s="440"/>
    </row>
    <row r="50" spans="1:33" s="409" customFormat="1" ht="14.25" customHeight="1" x14ac:dyDescent="0.15">
      <c r="A50" s="2228" t="s">
        <v>1447</v>
      </c>
      <c r="B50" s="2228"/>
      <c r="C50" s="2469" t="s">
        <v>3265</v>
      </c>
      <c r="D50" s="2490"/>
      <c r="E50" s="2490"/>
      <c r="F50" s="2490"/>
      <c r="G50" s="2490"/>
      <c r="H50" s="2490"/>
      <c r="I50" s="2490"/>
      <c r="J50" s="2490"/>
      <c r="K50" s="2490"/>
      <c r="L50" s="2490"/>
      <c r="M50" s="2490"/>
      <c r="N50" s="2490"/>
      <c r="O50" s="2490"/>
      <c r="P50" s="2490"/>
      <c r="Q50" s="2490"/>
      <c r="R50" s="2490"/>
      <c r="S50" s="2490"/>
      <c r="T50" s="2490"/>
      <c r="U50" s="2490"/>
      <c r="V50" s="2490"/>
      <c r="W50" s="2490"/>
      <c r="X50" s="2490"/>
      <c r="Y50" s="2490"/>
      <c r="Z50" s="2490"/>
      <c r="AA50" s="2490"/>
      <c r="AB50" s="2490"/>
      <c r="AC50" s="2490"/>
      <c r="AD50" s="2490"/>
      <c r="AE50" s="2490"/>
      <c r="AF50" s="506"/>
      <c r="AG50" s="412"/>
    </row>
    <row r="51" spans="1:33" s="409" customFormat="1" ht="14.25" customHeight="1" x14ac:dyDescent="0.15">
      <c r="A51" s="515"/>
      <c r="B51" s="516">
        <v>2</v>
      </c>
      <c r="C51" s="2469" t="s">
        <v>1019</v>
      </c>
      <c r="D51" s="2470"/>
      <c r="E51" s="2470"/>
      <c r="F51" s="2470"/>
      <c r="G51" s="2470"/>
      <c r="H51" s="2470"/>
      <c r="I51" s="2470"/>
      <c r="J51" s="2470"/>
      <c r="K51" s="2470"/>
      <c r="L51" s="2470"/>
      <c r="M51" s="2470"/>
      <c r="N51" s="2470"/>
      <c r="O51" s="2470"/>
      <c r="P51" s="2470"/>
      <c r="Q51" s="2470"/>
      <c r="R51" s="2470"/>
      <c r="S51" s="2470"/>
      <c r="T51" s="2470"/>
      <c r="U51" s="2470"/>
      <c r="V51" s="2470"/>
      <c r="W51" s="2470"/>
      <c r="X51" s="2470"/>
      <c r="Y51" s="2470"/>
      <c r="Z51" s="2470"/>
      <c r="AA51" s="2470"/>
      <c r="AB51" s="2470"/>
      <c r="AC51" s="2470"/>
      <c r="AD51" s="2470"/>
      <c r="AE51" s="2470"/>
      <c r="AF51" s="506"/>
      <c r="AG51" s="412"/>
    </row>
    <row r="52" spans="1:33" s="409" customFormat="1" ht="14.25" customHeight="1" x14ac:dyDescent="0.15">
      <c r="A52" s="515"/>
      <c r="B52" s="516">
        <v>3</v>
      </c>
      <c r="C52" s="2471" t="s">
        <v>2179</v>
      </c>
      <c r="D52" s="2472"/>
      <c r="E52" s="2472"/>
      <c r="F52" s="2472"/>
      <c r="G52" s="2472"/>
      <c r="H52" s="2472"/>
      <c r="I52" s="2472"/>
      <c r="J52" s="2472"/>
      <c r="K52" s="2472"/>
      <c r="L52" s="2472"/>
      <c r="M52" s="2472"/>
      <c r="N52" s="2472"/>
      <c r="O52" s="2472"/>
      <c r="P52" s="2472"/>
      <c r="Q52" s="2472"/>
      <c r="R52" s="2472"/>
      <c r="S52" s="2472"/>
      <c r="T52" s="2472"/>
      <c r="U52" s="2472"/>
      <c r="V52" s="2472"/>
      <c r="W52" s="2472"/>
      <c r="X52" s="2472"/>
      <c r="Y52" s="2472"/>
      <c r="Z52" s="2472"/>
      <c r="AA52" s="2472"/>
      <c r="AB52" s="2472"/>
      <c r="AC52" s="2472"/>
      <c r="AD52" s="2472"/>
      <c r="AE52" s="2472"/>
      <c r="AF52" s="506"/>
      <c r="AG52" s="412"/>
    </row>
    <row r="53" spans="1:33" s="409" customFormat="1" ht="3.75" customHeight="1" x14ac:dyDescent="0.15">
      <c r="A53" s="411"/>
      <c r="B53" s="442"/>
      <c r="C53" s="443"/>
      <c r="D53" s="444"/>
      <c r="E53" s="444"/>
      <c r="F53" s="444"/>
      <c r="G53" s="444"/>
      <c r="H53" s="444"/>
      <c r="I53" s="444"/>
      <c r="J53" s="444"/>
      <c r="K53" s="444"/>
      <c r="L53" s="444"/>
      <c r="M53" s="444"/>
      <c r="N53" s="444"/>
      <c r="O53" s="444"/>
      <c r="P53" s="444"/>
      <c r="Q53" s="444"/>
      <c r="R53" s="444"/>
      <c r="S53" s="444"/>
      <c r="T53" s="444"/>
      <c r="U53" s="444"/>
      <c r="V53" s="444"/>
      <c r="W53" s="444"/>
      <c r="X53" s="444"/>
      <c r="Y53" s="444"/>
      <c r="Z53" s="444"/>
      <c r="AA53" s="444"/>
      <c r="AB53" s="444"/>
      <c r="AC53" s="444"/>
      <c r="AD53" s="444"/>
      <c r="AE53" s="444"/>
      <c r="AF53" s="506"/>
      <c r="AG53" s="412"/>
    </row>
    <row r="54" spans="1:33" ht="25.15" customHeight="1" thickBot="1" x14ac:dyDescent="0.2">
      <c r="A54" s="2473" t="s">
        <v>31</v>
      </c>
      <c r="B54" s="2474"/>
      <c r="C54" s="2474"/>
      <c r="D54" s="2474"/>
      <c r="E54" s="2475"/>
      <c r="F54" s="2475"/>
      <c r="G54" s="404"/>
      <c r="H54" s="404"/>
      <c r="I54" s="404"/>
      <c r="J54" s="404"/>
      <c r="K54" s="404"/>
      <c r="L54" s="404"/>
      <c r="M54" s="404"/>
      <c r="N54" s="404"/>
      <c r="O54" s="404"/>
      <c r="P54" s="404"/>
      <c r="Q54" s="404"/>
      <c r="R54" s="404"/>
      <c r="S54" s="404"/>
      <c r="T54" s="404"/>
      <c r="U54" s="404"/>
      <c r="V54" s="404"/>
      <c r="W54" s="404"/>
      <c r="X54" s="404"/>
      <c r="Y54" s="404"/>
      <c r="Z54" s="445"/>
      <c r="AA54" s="445"/>
      <c r="AB54" s="2476" t="s">
        <v>32</v>
      </c>
      <c r="AC54" s="2476"/>
      <c r="AD54" s="2476"/>
      <c r="AE54" s="2476"/>
    </row>
    <row r="55" spans="1:33" ht="7.5" customHeight="1" x14ac:dyDescent="0.15">
      <c r="A55" s="2477" t="s">
        <v>2168</v>
      </c>
      <c r="B55" s="2478"/>
      <c r="C55" s="2478"/>
      <c r="D55" s="2479"/>
      <c r="E55" s="2480" t="s">
        <v>25</v>
      </c>
      <c r="F55" s="2481"/>
      <c r="G55" s="2482"/>
      <c r="H55" s="2478" t="s">
        <v>1457</v>
      </c>
      <c r="I55" s="2478"/>
      <c r="J55" s="2478"/>
      <c r="K55" s="2486" t="s">
        <v>1452</v>
      </c>
      <c r="L55" s="2478"/>
      <c r="M55" s="2479"/>
      <c r="N55" s="2478" t="s">
        <v>1453</v>
      </c>
      <c r="O55" s="2478"/>
      <c r="P55" s="2478"/>
      <c r="Q55" s="2486" t="s">
        <v>2164</v>
      </c>
      <c r="R55" s="2478"/>
      <c r="S55" s="2479"/>
      <c r="T55" s="2478" t="s">
        <v>2165</v>
      </c>
      <c r="U55" s="2478"/>
      <c r="V55" s="2478"/>
      <c r="W55" s="2486" t="s">
        <v>2166</v>
      </c>
      <c r="X55" s="2478"/>
      <c r="Y55" s="2479"/>
      <c r="Z55" s="2486" t="s">
        <v>35</v>
      </c>
      <c r="AA55" s="2478"/>
      <c r="AB55" s="2478"/>
      <c r="AC55" s="2478"/>
      <c r="AD55" s="2478"/>
      <c r="AE55" s="2488"/>
    </row>
    <row r="56" spans="1:33" ht="7.5" customHeight="1" x14ac:dyDescent="0.15">
      <c r="A56" s="2445"/>
      <c r="B56" s="2446"/>
      <c r="C56" s="2446"/>
      <c r="D56" s="2447"/>
      <c r="E56" s="2483"/>
      <c r="F56" s="2484"/>
      <c r="G56" s="2485"/>
      <c r="H56" s="2446"/>
      <c r="I56" s="2446"/>
      <c r="J56" s="2446"/>
      <c r="K56" s="2487"/>
      <c r="L56" s="2446"/>
      <c r="M56" s="2447"/>
      <c r="N56" s="2446"/>
      <c r="O56" s="2446"/>
      <c r="P56" s="2446"/>
      <c r="Q56" s="2487"/>
      <c r="R56" s="2446"/>
      <c r="S56" s="2447"/>
      <c r="T56" s="2446"/>
      <c r="U56" s="2446"/>
      <c r="V56" s="2446"/>
      <c r="W56" s="2487"/>
      <c r="X56" s="2446"/>
      <c r="Y56" s="2447"/>
      <c r="Z56" s="2487"/>
      <c r="AA56" s="2446"/>
      <c r="AB56" s="2446"/>
      <c r="AC56" s="2446"/>
      <c r="AD56" s="2446"/>
      <c r="AE56" s="2489"/>
    </row>
    <row r="57" spans="1:33" ht="16.5" customHeight="1" x14ac:dyDescent="0.15">
      <c r="A57" s="2460" t="s">
        <v>2169</v>
      </c>
      <c r="B57" s="2461"/>
      <c r="C57" s="2462"/>
      <c r="D57" s="446" t="s">
        <v>19</v>
      </c>
      <c r="E57" s="2463">
        <f>E60+E63+E66+E69</f>
        <v>0</v>
      </c>
      <c r="F57" s="2464"/>
      <c r="G57" s="447" t="s">
        <v>2170</v>
      </c>
      <c r="H57" s="2465">
        <f>H60+H63+H66+H69</f>
        <v>0</v>
      </c>
      <c r="I57" s="2434"/>
      <c r="J57" s="2466"/>
      <c r="K57" s="2433">
        <f>K60+K63+K66+K69</f>
        <v>0</v>
      </c>
      <c r="L57" s="2434"/>
      <c r="M57" s="2466"/>
      <c r="N57" s="2433">
        <f>N60+N63+N66+N69</f>
        <v>0</v>
      </c>
      <c r="O57" s="2434"/>
      <c r="P57" s="2466"/>
      <c r="Q57" s="2433">
        <f>Q60+Q63+Q66+Q69</f>
        <v>0</v>
      </c>
      <c r="R57" s="2434"/>
      <c r="S57" s="2466"/>
      <c r="T57" s="2433">
        <f>T60+T63+T66+T69</f>
        <v>0</v>
      </c>
      <c r="U57" s="2434"/>
      <c r="V57" s="2466"/>
      <c r="W57" s="2433">
        <f>W60+W63+W66+W69</f>
        <v>0</v>
      </c>
      <c r="X57" s="2434"/>
      <c r="Y57" s="2466"/>
      <c r="Z57" s="2467"/>
      <c r="AA57" s="2467"/>
      <c r="AB57" s="2467"/>
      <c r="AC57" s="2467"/>
      <c r="AD57" s="2467"/>
      <c r="AE57" s="2468"/>
      <c r="AF57" s="733" t="str">
        <f>IF(SUM(E57:F59)=0,"←学級数が未記入です。（↑で生徒数が１名以上の年生・学科のみ入力欄が白くなります。）",IF(AND(T39&gt;0,SUM(H57:J59)=0),"←１年生の学級数が未記入です。",IF(AND(V39&gt;0,SUM(K57:M59)=0),"←２年生の学級数が未記入です。",IF(AND(X39&gt;0,SUM(N57:P59)=0),"←３年生の学級数が未記入です。",IF(AND(Z39&gt;0,SUM(Q57:S59)=0),"←４年生の学級数が未記入です。",IF(AND(AB39&gt;0,SUM(T57:V59)=0),"←５年生の学級数が未記入です。",IF(AND(AD39&gt;0,SUM(W57:Y59)=0),"←６年生の学級数が未記入です。",IF(AND(SUM(H57:J59)&gt;0,T39=0),"↑１年生の生徒数が０名になっています。",IF(AND(SUM(K57:M59)&gt;0,V39=0),"↑２年生の生徒数が０名になっています。",IF(AND(SUM(N57:P59)&gt;0,X39=0),"↑３年生の生徒数が０名になっています。",IF(AND(SUM(Q57:S59)&gt;0,Z39=0),"↑４年生の生徒数が０名になっています。",IF(AND(SUM(T57:V59)&gt;0,AB39=0),"↑５年生の生徒数が０名になっています。",IF(AND(SUM(W57:Y59)&gt;0,AD39=0),"↑６年生の生徒数が０名になっています。","")))))))))))))</f>
        <v>←学級数が未記入です。（↑で生徒数が１名以上の年生・学科のみ入力欄が白くなります。）</v>
      </c>
      <c r="AG57" s="83"/>
    </row>
    <row r="58" spans="1:33" ht="16.5" customHeight="1" x14ac:dyDescent="0.15">
      <c r="A58" s="2442"/>
      <c r="B58" s="2443"/>
      <c r="C58" s="2444"/>
      <c r="D58" s="448" t="s">
        <v>21</v>
      </c>
      <c r="E58" s="2430">
        <f>E61+E64+E67+E70</f>
        <v>0</v>
      </c>
      <c r="F58" s="2431"/>
      <c r="G58" s="449" t="s">
        <v>2170</v>
      </c>
      <c r="H58" s="2452">
        <f>H61+H64+H67+H70</f>
        <v>0</v>
      </c>
      <c r="I58" s="2431"/>
      <c r="J58" s="2453"/>
      <c r="K58" s="2430">
        <f>K61+K64+K67+K70</f>
        <v>0</v>
      </c>
      <c r="L58" s="2431"/>
      <c r="M58" s="2453"/>
      <c r="N58" s="2430">
        <f>N61+N64+N67+N70</f>
        <v>0</v>
      </c>
      <c r="O58" s="2431"/>
      <c r="P58" s="2453"/>
      <c r="Q58" s="2430">
        <f>Q61+Q64+Q67+Q70</f>
        <v>0</v>
      </c>
      <c r="R58" s="2431"/>
      <c r="S58" s="2453"/>
      <c r="T58" s="2430">
        <f>T61+T64+T67+T70</f>
        <v>0</v>
      </c>
      <c r="U58" s="2431"/>
      <c r="V58" s="2453"/>
      <c r="W58" s="2430">
        <f>W61+W64+W67+W70</f>
        <v>0</v>
      </c>
      <c r="X58" s="2431"/>
      <c r="Y58" s="2453"/>
      <c r="Z58" s="2437"/>
      <c r="AA58" s="2437"/>
      <c r="AB58" s="2437"/>
      <c r="AC58" s="2437"/>
      <c r="AD58" s="2437"/>
      <c r="AE58" s="2438"/>
      <c r="AF58" s="733"/>
      <c r="AG58" s="83"/>
    </row>
    <row r="59" spans="1:33" ht="16.5" customHeight="1" x14ac:dyDescent="0.15">
      <c r="A59" s="2445"/>
      <c r="B59" s="2446"/>
      <c r="C59" s="2447"/>
      <c r="D59" s="450" t="s">
        <v>36</v>
      </c>
      <c r="E59" s="2457">
        <f>E62+E65+E68+E71</f>
        <v>0</v>
      </c>
      <c r="F59" s="2458"/>
      <c r="G59" s="451" t="s">
        <v>2170</v>
      </c>
      <c r="H59" s="2459">
        <f>H62+H65+H68+H71</f>
        <v>0</v>
      </c>
      <c r="I59" s="2455"/>
      <c r="J59" s="2456"/>
      <c r="K59" s="2454">
        <f>K62+K65+K68+K71</f>
        <v>0</v>
      </c>
      <c r="L59" s="2455"/>
      <c r="M59" s="2456"/>
      <c r="N59" s="2454">
        <f>N62+N65+N68+N71</f>
        <v>0</v>
      </c>
      <c r="O59" s="2455"/>
      <c r="P59" s="2456"/>
      <c r="Q59" s="2454">
        <f>Q62+Q65+Q68+Q71</f>
        <v>0</v>
      </c>
      <c r="R59" s="2455"/>
      <c r="S59" s="2456"/>
      <c r="T59" s="2454">
        <f>T62+T65+T68+T71</f>
        <v>0</v>
      </c>
      <c r="U59" s="2455"/>
      <c r="V59" s="2456"/>
      <c r="W59" s="2454">
        <f>W62+W65+W68+W71</f>
        <v>0</v>
      </c>
      <c r="X59" s="2455"/>
      <c r="Y59" s="2456"/>
      <c r="Z59" s="2440"/>
      <c r="AA59" s="2440"/>
      <c r="AB59" s="2440"/>
      <c r="AC59" s="2440"/>
      <c r="AD59" s="2440"/>
      <c r="AE59" s="2441"/>
      <c r="AF59" s="733"/>
      <c r="AG59" s="83"/>
    </row>
    <row r="60" spans="1:33" ht="16.5" customHeight="1" x14ac:dyDescent="0.15">
      <c r="A60" s="2442" t="s">
        <v>2171</v>
      </c>
      <c r="B60" s="2443"/>
      <c r="C60" s="2444"/>
      <c r="D60" s="452" t="s">
        <v>19</v>
      </c>
      <c r="E60" s="2406">
        <f t="shared" ref="E60:E71" si="1">SUM(H60:Y60)</f>
        <v>0</v>
      </c>
      <c r="F60" s="2407"/>
      <c r="G60" s="453" t="s">
        <v>2170</v>
      </c>
      <c r="H60" s="2448"/>
      <c r="I60" s="2449"/>
      <c r="J60" s="2450"/>
      <c r="K60" s="2451"/>
      <c r="L60" s="2449"/>
      <c r="M60" s="2450"/>
      <c r="N60" s="2451"/>
      <c r="O60" s="2449"/>
      <c r="P60" s="2450"/>
      <c r="Q60" s="2451"/>
      <c r="R60" s="2449"/>
      <c r="S60" s="2450"/>
      <c r="T60" s="2451"/>
      <c r="U60" s="2449"/>
      <c r="V60" s="2450"/>
      <c r="W60" s="2451"/>
      <c r="X60" s="2449"/>
      <c r="Y60" s="2450"/>
      <c r="Z60" s="2436"/>
      <c r="AA60" s="2437"/>
      <c r="AB60" s="2437"/>
      <c r="AC60" s="2437"/>
      <c r="AD60" s="2437"/>
      <c r="AE60" s="2438"/>
      <c r="AF60" s="463" t="str">
        <f>IF(E60=0,"",IF($A$33="","↑男女共学別の番号が未記入になっています。",IF($A$33="　","↑男女共学別の番号が未記入になっています。",IF($A$33=2,"↑男女共学別で「女子校」が選択されています。←ここは「男子」の列です。",IF(AND(T42&gt;3,H60&gt;T42*0.5),"←学級数が「１年生・男子生徒数×0.5」 を超えているので確認してください。",IF(AND(V42&gt;3,K60&gt;V42*0.5),"←学級数が「2年生・男子生徒数×0.5」 を超えているので確認してください。",IF(AND(X42&gt;3,N60&gt;X42*0.5),"←学級数が「3年生・男子生徒数×0.5」 を超えているので確認してください。",IF(AND(Z42&gt;3,Q60&gt;Z42*0.5),"←学級数が「4年生・男子生徒数×0.5」 を超えているので確認してください。",IF(AND(AB42&gt;3,T60&gt;AB42*0.5),"←学級数が「5年生・男子生徒数×0.5」 を超えているので確認してください。",IF(AND(AD42&gt;3,W60&gt;AD42*0.5),"←学級数が「6年生・男子生徒数×0.5」 を超えているので確認してください。",""))))))))))</f>
        <v/>
      </c>
      <c r="AG60" s="84"/>
    </row>
    <row r="61" spans="1:33" ht="16.5" customHeight="1" x14ac:dyDescent="0.15">
      <c r="A61" s="2442"/>
      <c r="B61" s="2443"/>
      <c r="C61" s="2444"/>
      <c r="D61" s="448" t="s">
        <v>21</v>
      </c>
      <c r="E61" s="2430">
        <f t="shared" si="1"/>
        <v>0</v>
      </c>
      <c r="F61" s="2431"/>
      <c r="G61" s="449" t="s">
        <v>2170</v>
      </c>
      <c r="H61" s="2432"/>
      <c r="I61" s="2388"/>
      <c r="J61" s="2389"/>
      <c r="K61" s="2387"/>
      <c r="L61" s="2388"/>
      <c r="M61" s="2389"/>
      <c r="N61" s="2387"/>
      <c r="O61" s="2388"/>
      <c r="P61" s="2389"/>
      <c r="Q61" s="2387"/>
      <c r="R61" s="2388"/>
      <c r="S61" s="2389"/>
      <c r="T61" s="2387"/>
      <c r="U61" s="2388"/>
      <c r="V61" s="2389"/>
      <c r="W61" s="2387"/>
      <c r="X61" s="2388"/>
      <c r="Y61" s="2389"/>
      <c r="Z61" s="2436"/>
      <c r="AA61" s="2437"/>
      <c r="AB61" s="2437"/>
      <c r="AC61" s="2437"/>
      <c r="AD61" s="2437"/>
      <c r="AE61" s="2438"/>
      <c r="AF61" s="463" t="str">
        <f>IF(E61=0,"",IF($A$33="","↑男女共学別の番号が未記入になっています。",IF($A$33="　","↑男女共学別の番号が未記入になっています。",IF($A$33=1,"↑男女共学別で「男子校」が選択されています。←ここは「女子」の列です。",IF(AND(T43&gt;3,H61&gt;T43*0.5),"←学級数が「１年生・女子生徒数×0.5」 を超えているので確認してください。",IF(AND(V43&gt;3,K61&gt;V43*0.5),"←学級数が「2年生・女子生徒数×0.5」 を超えているので確認してください。",IF(AND(X43&gt;3,N61&gt;X43*0.5),"←学級数が「3年生・女子生徒数×0.5」 を超えているので確認してください。",IF(AND(Z43&gt;3,Q61&gt;Z43*0.5),"←学級数が「4年生・女子生徒数×0.5」 を超えているので確認してください。",IF(AND(AB43&gt;3,T61&gt;AB43*0.5),"←学級数が「5年生・女子生徒数×0.5」 を超えているので確認してください。",IF(AND(AD43&gt;3,W61&gt;AD43*0.5),"←学級数が「6年生・女子生徒数×0.5」 を超えているので確認してください。",""))))))))))</f>
        <v/>
      </c>
      <c r="AG61" s="84"/>
    </row>
    <row r="62" spans="1:33" ht="16.5" customHeight="1" x14ac:dyDescent="0.15">
      <c r="A62" s="2445"/>
      <c r="B62" s="2446"/>
      <c r="C62" s="2447"/>
      <c r="D62" s="450" t="s">
        <v>36</v>
      </c>
      <c r="E62" s="2406">
        <f t="shared" si="1"/>
        <v>0</v>
      </c>
      <c r="F62" s="2407"/>
      <c r="G62" s="451" t="s">
        <v>2170</v>
      </c>
      <c r="H62" s="2408"/>
      <c r="I62" s="2409"/>
      <c r="J62" s="2410"/>
      <c r="K62" s="2411"/>
      <c r="L62" s="2409"/>
      <c r="M62" s="2410"/>
      <c r="N62" s="2411"/>
      <c r="O62" s="2409"/>
      <c r="P62" s="2410"/>
      <c r="Q62" s="2411"/>
      <c r="R62" s="2409"/>
      <c r="S62" s="2410"/>
      <c r="T62" s="2411"/>
      <c r="U62" s="2409"/>
      <c r="V62" s="2410"/>
      <c r="W62" s="2411"/>
      <c r="X62" s="2409"/>
      <c r="Y62" s="2410"/>
      <c r="Z62" s="2439"/>
      <c r="AA62" s="2440"/>
      <c r="AB62" s="2440"/>
      <c r="AC62" s="2440"/>
      <c r="AD62" s="2440"/>
      <c r="AE62" s="2441"/>
      <c r="AF62" s="83" t="str">
        <f>IF(E62=0,"",IF($A$33="","↑男女共学別の番号が未記入になっています。",IF($A$33="　","↑男女共学別の番号が未記入になっています。",IF(AND(NOT($A$33=3),E62&gt;0),"↑男女共学別で「3　共学校」以外が選択されています。←ここは「共学」の列です。",IF(AND(T39&gt;3,H62&gt;T39*0.5),"←学級数が「１年生・生徒数×0.5」 を超えているので確認してください。",IF(AND(V39&gt;3,K62&gt;V39*0.5),"←学級数が「2年生・生徒数×0.5」 を超えているので確認してください。",IF(AND(X39&gt;3,N62&gt;X39*0.5),"←学級数が「3年生・生徒数×0.5」 を超えているので確認してください。",IF(AND(Z39&gt;3,Q62&gt;Z39*0.5),"←学級数が「4年生・生徒数×0.5」 を超えているので確認してください。",IF(AND(AB39&gt;3,T62&gt;AB39*0.5),"←学級数が「5年生・生徒数×0.5」 を超えているので確認してください。",IF(AND(AD39&gt;3,W62&gt;AD39*0.5),"←学級数が「6年生・生徒数×0.5」 を超えているので確認してください。",""))))))))))</f>
        <v/>
      </c>
    </row>
    <row r="63" spans="1:33" ht="16.5" customHeight="1" x14ac:dyDescent="0.15">
      <c r="A63" s="2396" t="s">
        <v>71</v>
      </c>
      <c r="B63" s="2399" t="str">
        <f>IF(B44="","",B44)</f>
        <v/>
      </c>
      <c r="C63" s="2400"/>
      <c r="D63" s="446" t="s">
        <v>19</v>
      </c>
      <c r="E63" s="2433">
        <f t="shared" si="1"/>
        <v>0</v>
      </c>
      <c r="F63" s="2434"/>
      <c r="G63" s="447" t="s">
        <v>2170</v>
      </c>
      <c r="H63" s="2435"/>
      <c r="I63" s="2404"/>
      <c r="J63" s="2405"/>
      <c r="K63" s="2403"/>
      <c r="L63" s="2404"/>
      <c r="M63" s="2405"/>
      <c r="N63" s="2403"/>
      <c r="O63" s="2404"/>
      <c r="P63" s="2405"/>
      <c r="Q63" s="2403"/>
      <c r="R63" s="2404"/>
      <c r="S63" s="2405"/>
      <c r="T63" s="2403"/>
      <c r="U63" s="2404"/>
      <c r="V63" s="2405"/>
      <c r="W63" s="2403"/>
      <c r="X63" s="2404"/>
      <c r="Y63" s="2405"/>
      <c r="Z63" s="2424"/>
      <c r="AA63" s="2425"/>
      <c r="AB63" s="2425"/>
      <c r="AC63" s="2425"/>
      <c r="AD63" s="2425"/>
      <c r="AE63" s="2426"/>
      <c r="AF63" s="463" t="str">
        <f>IF(E63=0,"",IF($A$33="","↑男女共学別の番号が未記入になっています。",IF($A$33=2,"↑男女共学別で「女子校」が選択されています。←ここは「男子」の列です。","")))</f>
        <v/>
      </c>
      <c r="AG63" s="84"/>
    </row>
    <row r="64" spans="1:33" ht="16.5" customHeight="1" x14ac:dyDescent="0.15">
      <c r="A64" s="2397"/>
      <c r="B64" s="2401"/>
      <c r="C64" s="2402"/>
      <c r="D64" s="448" t="s">
        <v>21</v>
      </c>
      <c r="E64" s="2430">
        <f t="shared" si="1"/>
        <v>0</v>
      </c>
      <c r="F64" s="2431"/>
      <c r="G64" s="449" t="s">
        <v>2170</v>
      </c>
      <c r="H64" s="2432"/>
      <c r="I64" s="2388"/>
      <c r="J64" s="2389"/>
      <c r="K64" s="2387"/>
      <c r="L64" s="2388"/>
      <c r="M64" s="2389"/>
      <c r="N64" s="2387"/>
      <c r="O64" s="2388"/>
      <c r="P64" s="2389"/>
      <c r="Q64" s="2387"/>
      <c r="R64" s="2388"/>
      <c r="S64" s="2389"/>
      <c r="T64" s="2387"/>
      <c r="U64" s="2388"/>
      <c r="V64" s="2389"/>
      <c r="W64" s="2387"/>
      <c r="X64" s="2388"/>
      <c r="Y64" s="2389"/>
      <c r="Z64" s="2424"/>
      <c r="AA64" s="2425"/>
      <c r="AB64" s="2425"/>
      <c r="AC64" s="2425"/>
      <c r="AD64" s="2425"/>
      <c r="AE64" s="2426"/>
      <c r="AF64" s="463" t="str">
        <f>IF(E64=0,"",IF($A$33="","↑男女共学別の番号が未記入になっています。",IF($A$33=1,"↑男女共学別で「男子校」が選択されています。←ここは「女子」の列です。","")))</f>
        <v/>
      </c>
      <c r="AG64" s="84"/>
    </row>
    <row r="65" spans="1:33" ht="16.5" customHeight="1" x14ac:dyDescent="0.15">
      <c r="A65" s="2397"/>
      <c r="B65" s="454"/>
      <c r="C65" s="455" t="s">
        <v>2167</v>
      </c>
      <c r="D65" s="452" t="s">
        <v>36</v>
      </c>
      <c r="E65" s="2406">
        <f t="shared" si="1"/>
        <v>0</v>
      </c>
      <c r="F65" s="2407"/>
      <c r="G65" s="456" t="s">
        <v>2170</v>
      </c>
      <c r="H65" s="2408"/>
      <c r="I65" s="2409"/>
      <c r="J65" s="2410"/>
      <c r="K65" s="2411"/>
      <c r="L65" s="2409"/>
      <c r="M65" s="2410"/>
      <c r="N65" s="2411"/>
      <c r="O65" s="2409"/>
      <c r="P65" s="2410"/>
      <c r="Q65" s="2411"/>
      <c r="R65" s="2409"/>
      <c r="S65" s="2410"/>
      <c r="T65" s="2411"/>
      <c r="U65" s="2409"/>
      <c r="V65" s="2410"/>
      <c r="W65" s="2411"/>
      <c r="X65" s="2409"/>
      <c r="Y65" s="2410"/>
      <c r="Z65" s="2424"/>
      <c r="AA65" s="2425"/>
      <c r="AB65" s="2425"/>
      <c r="AC65" s="2425"/>
      <c r="AD65" s="2425"/>
      <c r="AE65" s="2426"/>
      <c r="AF65" s="83" t="str">
        <f>IF(E65=0,"",IF($A$33="","↑男女共学別の番号が未記入になっています。",IF(AND(NOT($A$33=3),E65&gt;0),"↑男女共学別で「3　共学校」以外が選択されています。←ここは「共学」の列です。","")))</f>
        <v/>
      </c>
    </row>
    <row r="66" spans="1:33" ht="16.5" customHeight="1" x14ac:dyDescent="0.15">
      <c r="A66" s="2397"/>
      <c r="B66" s="2399" t="str">
        <f>IF(B46="","",B46)</f>
        <v/>
      </c>
      <c r="C66" s="2400"/>
      <c r="D66" s="457" t="s">
        <v>19</v>
      </c>
      <c r="E66" s="2433">
        <f t="shared" si="1"/>
        <v>0</v>
      </c>
      <c r="F66" s="2434"/>
      <c r="G66" s="447" t="s">
        <v>2170</v>
      </c>
      <c r="H66" s="2435"/>
      <c r="I66" s="2404"/>
      <c r="J66" s="2405"/>
      <c r="K66" s="2403"/>
      <c r="L66" s="2404"/>
      <c r="M66" s="2405"/>
      <c r="N66" s="2403"/>
      <c r="O66" s="2404"/>
      <c r="P66" s="2405"/>
      <c r="Q66" s="2403"/>
      <c r="R66" s="2404"/>
      <c r="S66" s="2405"/>
      <c r="T66" s="2403"/>
      <c r="U66" s="2404"/>
      <c r="V66" s="2405"/>
      <c r="W66" s="2403"/>
      <c r="X66" s="2404"/>
      <c r="Y66" s="2405"/>
      <c r="Z66" s="2424"/>
      <c r="AA66" s="2425"/>
      <c r="AB66" s="2425"/>
      <c r="AC66" s="2425"/>
      <c r="AD66" s="2425"/>
      <c r="AE66" s="2426"/>
      <c r="AF66" s="463" t="str">
        <f>IF(E66=0,"",IF($A$33="","↑男女共学別の番号が未記入になっています。",IF($A$33=2,"↑男女共学別で「女子校」が選択されています。←ここは「男子」の列です。","")))</f>
        <v/>
      </c>
      <c r="AG66" s="84"/>
    </row>
    <row r="67" spans="1:33" ht="16.5" customHeight="1" x14ac:dyDescent="0.15">
      <c r="A67" s="2397"/>
      <c r="B67" s="2401"/>
      <c r="C67" s="2402"/>
      <c r="D67" s="448" t="s">
        <v>21</v>
      </c>
      <c r="E67" s="2430">
        <f t="shared" si="1"/>
        <v>0</v>
      </c>
      <c r="F67" s="2431"/>
      <c r="G67" s="449" t="s">
        <v>2170</v>
      </c>
      <c r="H67" s="2432"/>
      <c r="I67" s="2388"/>
      <c r="J67" s="2389"/>
      <c r="K67" s="2387"/>
      <c r="L67" s="2388"/>
      <c r="M67" s="2389"/>
      <c r="N67" s="2387"/>
      <c r="O67" s="2388"/>
      <c r="P67" s="2389"/>
      <c r="Q67" s="2387"/>
      <c r="R67" s="2388"/>
      <c r="S67" s="2389"/>
      <c r="T67" s="2387"/>
      <c r="U67" s="2388"/>
      <c r="V67" s="2389"/>
      <c r="W67" s="2387"/>
      <c r="X67" s="2388"/>
      <c r="Y67" s="2389"/>
      <c r="Z67" s="2424"/>
      <c r="AA67" s="2425"/>
      <c r="AB67" s="2425"/>
      <c r="AC67" s="2425"/>
      <c r="AD67" s="2425"/>
      <c r="AE67" s="2426"/>
      <c r="AF67" s="463" t="str">
        <f>IF(E67=0,"",IF($A$33="","↑男女共学別の番号が未記入になっています。",IF($A$33=1,"↑男女共学別で「男子校」が選択されています。←ここは「女子」の列です。","")))</f>
        <v/>
      </c>
      <c r="AG67" s="84"/>
    </row>
    <row r="68" spans="1:33" ht="16.5" customHeight="1" x14ac:dyDescent="0.15">
      <c r="A68" s="2397"/>
      <c r="B68" s="454"/>
      <c r="C68" s="455" t="s">
        <v>2167</v>
      </c>
      <c r="D68" s="452" t="s">
        <v>36</v>
      </c>
      <c r="E68" s="2406">
        <f t="shared" si="1"/>
        <v>0</v>
      </c>
      <c r="F68" s="2407"/>
      <c r="G68" s="456" t="s">
        <v>2170</v>
      </c>
      <c r="H68" s="2408"/>
      <c r="I68" s="2409"/>
      <c r="J68" s="2410"/>
      <c r="K68" s="2411"/>
      <c r="L68" s="2409"/>
      <c r="M68" s="2410"/>
      <c r="N68" s="2411"/>
      <c r="O68" s="2409"/>
      <c r="P68" s="2410"/>
      <c r="Q68" s="2411"/>
      <c r="R68" s="2409"/>
      <c r="S68" s="2410"/>
      <c r="T68" s="2411"/>
      <c r="U68" s="2409"/>
      <c r="V68" s="2410"/>
      <c r="W68" s="2411"/>
      <c r="X68" s="2409"/>
      <c r="Y68" s="2410"/>
      <c r="Z68" s="2424"/>
      <c r="AA68" s="2425"/>
      <c r="AB68" s="2425"/>
      <c r="AC68" s="2425"/>
      <c r="AD68" s="2425"/>
      <c r="AE68" s="2426"/>
      <c r="AF68" s="83" t="str">
        <f>IF(E68=0,"",IF($A$33="","↑男女共学別の番号が未記入になっています。",IF(AND(NOT($A$33=3),E68&gt;0),"↑男女共学別で「3　共学校」以外が選択されています。←ここは「共学」の列です。","")))</f>
        <v/>
      </c>
    </row>
    <row r="69" spans="1:33" ht="16.5" customHeight="1" x14ac:dyDescent="0.15">
      <c r="A69" s="2397"/>
      <c r="B69" s="2399" t="str">
        <f>IF(B48="","",B48)</f>
        <v/>
      </c>
      <c r="C69" s="2400"/>
      <c r="D69" s="446" t="s">
        <v>19</v>
      </c>
      <c r="E69" s="2433">
        <f t="shared" si="1"/>
        <v>0</v>
      </c>
      <c r="F69" s="2434"/>
      <c r="G69" s="447" t="s">
        <v>2170</v>
      </c>
      <c r="H69" s="2435"/>
      <c r="I69" s="2404"/>
      <c r="J69" s="2405"/>
      <c r="K69" s="2403"/>
      <c r="L69" s="2404"/>
      <c r="M69" s="2405"/>
      <c r="N69" s="2403"/>
      <c r="O69" s="2404"/>
      <c r="P69" s="2405"/>
      <c r="Q69" s="2403"/>
      <c r="R69" s="2404"/>
      <c r="S69" s="2405"/>
      <c r="T69" s="2403"/>
      <c r="U69" s="2404"/>
      <c r="V69" s="2405"/>
      <c r="W69" s="2403"/>
      <c r="X69" s="2404"/>
      <c r="Y69" s="2405"/>
      <c r="Z69" s="2424"/>
      <c r="AA69" s="2425"/>
      <c r="AB69" s="2425"/>
      <c r="AC69" s="2425"/>
      <c r="AD69" s="2425"/>
      <c r="AE69" s="2426"/>
      <c r="AF69" s="463" t="str">
        <f>IF(E69=0,"",IF($A$33="","↑男女共学別の番号が未記入になっています。",IF($A$33=2,"↑男女共学別で「女子校」が選択されています。←ここは「男子」の列です。","")))</f>
        <v/>
      </c>
      <c r="AG69" s="84"/>
    </row>
    <row r="70" spans="1:33" ht="16.5" customHeight="1" x14ac:dyDescent="0.15">
      <c r="A70" s="2397"/>
      <c r="B70" s="2401"/>
      <c r="C70" s="2402"/>
      <c r="D70" s="448" t="s">
        <v>21</v>
      </c>
      <c r="E70" s="2430">
        <f t="shared" si="1"/>
        <v>0</v>
      </c>
      <c r="F70" s="2431"/>
      <c r="G70" s="449" t="s">
        <v>2170</v>
      </c>
      <c r="H70" s="2432"/>
      <c r="I70" s="2388"/>
      <c r="J70" s="2389"/>
      <c r="K70" s="2387"/>
      <c r="L70" s="2388"/>
      <c r="M70" s="2389"/>
      <c r="N70" s="2387"/>
      <c r="O70" s="2388"/>
      <c r="P70" s="2389"/>
      <c r="Q70" s="2387"/>
      <c r="R70" s="2388"/>
      <c r="S70" s="2389"/>
      <c r="T70" s="2387"/>
      <c r="U70" s="2388"/>
      <c r="V70" s="2389"/>
      <c r="W70" s="2387"/>
      <c r="X70" s="2388"/>
      <c r="Y70" s="2389"/>
      <c r="Z70" s="2424"/>
      <c r="AA70" s="2425"/>
      <c r="AB70" s="2425"/>
      <c r="AC70" s="2425"/>
      <c r="AD70" s="2425"/>
      <c r="AE70" s="2426"/>
      <c r="AF70" s="463" t="str">
        <f>IF(E70=0,"",IF($A$33="","↑男女共学別の番号が未記入になっています。",IF($A$33=1,"↑男女共学別で「男子校」が選択されています。←ここは「女子」の列です。","")))</f>
        <v/>
      </c>
      <c r="AG70" s="84"/>
    </row>
    <row r="71" spans="1:33" ht="16.5" customHeight="1" thickBot="1" x14ac:dyDescent="0.2">
      <c r="A71" s="2398"/>
      <c r="B71" s="454"/>
      <c r="C71" s="455" t="s">
        <v>2167</v>
      </c>
      <c r="D71" s="458" t="s">
        <v>36</v>
      </c>
      <c r="E71" s="2390">
        <f t="shared" si="1"/>
        <v>0</v>
      </c>
      <c r="F71" s="2391"/>
      <c r="G71" s="459" t="s">
        <v>2170</v>
      </c>
      <c r="H71" s="2392"/>
      <c r="I71" s="2393"/>
      <c r="J71" s="2394"/>
      <c r="K71" s="2422"/>
      <c r="L71" s="2393"/>
      <c r="M71" s="2394"/>
      <c r="N71" s="2422"/>
      <c r="O71" s="2393"/>
      <c r="P71" s="2394"/>
      <c r="Q71" s="2422"/>
      <c r="R71" s="2393"/>
      <c r="S71" s="2394"/>
      <c r="T71" s="2422"/>
      <c r="U71" s="2393"/>
      <c r="V71" s="2394"/>
      <c r="W71" s="2422"/>
      <c r="X71" s="2393"/>
      <c r="Y71" s="2394"/>
      <c r="Z71" s="2427"/>
      <c r="AA71" s="2428"/>
      <c r="AB71" s="2428"/>
      <c r="AC71" s="2428"/>
      <c r="AD71" s="2428"/>
      <c r="AE71" s="2429"/>
      <c r="AF71" s="83" t="str">
        <f>IF(E71=0,"",IF($A$33="","↑男女共学別の番号が未記入になっています。",IF(AND(NOT($A$33=3),E71&gt;0),"↑男女共学別で「3　共学校」以外が選択されています。←ここは「共学」の列です。","")))</f>
        <v/>
      </c>
    </row>
    <row r="72" spans="1:33" ht="24.75" customHeight="1" x14ac:dyDescent="0.15">
      <c r="A72" s="621" t="s">
        <v>2172</v>
      </c>
      <c r="B72" s="2423" t="s">
        <v>2191</v>
      </c>
      <c r="C72" s="2423"/>
      <c r="D72" s="2423"/>
      <c r="E72" s="2423"/>
      <c r="F72" s="2423"/>
      <c r="G72" s="2423"/>
      <c r="H72" s="2423"/>
      <c r="I72" s="2423"/>
      <c r="J72" s="2423"/>
      <c r="K72" s="2423"/>
      <c r="L72" s="2423"/>
      <c r="M72" s="2423"/>
      <c r="N72" s="2423"/>
      <c r="O72" s="2423"/>
      <c r="P72" s="2423"/>
      <c r="Q72" s="2423"/>
      <c r="R72" s="2423"/>
      <c r="S72" s="2423"/>
      <c r="T72" s="2423"/>
      <c r="U72" s="2423"/>
      <c r="V72" s="2423"/>
      <c r="W72" s="2423"/>
      <c r="X72" s="2423"/>
      <c r="Y72" s="2423"/>
      <c r="Z72" s="2423"/>
      <c r="AA72" s="2423"/>
      <c r="AB72" s="2423"/>
      <c r="AC72" s="2423"/>
      <c r="AD72" s="2423"/>
      <c r="AE72" s="2423"/>
    </row>
    <row r="73" spans="1:33" ht="6.75" customHeight="1" x14ac:dyDescent="0.15">
      <c r="A73" s="460"/>
      <c r="B73" s="460"/>
      <c r="C73" s="460"/>
      <c r="D73" s="460"/>
      <c r="E73" s="460"/>
      <c r="F73" s="460"/>
      <c r="G73" s="460"/>
      <c r="H73" s="460"/>
      <c r="I73" s="460"/>
      <c r="J73" s="460"/>
      <c r="K73" s="460"/>
      <c r="L73" s="460"/>
      <c r="M73" s="460"/>
      <c r="N73" s="460"/>
      <c r="O73" s="460"/>
      <c r="P73" s="460"/>
      <c r="Q73" s="460"/>
      <c r="R73" s="460"/>
      <c r="S73" s="460"/>
      <c r="T73" s="460"/>
      <c r="U73" s="460"/>
      <c r="V73" s="460"/>
      <c r="W73" s="460"/>
      <c r="X73" s="460"/>
      <c r="Y73" s="460"/>
      <c r="Z73" s="460"/>
      <c r="AA73" s="460"/>
      <c r="AB73" s="460"/>
      <c r="AC73" s="460"/>
      <c r="AD73" s="460"/>
      <c r="AE73" s="460"/>
    </row>
    <row r="74" spans="1:33" ht="25.15" customHeight="1" thickBot="1" x14ac:dyDescent="0.2">
      <c r="A74" s="2330" t="s">
        <v>1000</v>
      </c>
      <c r="B74" s="2412"/>
      <c r="C74" s="2412"/>
      <c r="D74" s="2412"/>
      <c r="E74" s="2412"/>
      <c r="F74" s="2412"/>
      <c r="G74" s="2412"/>
      <c r="H74" s="2412"/>
      <c r="I74" s="2412"/>
      <c r="J74" s="2412"/>
      <c r="K74" s="2412"/>
      <c r="L74" s="2412"/>
      <c r="M74" s="2412"/>
      <c r="N74" s="2412"/>
      <c r="O74" s="404"/>
      <c r="P74" s="404"/>
      <c r="Q74" s="404"/>
      <c r="R74" s="404"/>
      <c r="S74" s="404"/>
      <c r="T74" s="404"/>
      <c r="U74" s="404"/>
      <c r="V74" s="404"/>
      <c r="W74" s="404"/>
      <c r="X74" s="404"/>
      <c r="Y74" s="404"/>
      <c r="Z74" s="404"/>
      <c r="AA74" s="461"/>
      <c r="AB74" s="461"/>
      <c r="AC74" s="461"/>
      <c r="AD74" s="461"/>
      <c r="AE74" s="462" t="s">
        <v>3</v>
      </c>
    </row>
    <row r="75" spans="1:33" ht="15.75" customHeight="1" x14ac:dyDescent="0.15">
      <c r="A75" s="2413" t="s">
        <v>33</v>
      </c>
      <c r="B75" s="2414"/>
      <c r="C75" s="2414"/>
      <c r="D75" s="2414"/>
      <c r="E75" s="2414"/>
      <c r="F75" s="2414"/>
      <c r="G75" s="2415"/>
      <c r="H75" s="2416" t="s">
        <v>37</v>
      </c>
      <c r="I75" s="2417"/>
      <c r="J75" s="2417"/>
      <c r="K75" s="2418"/>
      <c r="L75" s="2419" t="str">
        <f>CONCATENATE("その他（",B63,"）")</f>
        <v>その他（）</v>
      </c>
      <c r="M75" s="2420"/>
      <c r="N75" s="2420"/>
      <c r="O75" s="2421"/>
      <c r="P75" s="2419" t="str">
        <f>CONCATENATE("その他（",B66,"）")</f>
        <v>その他（）</v>
      </c>
      <c r="Q75" s="2420"/>
      <c r="R75" s="2420"/>
      <c r="S75" s="2421"/>
      <c r="T75" s="2419" t="str">
        <f>CONCATENATE("その他（",B69,"）")</f>
        <v>その他（）</v>
      </c>
      <c r="U75" s="2420"/>
      <c r="V75" s="2420"/>
      <c r="W75" s="2421"/>
      <c r="X75" s="508" t="s">
        <v>41</v>
      </c>
      <c r="Y75" s="509"/>
      <c r="Z75" s="509"/>
      <c r="AA75" s="509"/>
      <c r="AB75" s="509"/>
      <c r="AC75" s="509"/>
      <c r="AD75" s="509"/>
      <c r="AE75" s="510"/>
      <c r="AF75" s="463"/>
      <c r="AG75" s="91"/>
    </row>
    <row r="76" spans="1:33" ht="22.5" customHeight="1" x14ac:dyDescent="0.15">
      <c r="A76" s="2395" t="s">
        <v>2180</v>
      </c>
      <c r="B76" s="2371"/>
      <c r="C76" s="464" t="s">
        <v>42</v>
      </c>
      <c r="D76" s="2383" t="s">
        <v>4</v>
      </c>
      <c r="E76" s="2383"/>
      <c r="F76" s="2383"/>
      <c r="G76" s="2384"/>
      <c r="H76" s="2385"/>
      <c r="I76" s="2386"/>
      <c r="J76" s="2386"/>
      <c r="K76" s="544" t="s">
        <v>2173</v>
      </c>
      <c r="L76" s="2385"/>
      <c r="M76" s="2386"/>
      <c r="N76" s="2386"/>
      <c r="O76" s="544" t="s">
        <v>2173</v>
      </c>
      <c r="P76" s="2385"/>
      <c r="Q76" s="2386"/>
      <c r="R76" s="2386"/>
      <c r="S76" s="544" t="s">
        <v>2173</v>
      </c>
      <c r="T76" s="2385"/>
      <c r="U76" s="2386"/>
      <c r="V76" s="2386"/>
      <c r="W76" s="544" t="s">
        <v>2173</v>
      </c>
      <c r="X76" s="511"/>
      <c r="Y76" s="511"/>
      <c r="Z76" s="511"/>
      <c r="AA76" s="511"/>
      <c r="AB76" s="511"/>
      <c r="AC76" s="511"/>
      <c r="AD76" s="511"/>
      <c r="AE76" s="512"/>
      <c r="AF76" s="2380" t="str">
        <f>IF(AND(Q39=0,SUM(H76:V88)=0),"←納付金が未記入です。（↑で生徒数が１名以上の学科のみ入力欄が白くなります。）",IF(AND(H80=0,SUM(T42:U43)&gt;0,SUM(M42:N43)&gt;SUM(O42:P43)),"←「普通科」の入学手続時納付金が未記入です。",IF(AND(L80=0,SUM(T44:U45)&gt;0,SUM(M44:N45)&gt;SUM(O44:P45)),"←「その他」学科の入学手続時納付金が未記入です。",IF(AND(P80=0,SUM(T46:U47)&gt;0,SUM(M46:N47)&gt;SUM(O46:P47)),"←「その他」学科の入学手続時納付金が未記入です。",IF(AND(T80=0,SUM(T48:U49)&gt;0,SUM(M48:N49)&gt;SUM(O48:P49)),"←「その他」学科の入学手続時納付金が未記入です。",IF(AND(H80&gt;0,SUM(T42:U43)=0),"←「普通科」の1年生の生徒数が上記で0名なので入学手続時納付金は記入不要です。",IF(AND(L80&gt;0,SUM(T44:U45)=0),"←「その他」学科の1年生の生徒数が上記で0名なので入学手続時納付金は記入不要です。",IF(AND(P80&gt;0,SUM(T46:U47)=0),"←「その他」学科の1年生の生徒数が上記で0名なので入学手続時納付金は記入不要です。",IF(AND(T80&gt;0,SUM(T48:U49)=0),"←「その他」学科の1年生の生徒数が上記で0名なので入学手続時納付金は記入不要です。",IF(H76&gt;35000,"←「普通科」の入学検定料が35,000円を上回っています。",IF(L76&gt;35000,"←「その他」学科の入学検定料が35,000円を上回っています。",IF(P76&gt;35000,"←「その他」学科の入学検定料が35,000円を上回っています。",IF(T76&gt;35000,"←「その他」学科の入学検定料が35,000円を上回っています。","")))))))))))))</f>
        <v>←納付金が未記入です。（↑で生徒数が１名以上の学科のみ入力欄が白くなります。）</v>
      </c>
      <c r="AG76" s="83"/>
    </row>
    <row r="77" spans="1:33" ht="22.5" customHeight="1" x14ac:dyDescent="0.15">
      <c r="A77" s="2372"/>
      <c r="B77" s="2373"/>
      <c r="C77" s="465" t="s">
        <v>43</v>
      </c>
      <c r="D77" s="2381" t="s">
        <v>44</v>
      </c>
      <c r="E77" s="2381"/>
      <c r="F77" s="2381"/>
      <c r="G77" s="2382"/>
      <c r="H77" s="2358"/>
      <c r="I77" s="2359"/>
      <c r="J77" s="2359"/>
      <c r="K77" s="545" t="s">
        <v>2173</v>
      </c>
      <c r="L77" s="2358"/>
      <c r="M77" s="2359"/>
      <c r="N77" s="2359"/>
      <c r="O77" s="545" t="s">
        <v>2173</v>
      </c>
      <c r="P77" s="2358"/>
      <c r="Q77" s="2359"/>
      <c r="R77" s="2359"/>
      <c r="S77" s="545" t="s">
        <v>2173</v>
      </c>
      <c r="T77" s="2358"/>
      <c r="U77" s="2359"/>
      <c r="V77" s="2359"/>
      <c r="W77" s="545" t="s">
        <v>2173</v>
      </c>
      <c r="X77" s="513"/>
      <c r="Y77" s="513"/>
      <c r="Z77" s="513"/>
      <c r="AA77" s="513"/>
      <c r="AB77" s="513"/>
      <c r="AC77" s="513"/>
      <c r="AD77" s="513"/>
      <c r="AE77" s="514"/>
      <c r="AF77" s="2380"/>
      <c r="AG77" s="83"/>
    </row>
    <row r="78" spans="1:33" ht="22.5" customHeight="1" x14ac:dyDescent="0.15">
      <c r="A78" s="2372"/>
      <c r="B78" s="2373"/>
      <c r="C78" s="465" t="s">
        <v>45</v>
      </c>
      <c r="D78" s="2381" t="s">
        <v>1403</v>
      </c>
      <c r="E78" s="2381"/>
      <c r="F78" s="2381"/>
      <c r="G78" s="2382"/>
      <c r="H78" s="2358"/>
      <c r="I78" s="2359"/>
      <c r="J78" s="2359"/>
      <c r="K78" s="545" t="s">
        <v>2173</v>
      </c>
      <c r="L78" s="2358"/>
      <c r="M78" s="2359"/>
      <c r="N78" s="2359"/>
      <c r="O78" s="545" t="s">
        <v>2173</v>
      </c>
      <c r="P78" s="2358"/>
      <c r="Q78" s="2359"/>
      <c r="R78" s="2359"/>
      <c r="S78" s="545" t="s">
        <v>2173</v>
      </c>
      <c r="T78" s="2358"/>
      <c r="U78" s="2359"/>
      <c r="V78" s="2359"/>
      <c r="W78" s="545" t="s">
        <v>2173</v>
      </c>
      <c r="X78" s="513"/>
      <c r="Y78" s="513"/>
      <c r="Z78" s="513"/>
      <c r="AA78" s="513"/>
      <c r="AB78" s="513"/>
      <c r="AC78" s="513"/>
      <c r="AD78" s="513"/>
      <c r="AE78" s="514"/>
      <c r="AF78" s="2380"/>
      <c r="AG78" s="83"/>
    </row>
    <row r="79" spans="1:33" ht="22.5" customHeight="1" x14ac:dyDescent="0.15">
      <c r="A79" s="2372"/>
      <c r="B79" s="2373"/>
      <c r="C79" s="466" t="s">
        <v>46</v>
      </c>
      <c r="D79" s="2376" t="s">
        <v>18</v>
      </c>
      <c r="E79" s="2376"/>
      <c r="F79" s="2376"/>
      <c r="G79" s="2377"/>
      <c r="H79" s="2378"/>
      <c r="I79" s="2379"/>
      <c r="J79" s="2379"/>
      <c r="K79" s="546" t="s">
        <v>2173</v>
      </c>
      <c r="L79" s="2378"/>
      <c r="M79" s="2379"/>
      <c r="N79" s="2379"/>
      <c r="O79" s="546" t="s">
        <v>2173</v>
      </c>
      <c r="P79" s="2378"/>
      <c r="Q79" s="2379"/>
      <c r="R79" s="2379"/>
      <c r="S79" s="546" t="s">
        <v>2173</v>
      </c>
      <c r="T79" s="2378"/>
      <c r="U79" s="2379"/>
      <c r="V79" s="2379"/>
      <c r="W79" s="546" t="s">
        <v>2173</v>
      </c>
      <c r="X79" s="513"/>
      <c r="Y79" s="513"/>
      <c r="Z79" s="513"/>
      <c r="AA79" s="513"/>
      <c r="AB79" s="513"/>
      <c r="AC79" s="513"/>
      <c r="AD79" s="513"/>
      <c r="AE79" s="514"/>
      <c r="AF79" s="2380"/>
      <c r="AG79" s="83"/>
    </row>
    <row r="80" spans="1:33" ht="22.5" customHeight="1" x14ac:dyDescent="0.15">
      <c r="A80" s="2374"/>
      <c r="B80" s="2375"/>
      <c r="C80" s="2362" t="s">
        <v>25</v>
      </c>
      <c r="D80" s="2363"/>
      <c r="E80" s="2363"/>
      <c r="F80" s="2363"/>
      <c r="G80" s="2364"/>
      <c r="H80" s="2365">
        <f>SUM(H76:J79)</f>
        <v>0</v>
      </c>
      <c r="I80" s="2366"/>
      <c r="J80" s="2366"/>
      <c r="K80" s="708" t="s">
        <v>2173</v>
      </c>
      <c r="L80" s="2365">
        <f>SUM(L76:N79)</f>
        <v>0</v>
      </c>
      <c r="M80" s="2366"/>
      <c r="N80" s="2366"/>
      <c r="O80" s="708" t="s">
        <v>2173</v>
      </c>
      <c r="P80" s="2365">
        <f>SUM(P76:R79)</f>
        <v>0</v>
      </c>
      <c r="Q80" s="2366"/>
      <c r="R80" s="2366"/>
      <c r="S80" s="708" t="s">
        <v>2173</v>
      </c>
      <c r="T80" s="2365">
        <f>SUM(T76:V79)</f>
        <v>0</v>
      </c>
      <c r="U80" s="2366"/>
      <c r="V80" s="2366"/>
      <c r="W80" s="708" t="s">
        <v>2173</v>
      </c>
      <c r="X80" s="513"/>
      <c r="Y80" s="513"/>
      <c r="Z80" s="513"/>
      <c r="AA80" s="513"/>
      <c r="AB80" s="513"/>
      <c r="AC80" s="513"/>
      <c r="AD80" s="513"/>
      <c r="AE80" s="514"/>
    </row>
    <row r="81" spans="1:33" ht="22.5" customHeight="1" x14ac:dyDescent="0.15">
      <c r="A81" s="2370" t="s">
        <v>2121</v>
      </c>
      <c r="B81" s="2371"/>
      <c r="C81" s="467" t="s">
        <v>1</v>
      </c>
      <c r="D81" s="2383" t="s">
        <v>49</v>
      </c>
      <c r="E81" s="2383"/>
      <c r="F81" s="2383"/>
      <c r="G81" s="2384"/>
      <c r="H81" s="2385"/>
      <c r="I81" s="2386"/>
      <c r="J81" s="2386"/>
      <c r="K81" s="544" t="s">
        <v>2173</v>
      </c>
      <c r="L81" s="2358"/>
      <c r="M81" s="2359"/>
      <c r="N81" s="2359"/>
      <c r="O81" s="544" t="s">
        <v>2173</v>
      </c>
      <c r="P81" s="2358"/>
      <c r="Q81" s="2359"/>
      <c r="R81" s="2359"/>
      <c r="S81" s="544" t="s">
        <v>2173</v>
      </c>
      <c r="T81" s="2358"/>
      <c r="U81" s="2359"/>
      <c r="V81" s="2359"/>
      <c r="W81" s="544" t="s">
        <v>2173</v>
      </c>
      <c r="X81" s="513"/>
      <c r="Y81" s="513"/>
      <c r="Z81" s="513"/>
      <c r="AA81" s="513"/>
      <c r="AB81" s="513"/>
      <c r="AC81" s="513"/>
      <c r="AD81" s="513"/>
      <c r="AE81" s="514"/>
      <c r="AF81" s="2380" t="str">
        <f>IF(AND(H86=0,SUM(Q42:S43)&gt;0),"←「普通科」の入学後納付金が未記入です。",IF(AND(L86=0,SUM(Q44:S45)&gt;0),"←「その他」に関する学科の入学後納付金が未記入です。",IF(AND(P86=0,SUM(Q46:S47)&gt;0),"←「その他」に関する学科の入学後納付金が未記入です。",IF(AND(T86=0,SUM(Q48:S49)&gt;0),"←「その他」に関する学科の入学後納付金が未記入です。",IF(AND(H81&gt;0,H81&lt;100000),"←「普通科」の「授業料」が10万円を下回っているので【年額】になっているか確認してください。",IF(AND(L81&gt;0,L81&lt;100000),"←その他学科の「授業料」が10万円を下回っているので【年額】になっているか確認してください。",IF(AND(P81&gt;0,P81&lt;100000),"←その他学科の「授業料」が10万円を下回っているので【年額】になっているか確認してください。",IF(AND(T81&gt;0,T81&lt;100000),"←その他学科の「授業料」が10万円を下回っているので【年額】になっているか確認してください。",IF(H81&gt;2000000,"←普通科の「授業料」が200万円を上回っているので桁数を確認してください。（正しい場合は構いません。）",IF(L81&gt;2000000,"←その他学科の「授業料」が200万円を上回っているので桁数を確認してください。（正しい場合は構いません。）",IF(P81&gt;2000000,"←その他学科の「授業料」が200万円を上回っているので桁数を確認してください。（正しい場合は構いません。）",IF(T81&gt;2000000,"←その他学科の「授業料」が200万円を上回っているので桁数を確認してください。（正しい場合は構いません。）",IF(H84&gt;200000,"←普通科の「寄付金」が20万円を上回っています。任意の場合は、納付しない人も含めた一人当たりの平均的な額（大まかな額）を記入してください。（正しい場合は構いません。）",IF(L84&gt;200000,"←その他学科の「寄付金」が20万円を上回っています。任意の場合は、納付しない人も含めた一人当たりの平均的な額（大まかな額）を記入してください。（正しい場合は構いません。）",IF(P84&gt;200000,"←その他学科の「寄付金」が20万円を上回っています。任意の場合は、納付しない人も含めた一人当たりの平均的な額（大まかな額）を記入してください。（正しい場合は構いません。）",IF(T84&gt;200000,"←その他学科の「寄付金」が20万円を上回っています。任意の場合は、納付しない人も含めた一人当たりの平均的な額（大まかな額）を記入してください。（正しい場合は構いません。）",""))))))))))))))))</f>
        <v/>
      </c>
      <c r="AG81" s="83"/>
    </row>
    <row r="82" spans="1:33" ht="22.5" customHeight="1" x14ac:dyDescent="0.15">
      <c r="A82" s="2372"/>
      <c r="B82" s="2373"/>
      <c r="C82" s="465" t="s">
        <v>48</v>
      </c>
      <c r="D82" s="2381" t="s">
        <v>1402</v>
      </c>
      <c r="E82" s="2381"/>
      <c r="F82" s="2381"/>
      <c r="G82" s="2382"/>
      <c r="H82" s="2358"/>
      <c r="I82" s="2359"/>
      <c r="J82" s="2359"/>
      <c r="K82" s="545" t="s">
        <v>2173</v>
      </c>
      <c r="L82" s="2358"/>
      <c r="M82" s="2359"/>
      <c r="N82" s="2359"/>
      <c r="O82" s="545" t="s">
        <v>2173</v>
      </c>
      <c r="P82" s="2358"/>
      <c r="Q82" s="2359"/>
      <c r="R82" s="2359"/>
      <c r="S82" s="545" t="s">
        <v>2173</v>
      </c>
      <c r="T82" s="2358"/>
      <c r="U82" s="2359"/>
      <c r="V82" s="2359"/>
      <c r="W82" s="545" t="s">
        <v>2173</v>
      </c>
      <c r="X82" s="513"/>
      <c r="Y82" s="513"/>
      <c r="Z82" s="513"/>
      <c r="AA82" s="513"/>
      <c r="AB82" s="513"/>
      <c r="AC82" s="513"/>
      <c r="AD82" s="513"/>
      <c r="AE82" s="514"/>
      <c r="AF82" s="2380"/>
      <c r="AG82" s="83"/>
    </row>
    <row r="83" spans="1:33" ht="22.5" customHeight="1" x14ac:dyDescent="0.15">
      <c r="A83" s="2372"/>
      <c r="B83" s="2373"/>
      <c r="C83" s="465" t="s">
        <v>50</v>
      </c>
      <c r="D83" s="2381" t="s">
        <v>1403</v>
      </c>
      <c r="E83" s="2381"/>
      <c r="F83" s="2381"/>
      <c r="G83" s="2382"/>
      <c r="H83" s="2358"/>
      <c r="I83" s="2359"/>
      <c r="J83" s="2359"/>
      <c r="K83" s="545" t="s">
        <v>2173</v>
      </c>
      <c r="L83" s="2358"/>
      <c r="M83" s="2359"/>
      <c r="N83" s="2359"/>
      <c r="O83" s="545" t="s">
        <v>2173</v>
      </c>
      <c r="P83" s="2358"/>
      <c r="Q83" s="2359"/>
      <c r="R83" s="2359"/>
      <c r="S83" s="545" t="s">
        <v>2173</v>
      </c>
      <c r="T83" s="2358"/>
      <c r="U83" s="2359"/>
      <c r="V83" s="2359"/>
      <c r="W83" s="545" t="s">
        <v>2173</v>
      </c>
      <c r="X83" s="513"/>
      <c r="Y83" s="513"/>
      <c r="Z83" s="513"/>
      <c r="AA83" s="513"/>
      <c r="AB83" s="513"/>
      <c r="AC83" s="513"/>
      <c r="AD83" s="513"/>
      <c r="AE83" s="514"/>
      <c r="AF83" s="2380"/>
      <c r="AG83" s="83"/>
    </row>
    <row r="84" spans="1:33" ht="22.5" customHeight="1" x14ac:dyDescent="0.15">
      <c r="A84" s="2372"/>
      <c r="B84" s="2373"/>
      <c r="C84" s="465" t="s">
        <v>957</v>
      </c>
      <c r="D84" s="2381" t="s">
        <v>47</v>
      </c>
      <c r="E84" s="2381"/>
      <c r="F84" s="2381"/>
      <c r="G84" s="2382"/>
      <c r="H84" s="2358"/>
      <c r="I84" s="2359"/>
      <c r="J84" s="2359"/>
      <c r="K84" s="545" t="s">
        <v>2173</v>
      </c>
      <c r="L84" s="2358"/>
      <c r="M84" s="2359"/>
      <c r="N84" s="2359"/>
      <c r="O84" s="545" t="s">
        <v>2173</v>
      </c>
      <c r="P84" s="2358"/>
      <c r="Q84" s="2359"/>
      <c r="R84" s="2359"/>
      <c r="S84" s="545" t="s">
        <v>2173</v>
      </c>
      <c r="T84" s="2358"/>
      <c r="U84" s="2359"/>
      <c r="V84" s="2359"/>
      <c r="W84" s="545" t="s">
        <v>2173</v>
      </c>
      <c r="X84" s="513"/>
      <c r="Y84" s="513"/>
      <c r="Z84" s="513"/>
      <c r="AA84" s="513"/>
      <c r="AB84" s="513"/>
      <c r="AC84" s="513"/>
      <c r="AD84" s="513"/>
      <c r="AE84" s="514"/>
      <c r="AF84" s="2380"/>
      <c r="AG84" s="83"/>
    </row>
    <row r="85" spans="1:33" ht="22.5" customHeight="1" x14ac:dyDescent="0.15">
      <c r="A85" s="2372"/>
      <c r="B85" s="2373"/>
      <c r="C85" s="468" t="s">
        <v>958</v>
      </c>
      <c r="D85" s="2376" t="s">
        <v>18</v>
      </c>
      <c r="E85" s="2376"/>
      <c r="F85" s="2376"/>
      <c r="G85" s="2377"/>
      <c r="H85" s="2378"/>
      <c r="I85" s="2379"/>
      <c r="J85" s="2379"/>
      <c r="K85" s="546" t="s">
        <v>2173</v>
      </c>
      <c r="L85" s="2378"/>
      <c r="M85" s="2379"/>
      <c r="N85" s="2379"/>
      <c r="O85" s="546" t="s">
        <v>2173</v>
      </c>
      <c r="P85" s="2378"/>
      <c r="Q85" s="2379"/>
      <c r="R85" s="2379"/>
      <c r="S85" s="546" t="s">
        <v>2173</v>
      </c>
      <c r="T85" s="2378"/>
      <c r="U85" s="2379"/>
      <c r="V85" s="2379"/>
      <c r="W85" s="546" t="s">
        <v>2173</v>
      </c>
      <c r="X85" s="513"/>
      <c r="Y85" s="513"/>
      <c r="Z85" s="513"/>
      <c r="AA85" s="513"/>
      <c r="AB85" s="513"/>
      <c r="AC85" s="513"/>
      <c r="AD85" s="513"/>
      <c r="AE85" s="514"/>
      <c r="AF85" s="2380"/>
      <c r="AG85" s="83"/>
    </row>
    <row r="86" spans="1:33" ht="22.5" customHeight="1" x14ac:dyDescent="0.15">
      <c r="A86" s="2374"/>
      <c r="B86" s="2375"/>
      <c r="C86" s="2362" t="s">
        <v>25</v>
      </c>
      <c r="D86" s="2363"/>
      <c r="E86" s="2363"/>
      <c r="F86" s="2363"/>
      <c r="G86" s="2364"/>
      <c r="H86" s="2365">
        <f>SUM(H81:J85)</f>
        <v>0</v>
      </c>
      <c r="I86" s="2366"/>
      <c r="J86" s="2366"/>
      <c r="K86" s="708" t="s">
        <v>2173</v>
      </c>
      <c r="L86" s="2365">
        <f>SUM(L81:N85)</f>
        <v>0</v>
      </c>
      <c r="M86" s="2366"/>
      <c r="N86" s="2366"/>
      <c r="O86" s="708" t="s">
        <v>2173</v>
      </c>
      <c r="P86" s="2365">
        <f>SUM(P81:R85)</f>
        <v>0</v>
      </c>
      <c r="Q86" s="2366"/>
      <c r="R86" s="2366"/>
      <c r="S86" s="708" t="s">
        <v>2173</v>
      </c>
      <c r="T86" s="2365">
        <f>SUM(T81:V85)</f>
        <v>0</v>
      </c>
      <c r="U86" s="2366"/>
      <c r="V86" s="2366"/>
      <c r="W86" s="708" t="s">
        <v>2173</v>
      </c>
      <c r="X86" s="513"/>
      <c r="Y86" s="513"/>
      <c r="Z86" s="513"/>
      <c r="AA86" s="513"/>
      <c r="AB86" s="513"/>
      <c r="AC86" s="513"/>
      <c r="AD86" s="513"/>
      <c r="AE86" s="514"/>
    </row>
    <row r="87" spans="1:33" ht="22.5" customHeight="1" x14ac:dyDescent="0.15">
      <c r="A87" s="2367" t="s">
        <v>51</v>
      </c>
      <c r="B87" s="2368"/>
      <c r="C87" s="2368"/>
      <c r="D87" s="2368"/>
      <c r="E87" s="2368"/>
      <c r="F87" s="2368"/>
      <c r="G87" s="2369"/>
      <c r="H87" s="2358"/>
      <c r="I87" s="2359"/>
      <c r="J87" s="2359"/>
      <c r="K87" s="545" t="s">
        <v>2173</v>
      </c>
      <c r="L87" s="2358"/>
      <c r="M87" s="2359"/>
      <c r="N87" s="2359"/>
      <c r="O87" s="545" t="s">
        <v>2173</v>
      </c>
      <c r="P87" s="2358"/>
      <c r="Q87" s="2359"/>
      <c r="R87" s="2359"/>
      <c r="S87" s="545" t="s">
        <v>2173</v>
      </c>
      <c r="T87" s="2358"/>
      <c r="U87" s="2359"/>
      <c r="V87" s="2359"/>
      <c r="W87" s="545" t="s">
        <v>2173</v>
      </c>
      <c r="X87" s="513"/>
      <c r="Y87" s="513"/>
      <c r="Z87" s="513"/>
      <c r="AA87" s="513"/>
      <c r="AB87" s="513"/>
      <c r="AC87" s="513"/>
      <c r="AD87" s="513"/>
      <c r="AE87" s="514"/>
    </row>
    <row r="88" spans="1:33" ht="22.5" customHeight="1" thickBot="1" x14ac:dyDescent="0.2">
      <c r="A88" s="2355" t="s">
        <v>109</v>
      </c>
      <c r="B88" s="2356"/>
      <c r="C88" s="2356"/>
      <c r="D88" s="2356"/>
      <c r="E88" s="2356"/>
      <c r="F88" s="2356"/>
      <c r="G88" s="2357"/>
      <c r="H88" s="2358"/>
      <c r="I88" s="2359"/>
      <c r="J88" s="2359"/>
      <c r="K88" s="545" t="s">
        <v>2173</v>
      </c>
      <c r="L88" s="2358"/>
      <c r="M88" s="2359"/>
      <c r="N88" s="2359"/>
      <c r="O88" s="545" t="s">
        <v>2173</v>
      </c>
      <c r="P88" s="2358"/>
      <c r="Q88" s="2359"/>
      <c r="R88" s="2359"/>
      <c r="S88" s="545" t="s">
        <v>2173</v>
      </c>
      <c r="T88" s="2358"/>
      <c r="U88" s="2359"/>
      <c r="V88" s="2359"/>
      <c r="W88" s="545" t="s">
        <v>2173</v>
      </c>
      <c r="X88" s="513"/>
      <c r="Y88" s="513"/>
      <c r="Z88" s="513"/>
      <c r="AA88" s="513"/>
      <c r="AB88" s="513"/>
      <c r="AC88" s="513"/>
      <c r="AD88" s="513"/>
      <c r="AE88" s="514"/>
    </row>
    <row r="89" spans="1:33" ht="24.75" customHeight="1" x14ac:dyDescent="0.15">
      <c r="A89" s="2228" t="s">
        <v>1447</v>
      </c>
      <c r="B89" s="2228"/>
      <c r="C89" s="2360" t="s">
        <v>2122</v>
      </c>
      <c r="D89" s="2361"/>
      <c r="E89" s="2361"/>
      <c r="F89" s="2361"/>
      <c r="G89" s="2361"/>
      <c r="H89" s="2361"/>
      <c r="I89" s="2361"/>
      <c r="J89" s="2361"/>
      <c r="K89" s="2361"/>
      <c r="L89" s="2361"/>
      <c r="M89" s="2361"/>
      <c r="N89" s="2361"/>
      <c r="O89" s="2361"/>
      <c r="P89" s="2361"/>
      <c r="Q89" s="2361"/>
      <c r="R89" s="2361"/>
      <c r="S89" s="2361"/>
      <c r="T89" s="2361"/>
      <c r="U89" s="2361"/>
      <c r="V89" s="2361"/>
      <c r="W89" s="2361"/>
      <c r="X89" s="2361"/>
      <c r="Y89" s="2361"/>
      <c r="Z89" s="2361"/>
      <c r="AA89" s="2361"/>
      <c r="AB89" s="2361"/>
      <c r="AC89" s="2361"/>
      <c r="AD89" s="2361"/>
      <c r="AE89" s="2361"/>
      <c r="AG89" s="83"/>
    </row>
    <row r="90" spans="1:33" s="469" customFormat="1" ht="24.75" customHeight="1" x14ac:dyDescent="0.15">
      <c r="A90" s="515"/>
      <c r="B90" s="516">
        <v>2</v>
      </c>
      <c r="C90" s="2351" t="s">
        <v>4794</v>
      </c>
      <c r="D90" s="2351"/>
      <c r="E90" s="2351"/>
      <c r="F90" s="2351"/>
      <c r="G90" s="2351"/>
      <c r="H90" s="2351"/>
      <c r="I90" s="2351"/>
      <c r="J90" s="2351"/>
      <c r="K90" s="2351"/>
      <c r="L90" s="2351"/>
      <c r="M90" s="2351"/>
      <c r="N90" s="2351"/>
      <c r="O90" s="2351"/>
      <c r="P90" s="2351"/>
      <c r="Q90" s="2351"/>
      <c r="R90" s="2351"/>
      <c r="S90" s="2351"/>
      <c r="T90" s="2351"/>
      <c r="U90" s="2351"/>
      <c r="V90" s="2351"/>
      <c r="W90" s="2351"/>
      <c r="X90" s="2351"/>
      <c r="Y90" s="2351"/>
      <c r="Z90" s="2351"/>
      <c r="AA90" s="2351"/>
      <c r="AB90" s="2351"/>
      <c r="AC90" s="2351"/>
      <c r="AD90" s="2351"/>
      <c r="AE90" s="2351"/>
      <c r="AF90" s="83"/>
      <c r="AG90" s="87"/>
    </row>
    <row r="91" spans="1:33" s="469" customFormat="1" ht="14.25" customHeight="1" x14ac:dyDescent="0.15">
      <c r="A91" s="515"/>
      <c r="B91" s="516">
        <v>3</v>
      </c>
      <c r="C91" s="2280" t="s">
        <v>1348</v>
      </c>
      <c r="D91" s="2280"/>
      <c r="E91" s="2280"/>
      <c r="F91" s="2280"/>
      <c r="G91" s="2280"/>
      <c r="H91" s="2280"/>
      <c r="I91" s="2280"/>
      <c r="J91" s="2280"/>
      <c r="K91" s="2280"/>
      <c r="L91" s="2280"/>
      <c r="M91" s="2280"/>
      <c r="N91" s="2280"/>
      <c r="O91" s="2280"/>
      <c r="P91" s="2280"/>
      <c r="Q91" s="2280"/>
      <c r="R91" s="2280"/>
      <c r="S91" s="2280"/>
      <c r="T91" s="2280"/>
      <c r="U91" s="2280"/>
      <c r="V91" s="2280"/>
      <c r="W91" s="2280"/>
      <c r="X91" s="2280"/>
      <c r="Y91" s="2280"/>
      <c r="Z91" s="2280"/>
      <c r="AA91" s="2280"/>
      <c r="AB91" s="2280"/>
      <c r="AC91" s="2280"/>
      <c r="AD91" s="2280"/>
      <c r="AE91" s="2280"/>
      <c r="AF91" s="83"/>
      <c r="AG91" s="87"/>
    </row>
    <row r="92" spans="1:33" s="69" customFormat="1" ht="14.25" customHeight="1" x14ac:dyDescent="0.15">
      <c r="A92" s="515"/>
      <c r="B92" s="516">
        <v>4</v>
      </c>
      <c r="C92" s="2279" t="s">
        <v>2181</v>
      </c>
      <c r="D92" s="2279"/>
      <c r="E92" s="2279"/>
      <c r="F92" s="2279"/>
      <c r="G92" s="2279"/>
      <c r="H92" s="2279"/>
      <c r="I92" s="2279"/>
      <c r="J92" s="2279"/>
      <c r="K92" s="2279"/>
      <c r="L92" s="2279"/>
      <c r="M92" s="2279"/>
      <c r="N92" s="2279"/>
      <c r="O92" s="2279"/>
      <c r="P92" s="2279"/>
      <c r="Q92" s="2279"/>
      <c r="R92" s="2279"/>
      <c r="S92" s="2279"/>
      <c r="T92" s="2279"/>
      <c r="U92" s="2279"/>
      <c r="V92" s="2279"/>
      <c r="W92" s="2279"/>
      <c r="X92" s="2279"/>
      <c r="Y92" s="2279"/>
      <c r="Z92" s="2279"/>
      <c r="AA92" s="2279"/>
      <c r="AB92" s="2279"/>
      <c r="AC92" s="2279"/>
      <c r="AD92" s="2279"/>
      <c r="AE92" s="2279"/>
      <c r="AF92" s="87"/>
      <c r="AG92" s="126"/>
    </row>
    <row r="93" spans="1:33" ht="14.25" customHeight="1" x14ac:dyDescent="0.15">
      <c r="A93" s="515"/>
      <c r="B93" s="516">
        <v>5</v>
      </c>
      <c r="C93" s="2279" t="s">
        <v>4809</v>
      </c>
      <c r="D93" s="2344"/>
      <c r="E93" s="2344"/>
      <c r="F93" s="2344"/>
      <c r="G93" s="2344"/>
      <c r="H93" s="2344"/>
      <c r="I93" s="2344"/>
      <c r="J93" s="2344"/>
      <c r="K93" s="2344"/>
      <c r="L93" s="2344"/>
      <c r="M93" s="2344"/>
      <c r="N93" s="2344"/>
      <c r="O93" s="2344"/>
      <c r="P93" s="2344"/>
      <c r="Q93" s="2344"/>
      <c r="R93" s="2344"/>
      <c r="S93" s="2344"/>
      <c r="T93" s="2344"/>
      <c r="U93" s="2344"/>
      <c r="V93" s="2344"/>
      <c r="W93" s="2344"/>
      <c r="X93" s="2344"/>
      <c r="Y93" s="2344"/>
      <c r="Z93" s="2344"/>
      <c r="AA93" s="2344"/>
      <c r="AB93" s="2344"/>
      <c r="AC93" s="2344"/>
      <c r="AD93" s="2344"/>
      <c r="AE93" s="2344"/>
    </row>
    <row r="94" spans="1:33" ht="14.25" customHeight="1" x14ac:dyDescent="0.15">
      <c r="A94" s="515"/>
      <c r="B94" s="516">
        <v>6</v>
      </c>
      <c r="C94" s="2352" t="s">
        <v>2123</v>
      </c>
      <c r="D94" s="2353"/>
      <c r="E94" s="2353"/>
      <c r="F94" s="2353"/>
      <c r="G94" s="2353"/>
      <c r="H94" s="2353"/>
      <c r="I94" s="2353"/>
      <c r="J94" s="2353"/>
      <c r="K94" s="2353"/>
      <c r="L94" s="2353"/>
      <c r="M94" s="2353"/>
      <c r="N94" s="2353"/>
      <c r="O94" s="2353"/>
      <c r="P94" s="2353"/>
      <c r="Q94" s="2353"/>
      <c r="R94" s="2353"/>
      <c r="S94" s="2353"/>
      <c r="T94" s="2353"/>
      <c r="U94" s="2353"/>
      <c r="V94" s="2353"/>
      <c r="W94" s="2353"/>
      <c r="X94" s="2353"/>
      <c r="Y94" s="2353"/>
      <c r="Z94" s="2353"/>
      <c r="AA94" s="2353"/>
      <c r="AB94" s="2353"/>
      <c r="AC94" s="2353"/>
      <c r="AD94" s="2353"/>
      <c r="AE94" s="2353"/>
    </row>
    <row r="95" spans="1:33" s="57" customFormat="1" ht="14.25" customHeight="1" x14ac:dyDescent="0.15">
      <c r="A95" s="515"/>
      <c r="B95" s="516">
        <v>7</v>
      </c>
      <c r="C95" s="2354" t="s">
        <v>2124</v>
      </c>
      <c r="D95" s="2354"/>
      <c r="E95" s="2354"/>
      <c r="F95" s="2354"/>
      <c r="G95" s="2354"/>
      <c r="H95" s="2354"/>
      <c r="I95" s="2354"/>
      <c r="J95" s="2354"/>
      <c r="K95" s="2354"/>
      <c r="L95" s="2354"/>
      <c r="M95" s="2354"/>
      <c r="N95" s="2354"/>
      <c r="O95" s="2354"/>
      <c r="P95" s="2354"/>
      <c r="Q95" s="2354"/>
      <c r="R95" s="2354"/>
      <c r="S95" s="2354"/>
      <c r="T95" s="2354"/>
      <c r="U95" s="2354"/>
      <c r="V95" s="2354"/>
      <c r="W95" s="2354"/>
      <c r="X95" s="2354"/>
      <c r="Y95" s="2354"/>
      <c r="Z95" s="2354"/>
      <c r="AA95" s="2354"/>
      <c r="AB95" s="2354"/>
      <c r="AC95" s="2354"/>
      <c r="AD95" s="2354"/>
      <c r="AE95" s="2354"/>
      <c r="AF95" s="87"/>
      <c r="AG95" s="126"/>
    </row>
    <row r="96" spans="1:33" ht="13.5" x14ac:dyDescent="0.15">
      <c r="A96" s="515"/>
      <c r="B96" s="516">
        <v>8</v>
      </c>
      <c r="C96" s="2342" t="s">
        <v>4810</v>
      </c>
      <c r="D96" s="2343"/>
      <c r="E96" s="2343"/>
      <c r="F96" s="2343"/>
      <c r="G96" s="2343"/>
      <c r="H96" s="2343"/>
      <c r="I96" s="2343"/>
      <c r="J96" s="2343"/>
      <c r="K96" s="2343"/>
      <c r="L96" s="2343"/>
      <c r="M96" s="2343"/>
      <c r="N96" s="2343"/>
      <c r="O96" s="2343"/>
      <c r="P96" s="2343"/>
      <c r="Q96" s="2343"/>
      <c r="R96" s="2343"/>
      <c r="S96" s="2343"/>
      <c r="T96" s="2343"/>
      <c r="U96" s="2343"/>
      <c r="V96" s="2343"/>
      <c r="W96" s="2343"/>
      <c r="X96" s="2343"/>
      <c r="Y96" s="2343"/>
      <c r="Z96" s="2343"/>
      <c r="AA96" s="2343"/>
      <c r="AB96" s="2343"/>
      <c r="AC96" s="2343"/>
      <c r="AD96" s="2343"/>
      <c r="AE96" s="2343"/>
    </row>
    <row r="97" spans="1:63" ht="14.25" customHeight="1" x14ac:dyDescent="0.15">
      <c r="A97" s="515"/>
      <c r="B97" s="516">
        <v>9</v>
      </c>
      <c r="C97" s="604" t="s">
        <v>1350</v>
      </c>
      <c r="D97" s="622"/>
      <c r="E97" s="622"/>
      <c r="F97" s="622"/>
      <c r="G97" s="622"/>
      <c r="H97" s="622"/>
      <c r="I97" s="622"/>
      <c r="J97" s="622"/>
      <c r="K97" s="622"/>
      <c r="L97" s="622"/>
      <c r="M97" s="622"/>
      <c r="N97" s="622"/>
      <c r="O97" s="622"/>
      <c r="P97" s="622"/>
      <c r="Q97" s="622"/>
      <c r="R97" s="622"/>
      <c r="S97" s="622"/>
      <c r="T97" s="622"/>
      <c r="U97" s="622"/>
      <c r="V97" s="622"/>
      <c r="W97" s="622"/>
      <c r="X97" s="622"/>
      <c r="Y97" s="622"/>
      <c r="Z97" s="622"/>
      <c r="AA97" s="622"/>
      <c r="AB97" s="622"/>
      <c r="AC97" s="622"/>
      <c r="AD97" s="622"/>
      <c r="AE97" s="622"/>
    </row>
    <row r="98" spans="1:63" ht="14.25" customHeight="1" x14ac:dyDescent="0.15">
      <c r="A98" s="515"/>
      <c r="B98" s="516">
        <v>10</v>
      </c>
      <c r="C98" s="2279" t="s">
        <v>2182</v>
      </c>
      <c r="D98" s="2344"/>
      <c r="E98" s="2344"/>
      <c r="F98" s="2344"/>
      <c r="G98" s="2344"/>
      <c r="H98" s="2344"/>
      <c r="I98" s="2344"/>
      <c r="J98" s="2344"/>
      <c r="K98" s="2344"/>
      <c r="L98" s="2344"/>
      <c r="M98" s="2344"/>
      <c r="N98" s="2344"/>
      <c r="O98" s="2344"/>
      <c r="P98" s="2344"/>
      <c r="Q98" s="2344"/>
      <c r="R98" s="2344"/>
      <c r="S98" s="2344"/>
      <c r="T98" s="2344"/>
      <c r="U98" s="2344"/>
      <c r="V98" s="2344"/>
      <c r="W98" s="2344"/>
      <c r="X98" s="2344"/>
      <c r="Y98" s="2344"/>
      <c r="Z98" s="2344"/>
      <c r="AA98" s="2344"/>
      <c r="AB98" s="2344"/>
      <c r="AC98" s="2344"/>
      <c r="AD98" s="2344"/>
      <c r="AE98" s="2344"/>
    </row>
    <row r="99" spans="1:63" ht="4.5" customHeight="1" x14ac:dyDescent="0.15">
      <c r="A99" s="471"/>
      <c r="B99" s="429"/>
      <c r="C99" s="418"/>
      <c r="D99" s="470"/>
      <c r="E99" s="470"/>
      <c r="F99" s="470"/>
      <c r="G99" s="470"/>
      <c r="H99" s="470"/>
      <c r="I99" s="470"/>
      <c r="J99" s="470"/>
      <c r="K99" s="470"/>
      <c r="L99" s="470"/>
      <c r="M99" s="470"/>
      <c r="N99" s="470"/>
      <c r="O99" s="470"/>
      <c r="P99" s="470"/>
      <c r="Q99" s="470"/>
      <c r="R99" s="470"/>
      <c r="S99" s="470"/>
      <c r="T99" s="470"/>
      <c r="U99" s="470"/>
      <c r="V99" s="470"/>
      <c r="W99" s="470"/>
      <c r="X99" s="470"/>
      <c r="Y99" s="470"/>
      <c r="Z99" s="470"/>
      <c r="AA99" s="470"/>
      <c r="AB99" s="470"/>
      <c r="AC99" s="470"/>
      <c r="AD99" s="470"/>
      <c r="AE99" s="470"/>
    </row>
    <row r="100" spans="1:63" s="57" customFormat="1" ht="21.75" customHeight="1" x14ac:dyDescent="0.15">
      <c r="A100" s="2345" t="s">
        <v>2128</v>
      </c>
      <c r="B100" s="2345"/>
      <c r="C100" s="2345"/>
      <c r="D100" s="2345"/>
      <c r="E100" s="2345"/>
      <c r="F100" s="2345"/>
      <c r="G100" s="2345"/>
      <c r="H100" s="2345"/>
      <c r="I100" s="2345"/>
      <c r="J100" s="2345"/>
      <c r="K100" s="2345"/>
      <c r="L100" s="2345"/>
      <c r="M100" s="2345"/>
      <c r="N100" s="2345"/>
      <c r="O100" s="2345"/>
      <c r="P100" s="2345"/>
      <c r="Q100" s="2345"/>
      <c r="R100" s="2345"/>
      <c r="S100" s="2345"/>
      <c r="T100" s="2345"/>
      <c r="U100" s="2345"/>
      <c r="V100" s="2345"/>
      <c r="W100" s="2345"/>
      <c r="X100" s="2345"/>
      <c r="Y100" s="2345"/>
      <c r="Z100" s="2345"/>
      <c r="AA100" s="483"/>
      <c r="AB100" s="483"/>
      <c r="AC100" s="483"/>
      <c r="AD100" s="483"/>
      <c r="AE100" s="517"/>
      <c r="AF100" s="87"/>
      <c r="AG100" s="126"/>
    </row>
    <row r="101" spans="1:63" s="57" customFormat="1" ht="21.75" customHeight="1" x14ac:dyDescent="0.15">
      <c r="A101" s="2346" t="s">
        <v>1302</v>
      </c>
      <c r="B101" s="2347"/>
      <c r="C101" s="2347"/>
      <c r="D101" s="2347"/>
      <c r="E101" s="2347"/>
      <c r="F101" s="2347"/>
      <c r="G101" s="2347"/>
      <c r="H101" s="2348"/>
      <c r="I101" s="2346" t="s">
        <v>1303</v>
      </c>
      <c r="J101" s="2347"/>
      <c r="K101" s="2347"/>
      <c r="L101" s="2347"/>
      <c r="M101" s="2349"/>
      <c r="N101" s="2349"/>
      <c r="O101" s="2349"/>
      <c r="P101" s="2350"/>
      <c r="Q101" s="518"/>
      <c r="R101" s="2329" t="s">
        <v>4785</v>
      </c>
      <c r="S101" s="2329"/>
      <c r="T101" s="2329"/>
      <c r="U101" s="2329"/>
      <c r="V101" s="2329"/>
      <c r="W101" s="2329"/>
      <c r="X101" s="2329"/>
      <c r="Y101" s="2329"/>
      <c r="Z101" s="2329"/>
      <c r="AA101" s="2329"/>
      <c r="AB101" s="2329"/>
      <c r="AC101" s="2329"/>
      <c r="AD101" s="2329"/>
      <c r="AE101" s="2329"/>
      <c r="AF101" s="87"/>
      <c r="AG101" s="126"/>
    </row>
    <row r="102" spans="1:63" s="57" customFormat="1" ht="38.25" customHeight="1" thickBot="1" x14ac:dyDescent="0.2">
      <c r="A102" s="2332" t="s">
        <v>2126</v>
      </c>
      <c r="B102" s="2333"/>
      <c r="C102" s="2333"/>
      <c r="D102" s="2334"/>
      <c r="E102" s="2332" t="s">
        <v>2127</v>
      </c>
      <c r="F102" s="2335"/>
      <c r="G102" s="2335"/>
      <c r="H102" s="2336"/>
      <c r="I102" s="2332" t="s">
        <v>2126</v>
      </c>
      <c r="J102" s="2333"/>
      <c r="K102" s="2333"/>
      <c r="L102" s="2333"/>
      <c r="M102" s="2337" t="s">
        <v>1364</v>
      </c>
      <c r="N102" s="2338"/>
      <c r="O102" s="2338"/>
      <c r="P102" s="2339"/>
      <c r="Q102" s="518"/>
      <c r="R102" s="2340" t="s">
        <v>4784</v>
      </c>
      <c r="S102" s="2340"/>
      <c r="T102" s="2340"/>
      <c r="U102" s="2340"/>
      <c r="V102" s="2340"/>
      <c r="W102" s="2340"/>
      <c r="X102" s="2340"/>
      <c r="Y102" s="2340"/>
      <c r="Z102" s="2340"/>
      <c r="AA102" s="2340"/>
      <c r="AB102" s="2340"/>
      <c r="AC102" s="2340"/>
      <c r="AD102" s="2340"/>
      <c r="AE102" s="2340"/>
      <c r="AF102" s="348"/>
      <c r="AG102" s="126"/>
    </row>
    <row r="103" spans="1:63" s="87" customFormat="1" ht="21.75" customHeight="1" thickBot="1" x14ac:dyDescent="0.2">
      <c r="A103" s="1328"/>
      <c r="B103" s="1329"/>
      <c r="C103" s="1329"/>
      <c r="D103" s="519" t="s">
        <v>1332</v>
      </c>
      <c r="E103" s="1330"/>
      <c r="F103" s="1329"/>
      <c r="G103" s="1329"/>
      <c r="H103" s="519" t="s">
        <v>1332</v>
      </c>
      <c r="I103" s="1328"/>
      <c r="J103" s="1329"/>
      <c r="K103" s="1329"/>
      <c r="L103" s="519" t="s">
        <v>1332</v>
      </c>
      <c r="M103" s="1330"/>
      <c r="N103" s="1329"/>
      <c r="O103" s="1329"/>
      <c r="P103" s="519" t="s">
        <v>1332</v>
      </c>
      <c r="Q103" s="518"/>
      <c r="R103" s="518"/>
      <c r="S103" s="518"/>
      <c r="T103" s="518"/>
      <c r="U103" s="518"/>
      <c r="V103" s="518"/>
      <c r="W103" s="518"/>
      <c r="X103" s="518"/>
      <c r="Y103" s="518"/>
      <c r="Z103" s="518"/>
      <c r="AA103" s="518"/>
      <c r="AB103" s="518"/>
      <c r="AC103" s="518"/>
      <c r="AD103" s="518"/>
      <c r="AE103" s="518"/>
      <c r="AF103" s="82" t="str">
        <f>IF(AND(A103="",E103=""),"←教員数が未記入です。",IF(E103="","←教員（兼務者）が未記入です。",IF(A103="","←教員（本務者）が未記入です。",IF(AND(I103="",M103=""),"←職員数が未記入です。",IF(I103="","←職員（本務者）が未記入です。",IF(M103="","←職員（兼務者）が未記入です。",""))))))</f>
        <v>←教員数が未記入です。</v>
      </c>
      <c r="AG103" s="126"/>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row>
    <row r="104" spans="1:63" s="87" customFormat="1" ht="13.5" customHeight="1" x14ac:dyDescent="0.15">
      <c r="A104" s="2341" t="s">
        <v>4805</v>
      </c>
      <c r="B104" s="2341"/>
      <c r="C104" s="2341"/>
      <c r="D104" s="2341"/>
      <c r="E104" s="2341"/>
      <c r="F104" s="2341"/>
      <c r="G104" s="2341"/>
      <c r="H104" s="2341"/>
      <c r="I104" s="2341"/>
      <c r="J104" s="2341"/>
      <c r="K104" s="2341"/>
      <c r="L104" s="2341"/>
      <c r="M104" s="2341"/>
      <c r="N104" s="2341"/>
      <c r="O104" s="2341"/>
      <c r="P104" s="2341"/>
      <c r="Q104" s="2341"/>
      <c r="R104" s="2341"/>
      <c r="S104" s="2341"/>
      <c r="T104" s="2341"/>
      <c r="U104" s="2341"/>
      <c r="V104" s="2341"/>
      <c r="W104" s="2341"/>
      <c r="X104" s="2341"/>
      <c r="Y104" s="2341"/>
      <c r="Z104" s="2341"/>
      <c r="AA104" s="2341"/>
      <c r="AB104" s="2341"/>
      <c r="AC104" s="2341"/>
      <c r="AD104" s="2341"/>
      <c r="AE104" s="2341"/>
      <c r="AG104" s="126"/>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row>
    <row r="105" spans="1:63" s="87" customFormat="1" ht="24.75" customHeight="1" x14ac:dyDescent="0.15">
      <c r="A105" s="2328" t="s">
        <v>1361</v>
      </c>
      <c r="B105" s="2328"/>
      <c r="C105" s="2329" t="s">
        <v>1357</v>
      </c>
      <c r="D105" s="2329"/>
      <c r="E105" s="2329"/>
      <c r="F105" s="2329"/>
      <c r="G105" s="2329"/>
      <c r="H105" s="2329"/>
      <c r="I105" s="2329"/>
      <c r="J105" s="2329"/>
      <c r="K105" s="2329"/>
      <c r="L105" s="2329"/>
      <c r="M105" s="2329"/>
      <c r="N105" s="2329"/>
      <c r="O105" s="2329"/>
      <c r="P105" s="2329"/>
      <c r="Q105" s="2329"/>
      <c r="R105" s="2329"/>
      <c r="S105" s="2329"/>
      <c r="T105" s="2329"/>
      <c r="U105" s="2329"/>
      <c r="V105" s="2329"/>
      <c r="W105" s="2329"/>
      <c r="X105" s="2329"/>
      <c r="Y105" s="2329"/>
      <c r="Z105" s="2329"/>
      <c r="AA105" s="2329"/>
      <c r="AB105" s="2329"/>
      <c r="AC105" s="2329"/>
      <c r="AD105" s="2329"/>
      <c r="AE105" s="2329"/>
      <c r="AF105" s="290"/>
      <c r="AG105" s="126"/>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row>
    <row r="106" spans="1:63" s="87" customFormat="1" ht="13.5" customHeight="1" x14ac:dyDescent="0.15">
      <c r="A106" s="521"/>
      <c r="B106" s="520">
        <v>2</v>
      </c>
      <c r="C106" s="2329" t="s">
        <v>1371</v>
      </c>
      <c r="D106" s="2329"/>
      <c r="E106" s="2329"/>
      <c r="F106" s="2329"/>
      <c r="G106" s="2329"/>
      <c r="H106" s="2329"/>
      <c r="I106" s="2329"/>
      <c r="J106" s="2329"/>
      <c r="K106" s="2329"/>
      <c r="L106" s="2329"/>
      <c r="M106" s="2329"/>
      <c r="N106" s="2329"/>
      <c r="O106" s="2329"/>
      <c r="P106" s="2329"/>
      <c r="Q106" s="2329"/>
      <c r="R106" s="2329"/>
      <c r="S106" s="2329"/>
      <c r="T106" s="2329"/>
      <c r="U106" s="2329"/>
      <c r="V106" s="2329"/>
      <c r="W106" s="2329"/>
      <c r="X106" s="2329"/>
      <c r="Y106" s="2329"/>
      <c r="Z106" s="2329"/>
      <c r="AA106" s="2329"/>
      <c r="AB106" s="2329"/>
      <c r="AC106" s="2329"/>
      <c r="AD106" s="2329"/>
      <c r="AE106" s="2329"/>
      <c r="AG106" s="126"/>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row>
    <row r="107" spans="1:63" ht="9" customHeight="1" x14ac:dyDescent="0.15">
      <c r="A107" s="473"/>
      <c r="B107" s="474"/>
      <c r="C107" s="472"/>
      <c r="D107" s="472"/>
      <c r="E107" s="472"/>
      <c r="F107" s="472"/>
      <c r="G107" s="472"/>
      <c r="H107" s="472"/>
      <c r="I107" s="472"/>
      <c r="J107" s="472"/>
      <c r="K107" s="472"/>
      <c r="L107" s="472"/>
      <c r="M107" s="472"/>
      <c r="N107" s="472"/>
      <c r="O107" s="472"/>
      <c r="P107" s="472"/>
      <c r="Q107" s="472"/>
      <c r="R107" s="472"/>
      <c r="S107" s="472"/>
      <c r="T107" s="472"/>
      <c r="U107" s="472"/>
      <c r="V107" s="472"/>
      <c r="W107" s="472"/>
      <c r="X107" s="472"/>
      <c r="Y107" s="472"/>
      <c r="Z107" s="472"/>
      <c r="AA107" s="472"/>
      <c r="AB107" s="472"/>
      <c r="AC107" s="472"/>
      <c r="AD107" s="472"/>
      <c r="AE107" s="472"/>
    </row>
    <row r="108" spans="1:63" ht="18.75" customHeight="1" thickBot="1" x14ac:dyDescent="0.2">
      <c r="A108" s="2330" t="s">
        <v>1318</v>
      </c>
      <c r="B108" s="2330"/>
      <c r="C108" s="2330"/>
      <c r="D108" s="2330"/>
      <c r="E108" s="2330"/>
      <c r="F108" s="2330"/>
      <c r="G108" s="2330"/>
      <c r="H108" s="2330"/>
      <c r="I108" s="2330"/>
      <c r="J108" s="2330"/>
      <c r="K108" s="2330"/>
      <c r="L108" s="2330"/>
      <c r="M108" s="2330"/>
      <c r="N108" s="2330"/>
      <c r="O108" s="2330"/>
      <c r="P108" s="2330"/>
      <c r="Q108" s="2330"/>
      <c r="R108" s="2330"/>
      <c r="S108" s="2330"/>
      <c r="T108" s="2330"/>
      <c r="U108" s="2330"/>
      <c r="V108" s="2330"/>
      <c r="W108" s="2330"/>
      <c r="X108" s="2330"/>
      <c r="Y108" s="2330"/>
      <c r="Z108" s="2330"/>
      <c r="AA108" s="2330"/>
      <c r="AB108" s="2331" t="s">
        <v>951</v>
      </c>
      <c r="AC108" s="2331"/>
      <c r="AD108" s="2331"/>
      <c r="AE108" s="2331"/>
    </row>
    <row r="109" spans="1:63" ht="15.75" customHeight="1" x14ac:dyDescent="0.15">
      <c r="A109" s="2317" t="s">
        <v>33</v>
      </c>
      <c r="B109" s="2299"/>
      <c r="C109" s="2299"/>
      <c r="D109" s="2299"/>
      <c r="E109" s="2299"/>
      <c r="F109" s="2320" t="s">
        <v>72</v>
      </c>
      <c r="G109" s="2321"/>
      <c r="H109" s="2299" t="s">
        <v>53</v>
      </c>
      <c r="I109" s="2299"/>
      <c r="J109" s="2299"/>
      <c r="K109" s="2299"/>
      <c r="L109" s="2324" t="s">
        <v>54</v>
      </c>
      <c r="M109" s="2299"/>
      <c r="N109" s="2299"/>
      <c r="O109" s="2325"/>
      <c r="P109" s="2299" t="s">
        <v>55</v>
      </c>
      <c r="Q109" s="2299"/>
      <c r="R109" s="2299"/>
      <c r="S109" s="2299"/>
      <c r="T109" s="2324" t="s">
        <v>56</v>
      </c>
      <c r="U109" s="2299"/>
      <c r="V109" s="2299"/>
      <c r="W109" s="2299"/>
      <c r="X109" s="2298" t="s">
        <v>25</v>
      </c>
      <c r="Y109" s="2299"/>
      <c r="Z109" s="2299"/>
      <c r="AA109" s="2300"/>
      <c r="AB109" s="2304" t="s">
        <v>997</v>
      </c>
      <c r="AC109" s="2306" t="s">
        <v>996</v>
      </c>
      <c r="AD109" s="2308" t="s">
        <v>943</v>
      </c>
      <c r="AE109" s="2309"/>
    </row>
    <row r="110" spans="1:63" ht="15.75" customHeight="1" x14ac:dyDescent="0.15">
      <c r="A110" s="2318"/>
      <c r="B110" s="2302"/>
      <c r="C110" s="2302"/>
      <c r="D110" s="2302"/>
      <c r="E110" s="2302"/>
      <c r="F110" s="2322"/>
      <c r="G110" s="2323"/>
      <c r="H110" s="2302"/>
      <c r="I110" s="2302"/>
      <c r="J110" s="2302"/>
      <c r="K110" s="2302"/>
      <c r="L110" s="2326"/>
      <c r="M110" s="2302"/>
      <c r="N110" s="2302"/>
      <c r="O110" s="2327"/>
      <c r="P110" s="2302"/>
      <c r="Q110" s="2302"/>
      <c r="R110" s="2302"/>
      <c r="S110" s="2302"/>
      <c r="T110" s="2326"/>
      <c r="U110" s="2302"/>
      <c r="V110" s="2302"/>
      <c r="W110" s="2302"/>
      <c r="X110" s="2301"/>
      <c r="Y110" s="2302"/>
      <c r="Z110" s="2302"/>
      <c r="AA110" s="2303"/>
      <c r="AB110" s="2305"/>
      <c r="AC110" s="2307"/>
      <c r="AD110" s="2310"/>
      <c r="AE110" s="2311"/>
    </row>
    <row r="111" spans="1:63" ht="15.75" customHeight="1" x14ac:dyDescent="0.15">
      <c r="A111" s="2318"/>
      <c r="B111" s="2302"/>
      <c r="C111" s="2302"/>
      <c r="D111" s="2302"/>
      <c r="E111" s="2302"/>
      <c r="F111" s="2322"/>
      <c r="G111" s="2323"/>
      <c r="H111" s="2302"/>
      <c r="I111" s="2302"/>
      <c r="J111" s="2302"/>
      <c r="K111" s="2302"/>
      <c r="L111" s="2326"/>
      <c r="M111" s="2302"/>
      <c r="N111" s="2302"/>
      <c r="O111" s="2327"/>
      <c r="P111" s="2302"/>
      <c r="Q111" s="2302"/>
      <c r="R111" s="2302"/>
      <c r="S111" s="2302"/>
      <c r="T111" s="2326"/>
      <c r="U111" s="2302"/>
      <c r="V111" s="2302"/>
      <c r="W111" s="2302"/>
      <c r="X111" s="2301"/>
      <c r="Y111" s="2302"/>
      <c r="Z111" s="2302"/>
      <c r="AA111" s="2303"/>
      <c r="AB111" s="2305"/>
      <c r="AC111" s="2307"/>
      <c r="AD111" s="2310"/>
      <c r="AE111" s="2311"/>
    </row>
    <row r="112" spans="1:63" ht="15.75" customHeight="1" x14ac:dyDescent="0.15">
      <c r="A112" s="2319"/>
      <c r="B112" s="2290"/>
      <c r="C112" s="2290"/>
      <c r="D112" s="2290"/>
      <c r="E112" s="2290"/>
      <c r="F112" s="2312" t="s">
        <v>57</v>
      </c>
      <c r="G112" s="2313"/>
      <c r="H112" s="2314" t="s">
        <v>944</v>
      </c>
      <c r="I112" s="2314"/>
      <c r="J112" s="2314"/>
      <c r="K112" s="2314"/>
      <c r="L112" s="2315" t="s">
        <v>944</v>
      </c>
      <c r="M112" s="2314"/>
      <c r="N112" s="2314"/>
      <c r="O112" s="2316"/>
      <c r="P112" s="2314" t="s">
        <v>944</v>
      </c>
      <c r="Q112" s="2314"/>
      <c r="R112" s="2314"/>
      <c r="S112" s="2314"/>
      <c r="T112" s="2315" t="s">
        <v>944</v>
      </c>
      <c r="U112" s="2314"/>
      <c r="V112" s="2314"/>
      <c r="W112" s="2314"/>
      <c r="X112" s="2312" t="s">
        <v>944</v>
      </c>
      <c r="Y112" s="2314"/>
      <c r="Z112" s="2314"/>
      <c r="AA112" s="2313"/>
      <c r="AB112" s="2288" t="s">
        <v>58</v>
      </c>
      <c r="AC112" s="2289"/>
      <c r="AD112" s="2290" t="s">
        <v>59</v>
      </c>
      <c r="AE112" s="2291"/>
    </row>
    <row r="113" spans="1:33" ht="21" customHeight="1" x14ac:dyDescent="0.15">
      <c r="A113" s="2292" t="s">
        <v>945</v>
      </c>
      <c r="B113" s="2293"/>
      <c r="C113" s="2293"/>
      <c r="D113" s="2293"/>
      <c r="E113" s="2293"/>
      <c r="F113" s="476"/>
      <c r="G113" s="709" t="s">
        <v>2174</v>
      </c>
      <c r="H113" s="2294"/>
      <c r="I113" s="2294"/>
      <c r="J113" s="2294"/>
      <c r="K113" s="710" t="s">
        <v>946</v>
      </c>
      <c r="L113" s="2295"/>
      <c r="M113" s="2295"/>
      <c r="N113" s="2296"/>
      <c r="O113" s="711" t="s">
        <v>946</v>
      </c>
      <c r="P113" s="2295"/>
      <c r="Q113" s="2295"/>
      <c r="R113" s="2296"/>
      <c r="S113" s="711" t="s">
        <v>946</v>
      </c>
      <c r="T113" s="2295"/>
      <c r="U113" s="2295"/>
      <c r="V113" s="2296"/>
      <c r="W113" s="710" t="s">
        <v>946</v>
      </c>
      <c r="X113" s="2297">
        <f>H113+L113+P113+T113</f>
        <v>0</v>
      </c>
      <c r="Y113" s="1280"/>
      <c r="Z113" s="1280"/>
      <c r="AA113" s="477" t="s">
        <v>946</v>
      </c>
      <c r="AB113" s="478"/>
      <c r="AC113" s="712" t="s">
        <v>76</v>
      </c>
      <c r="AD113" s="479"/>
      <c r="AE113" s="713" t="s">
        <v>75</v>
      </c>
      <c r="AF113" s="82" t="str">
        <f>IF(F113="","←本務教員人数（前年度）が未記入です。（０人の場合は「０」と記入してください。）",IF(AND(F113=0,X113&gt;0),"←人数が0人で、給与が１（千円）以上になっています。",IF(AND(SUM(A103)=0,F113=0),"",IF(F113=0,"",IF(AND(F113&gt;0,OR(H113="",L113="",P113="",T113="")),"←給与で未記入の箇所があります。（０のところは「０」と記入してください。）",IF(AND(F113&gt;0,AB113=""),"←平均勤続年数が未記入です。",IF(AND(F113&gt;0,AD113=""),"←平均年齢が未記入です。",IF(AB113&gt;AD113,"←平均勤続年数が平均年齢を上回っています。",IF(AND(F113&gt;0,AD113&lt;22),"←平均年齢が22歳を下回っているので確認してください。",IF(SUM(A103)-F113&gt;=15,"←Ⅳ.教員数(本務者・今年度)に比べ15人以上少ないです。(正しい場合は構いません。)",IF(F113-SUM(A103)&gt;=15,"←Ⅳ.教員数(本務者・今年度)に比べ15人以上多いです。(正しい場合は構いません。)",IF(AND(SUM(A103)&gt;=5,F113&gt;=5,SUM(A103)*0.5&gt;=F113),"←Ⅳ.教員数(本務者・今年度)の半分以下の人数です。(正しい場合は構いません。)",IF(AND(SUM(A103)&gt;=5,F113&gt;=5,SUM(A103)*2&lt;=F113),"←Ⅳ.教員数(本務者・今年度)の２倍以上の人数です。(正しい場合は構いません。)",IF(X113*1000/F113&lt;1000000,"←人件費支出(計)が1人当り100万円を下回っているため桁数を確認してください。",IF(X113*1000/F113&gt;20000000,"←人件費支出(計)が1人当り2000万円を上回っているため桁数を確認してください。","")))))))))))))))</f>
        <v>←本務教員人数（前年度）が未記入です。（０人の場合は「０」と記入してください。）</v>
      </c>
      <c r="AG113" s="82"/>
    </row>
    <row r="114" spans="1:33" ht="21" customHeight="1" thickBot="1" x14ac:dyDescent="0.2">
      <c r="A114" s="2281" t="s">
        <v>947</v>
      </c>
      <c r="B114" s="2282"/>
      <c r="C114" s="2282"/>
      <c r="D114" s="2282"/>
      <c r="E114" s="2282"/>
      <c r="F114" s="480"/>
      <c r="G114" s="714" t="s">
        <v>2174</v>
      </c>
      <c r="H114" s="2283"/>
      <c r="I114" s="2283"/>
      <c r="J114" s="2283"/>
      <c r="K114" s="715" t="s">
        <v>946</v>
      </c>
      <c r="L114" s="2284"/>
      <c r="M114" s="2284"/>
      <c r="N114" s="2285"/>
      <c r="O114" s="716" t="s">
        <v>946</v>
      </c>
      <c r="P114" s="2284"/>
      <c r="Q114" s="2284"/>
      <c r="R114" s="2285"/>
      <c r="S114" s="716" t="s">
        <v>946</v>
      </c>
      <c r="T114" s="2284"/>
      <c r="U114" s="2284"/>
      <c r="V114" s="2285"/>
      <c r="W114" s="715" t="s">
        <v>946</v>
      </c>
      <c r="X114" s="2286">
        <f>H114+L114+P114+T114</f>
        <v>0</v>
      </c>
      <c r="Y114" s="2287"/>
      <c r="Z114" s="2287"/>
      <c r="AA114" s="481" t="s">
        <v>946</v>
      </c>
      <c r="AB114" s="480"/>
      <c r="AC114" s="717" t="s">
        <v>76</v>
      </c>
      <c r="AD114" s="482"/>
      <c r="AE114" s="718" t="s">
        <v>75</v>
      </c>
      <c r="AF114" s="82" t="str">
        <f>IF(F114="","←本務職員人数（前年度）が未記入です。（０人の場合は「０」と記入してください。）",IF(AND(F114=0,X114&gt;0),"←人数が0人で、給与が１（千円）以上になっています。",IF(AND(SUM(I103:L103)=0,F114=0),"",IF(F114=0,"",IF(AND(F114&gt;0,OR(H114="",L114="",P114="",T114="")),"←給与で未記入の箇所があります。（０のところは「０」と記入してください。）",IF(AND(F114&gt;0,AB114=""),"←平均勤続年数が未記入です。",IF(AND(F114&gt;0,AD114=""),"←平均年齢が未記入です。",IF(AB114&gt;AD114,"←平均勤続年数が平均年齢を上回っています。",IF(AND(F114&gt;0,AD114&lt;18),"←平均年齢が18歳を下回っているので確認してください。",IF(SUM(I103:L103)-F114&gt;=15,"←Ⅳ.職員数(本務者・今年度)に比べ15人以上少ないです。(正しい場合は構いません。)",IF(F114-SUM(I103:L103)&gt;=15,"←Ⅳ.職員数(本務者・今年度)に比べ15人以上多いです。(正しい場合は構いません。)",IF(AND(SUM(I103:L103)&gt;=5,F114&gt;=5,SUM(I103:L103)*0.5&gt;=F114),"←Ⅳ.職員数(本務者・今年度)の半分以下の人数です。(正しい場合は構いません。)",IF(AND(SUM(I103:L103)&gt;=5,F114&gt;=5,SUM(I103:L103)*2&lt;=F114),"←Ⅳ.職員数(本務者・今年度)の２倍以上の人数です。(正しい場合は構いません。)",IF(X114*1000/F114&lt;1000000,"←人件費支出(計)が1人当り100万円を下回っているため桁数を確認してください。",IF(X114*1000/F114&gt;20000000,"←人件費支出(計)が1人当り2000万円を上回っているため桁数を確認してください。","")))))))))))))))</f>
        <v>←本務職員人数（前年度）が未記入です。（０人の場合は「０」と記入してください。）</v>
      </c>
      <c r="AG114" s="82"/>
    </row>
    <row r="115" spans="1:33" ht="24.75" customHeight="1" x14ac:dyDescent="0.15">
      <c r="A115" s="2228" t="s">
        <v>1447</v>
      </c>
      <c r="B115" s="2228"/>
      <c r="C115" s="2229" t="s">
        <v>1351</v>
      </c>
      <c r="D115" s="2229"/>
      <c r="E115" s="2229"/>
      <c r="F115" s="2229"/>
      <c r="G115" s="2229"/>
      <c r="H115" s="2229"/>
      <c r="I115" s="2229"/>
      <c r="J115" s="2229"/>
      <c r="K115" s="2229"/>
      <c r="L115" s="2229"/>
      <c r="M115" s="2229"/>
      <c r="N115" s="2229"/>
      <c r="O115" s="2229"/>
      <c r="P115" s="2229"/>
      <c r="Q115" s="2229"/>
      <c r="R115" s="2229"/>
      <c r="S115" s="2229"/>
      <c r="T115" s="2229"/>
      <c r="U115" s="2229"/>
      <c r="V115" s="2229"/>
      <c r="W115" s="2229"/>
      <c r="X115" s="2229"/>
      <c r="Y115" s="2229"/>
      <c r="Z115" s="2229"/>
      <c r="AA115" s="2229"/>
      <c r="AB115" s="2229"/>
      <c r="AC115" s="2229"/>
      <c r="AD115" s="2229"/>
      <c r="AE115" s="2229"/>
    </row>
    <row r="116" spans="1:33" s="426" customFormat="1" ht="14.25" customHeight="1" x14ac:dyDescent="0.15">
      <c r="A116" s="515"/>
      <c r="B116" s="516">
        <v>2</v>
      </c>
      <c r="C116" s="2279" t="s">
        <v>1018</v>
      </c>
      <c r="D116" s="2279"/>
      <c r="E116" s="2279"/>
      <c r="F116" s="2279"/>
      <c r="G116" s="2279"/>
      <c r="H116" s="2279"/>
      <c r="I116" s="2279"/>
      <c r="J116" s="2279"/>
      <c r="K116" s="2279"/>
      <c r="L116" s="2279"/>
      <c r="M116" s="2279"/>
      <c r="N116" s="2279"/>
      <c r="O116" s="2279"/>
      <c r="P116" s="2279"/>
      <c r="Q116" s="2279"/>
      <c r="R116" s="2279"/>
      <c r="S116" s="2279"/>
      <c r="T116" s="2279"/>
      <c r="U116" s="2279"/>
      <c r="V116" s="2279"/>
      <c r="W116" s="2279"/>
      <c r="X116" s="2279"/>
      <c r="Y116" s="2279"/>
      <c r="Z116" s="2279"/>
      <c r="AA116" s="2279"/>
      <c r="AB116" s="2279"/>
      <c r="AC116" s="2279"/>
      <c r="AD116" s="2279"/>
      <c r="AE116" s="2279"/>
      <c r="AF116" s="83"/>
      <c r="AG116" s="87"/>
    </row>
    <row r="117" spans="1:33" s="426" customFormat="1" ht="47.25" customHeight="1" x14ac:dyDescent="0.15">
      <c r="A117" s="515"/>
      <c r="B117" s="516">
        <v>3</v>
      </c>
      <c r="C117" s="2280" t="s">
        <v>1352</v>
      </c>
      <c r="D117" s="2280"/>
      <c r="E117" s="2280"/>
      <c r="F117" s="2280"/>
      <c r="G117" s="2280"/>
      <c r="H117" s="2280"/>
      <c r="I117" s="2280"/>
      <c r="J117" s="2280"/>
      <c r="K117" s="2280"/>
      <c r="L117" s="2280"/>
      <c r="M117" s="2280"/>
      <c r="N117" s="2280"/>
      <c r="O117" s="2280"/>
      <c r="P117" s="2280"/>
      <c r="Q117" s="2280"/>
      <c r="R117" s="2280"/>
      <c r="S117" s="2280"/>
      <c r="T117" s="2280"/>
      <c r="U117" s="2280"/>
      <c r="V117" s="2280"/>
      <c r="W117" s="2280"/>
      <c r="X117" s="2280"/>
      <c r="Y117" s="2280"/>
      <c r="Z117" s="2280"/>
      <c r="AA117" s="2280"/>
      <c r="AB117" s="2280"/>
      <c r="AC117" s="2280"/>
      <c r="AD117" s="2280"/>
      <c r="AE117" s="2280"/>
      <c r="AF117" s="83"/>
      <c r="AG117" s="87"/>
    </row>
    <row r="118" spans="1:33" s="426" customFormat="1" ht="14.25" customHeight="1" x14ac:dyDescent="0.15">
      <c r="A118" s="515"/>
      <c r="B118" s="516">
        <v>4</v>
      </c>
      <c r="C118" s="2279" t="s">
        <v>1289</v>
      </c>
      <c r="D118" s="2279"/>
      <c r="E118" s="2279"/>
      <c r="F118" s="2279"/>
      <c r="G118" s="2279"/>
      <c r="H118" s="2279"/>
      <c r="I118" s="2279"/>
      <c r="J118" s="2279"/>
      <c r="K118" s="2279"/>
      <c r="L118" s="2279"/>
      <c r="M118" s="2279"/>
      <c r="N118" s="2279"/>
      <c r="O118" s="2279"/>
      <c r="P118" s="2279"/>
      <c r="Q118" s="2279"/>
      <c r="R118" s="2279"/>
      <c r="S118" s="2279"/>
      <c r="T118" s="2279"/>
      <c r="U118" s="2279"/>
      <c r="V118" s="2279"/>
      <c r="W118" s="2279"/>
      <c r="X118" s="2279"/>
      <c r="Y118" s="2279"/>
      <c r="Z118" s="2279"/>
      <c r="AA118" s="2279"/>
      <c r="AB118" s="2279"/>
      <c r="AC118" s="2279"/>
      <c r="AD118" s="2279"/>
      <c r="AE118" s="2279"/>
      <c r="AF118" s="83"/>
      <c r="AG118" s="87"/>
    </row>
    <row r="119" spans="1:33" s="426" customFormat="1" ht="14.25" customHeight="1" x14ac:dyDescent="0.15">
      <c r="A119" s="515"/>
      <c r="B119" s="516">
        <v>5</v>
      </c>
      <c r="C119" s="2279" t="s">
        <v>1290</v>
      </c>
      <c r="D119" s="2279"/>
      <c r="E119" s="2279"/>
      <c r="F119" s="2279"/>
      <c r="G119" s="2279"/>
      <c r="H119" s="2279"/>
      <c r="I119" s="2279"/>
      <c r="J119" s="2279"/>
      <c r="K119" s="2279"/>
      <c r="L119" s="2279"/>
      <c r="M119" s="2279"/>
      <c r="N119" s="2279"/>
      <c r="O119" s="2279"/>
      <c r="P119" s="2279"/>
      <c r="Q119" s="2279"/>
      <c r="R119" s="2279"/>
      <c r="S119" s="2279"/>
      <c r="T119" s="2279"/>
      <c r="U119" s="2279"/>
      <c r="V119" s="2279"/>
      <c r="W119" s="2279"/>
      <c r="X119" s="2279"/>
      <c r="Y119" s="2279"/>
      <c r="Z119" s="2279"/>
      <c r="AA119" s="2279"/>
      <c r="AB119" s="2279"/>
      <c r="AC119" s="2279"/>
      <c r="AD119" s="2279"/>
      <c r="AE119" s="2279"/>
      <c r="AF119" s="83"/>
      <c r="AG119" s="87"/>
    </row>
    <row r="120" spans="1:33" s="426" customFormat="1" ht="8.25" customHeight="1" x14ac:dyDescent="0.15">
      <c r="A120" s="427"/>
      <c r="B120" s="428"/>
      <c r="C120" s="418"/>
      <c r="D120" s="418"/>
      <c r="E120" s="418"/>
      <c r="F120" s="418"/>
      <c r="G120" s="418"/>
      <c r="H120" s="418"/>
      <c r="I120" s="418"/>
      <c r="J120" s="418"/>
      <c r="K120" s="418"/>
      <c r="L120" s="418"/>
      <c r="M120" s="418"/>
      <c r="N120" s="418"/>
      <c r="O120" s="418"/>
      <c r="P120" s="418"/>
      <c r="Q120" s="418"/>
      <c r="R120" s="418"/>
      <c r="S120" s="418"/>
      <c r="T120" s="418"/>
      <c r="U120" s="418"/>
      <c r="V120" s="418"/>
      <c r="W120" s="418"/>
      <c r="X120" s="418"/>
      <c r="Y120" s="418"/>
      <c r="Z120" s="418"/>
      <c r="AA120" s="418"/>
      <c r="AB120" s="418"/>
      <c r="AC120" s="418"/>
      <c r="AD120" s="418"/>
      <c r="AE120" s="418"/>
      <c r="AF120" s="83"/>
      <c r="AG120" s="87"/>
    </row>
    <row r="121" spans="1:33" s="57" customFormat="1" ht="15.75" customHeight="1" thickBot="1" x14ac:dyDescent="0.2">
      <c r="A121" s="2271" t="s">
        <v>2129</v>
      </c>
      <c r="B121" s="2271"/>
      <c r="C121" s="2271"/>
      <c r="D121" s="2271"/>
      <c r="E121" s="2271"/>
      <c r="F121" s="2271"/>
      <c r="G121" s="2271"/>
      <c r="H121" s="2271"/>
      <c r="I121" s="2271"/>
      <c r="J121" s="2271"/>
      <c r="K121" s="2271"/>
      <c r="L121" s="2271"/>
      <c r="M121" s="2271"/>
      <c r="N121" s="2271"/>
      <c r="O121" s="2271"/>
      <c r="P121" s="2271"/>
      <c r="Q121" s="2271"/>
      <c r="R121" s="2271"/>
      <c r="S121" s="483"/>
      <c r="T121" s="483"/>
      <c r="U121" s="483"/>
      <c r="V121" s="483"/>
      <c r="W121" s="475"/>
      <c r="X121" s="484"/>
      <c r="Y121" s="475"/>
      <c r="Z121" s="484"/>
      <c r="AA121" s="415"/>
      <c r="AB121" s="415"/>
      <c r="AC121" s="475" t="s">
        <v>951</v>
      </c>
      <c r="AD121" s="415"/>
      <c r="AE121" s="483"/>
      <c r="AF121" s="87"/>
      <c r="AG121" s="126"/>
    </row>
    <row r="122" spans="1:33" s="57" customFormat="1" ht="16.5" customHeight="1" x14ac:dyDescent="0.15">
      <c r="A122" s="2272" t="s">
        <v>93</v>
      </c>
      <c r="B122" s="2273"/>
      <c r="C122" s="1238" t="s">
        <v>94</v>
      </c>
      <c r="D122" s="1239"/>
      <c r="E122" s="2276" t="s">
        <v>82</v>
      </c>
      <c r="F122" s="2277"/>
      <c r="G122" s="2277"/>
      <c r="H122" s="2277"/>
      <c r="I122" s="2277"/>
      <c r="J122" s="2277"/>
      <c r="K122" s="2277"/>
      <c r="L122" s="2277"/>
      <c r="M122" s="2277"/>
      <c r="N122" s="2277"/>
      <c r="O122" s="2277"/>
      <c r="P122" s="2277"/>
      <c r="Q122" s="2278"/>
      <c r="R122" s="1763"/>
      <c r="S122" s="1764"/>
      <c r="T122" s="1764"/>
      <c r="U122" s="1764"/>
      <c r="V122" s="1764"/>
      <c r="W122" s="1764"/>
      <c r="X122" s="1764"/>
      <c r="Y122" s="1764"/>
      <c r="Z122" s="1764"/>
      <c r="AA122" s="1764"/>
      <c r="AB122" s="526" t="s">
        <v>948</v>
      </c>
      <c r="AC122" s="527"/>
      <c r="AD122" s="485"/>
      <c r="AE122" s="483"/>
      <c r="AF122" s="82" t="str">
        <f>IF(R122="","←未記入です。（０千円の場合は「０」と記入してください。）",IF(R122&gt;2000000,"←20億円を超えているので桁数を確認してください。（正しい場合は構いません。）",""))</f>
        <v>←未記入です。（０千円の場合は「０」と記入してください。）</v>
      </c>
      <c r="AG122" s="128"/>
    </row>
    <row r="123" spans="1:33" s="57" customFormat="1" ht="16.5" customHeight="1" x14ac:dyDescent="0.15">
      <c r="A123" s="2274"/>
      <c r="B123" s="2275"/>
      <c r="C123" s="1240"/>
      <c r="D123" s="1241"/>
      <c r="E123" s="2265" t="s">
        <v>83</v>
      </c>
      <c r="F123" s="2266"/>
      <c r="G123" s="2266"/>
      <c r="H123" s="2266"/>
      <c r="I123" s="2266"/>
      <c r="J123" s="2266"/>
      <c r="K123" s="2266"/>
      <c r="L123" s="2266"/>
      <c r="M123" s="2266"/>
      <c r="N123" s="2266"/>
      <c r="O123" s="2266"/>
      <c r="P123" s="2266"/>
      <c r="Q123" s="2267"/>
      <c r="R123" s="1200"/>
      <c r="S123" s="1201"/>
      <c r="T123" s="1201"/>
      <c r="U123" s="1201"/>
      <c r="V123" s="1201"/>
      <c r="W123" s="1201"/>
      <c r="X123" s="1201"/>
      <c r="Y123" s="1201"/>
      <c r="Z123" s="1201"/>
      <c r="AA123" s="1201"/>
      <c r="AB123" s="528" t="s">
        <v>948</v>
      </c>
      <c r="AC123" s="529"/>
      <c r="AD123" s="414"/>
      <c r="AE123" s="483"/>
      <c r="AF123" s="82" t="str">
        <f t="shared" ref="AF123:AF127" si="2">IF(R123="","←未記入です。（０千円の場合は「０」と記入してください。）",IF(R123&gt;2000000,"←20億円を超えているので桁数を確認してください。（正しい場合は構いません。）",""))</f>
        <v>←未記入です。（０千円の場合は「０」と記入してください。）</v>
      </c>
      <c r="AG123" s="128"/>
    </row>
    <row r="124" spans="1:33" s="57" customFormat="1" ht="16.5" customHeight="1" x14ac:dyDescent="0.15">
      <c r="A124" s="2274"/>
      <c r="B124" s="2275"/>
      <c r="C124" s="1240"/>
      <c r="D124" s="1241"/>
      <c r="E124" s="2265" t="s">
        <v>84</v>
      </c>
      <c r="F124" s="2266"/>
      <c r="G124" s="2266"/>
      <c r="H124" s="2266"/>
      <c r="I124" s="2266"/>
      <c r="J124" s="2266"/>
      <c r="K124" s="2266"/>
      <c r="L124" s="2266"/>
      <c r="M124" s="2266"/>
      <c r="N124" s="2266"/>
      <c r="O124" s="2266"/>
      <c r="P124" s="2266"/>
      <c r="Q124" s="2267"/>
      <c r="R124" s="1200"/>
      <c r="S124" s="1201"/>
      <c r="T124" s="1201"/>
      <c r="U124" s="1201"/>
      <c r="V124" s="1201"/>
      <c r="W124" s="1201"/>
      <c r="X124" s="1201"/>
      <c r="Y124" s="1201"/>
      <c r="Z124" s="1201"/>
      <c r="AA124" s="1201"/>
      <c r="AB124" s="528" t="s">
        <v>948</v>
      </c>
      <c r="AC124" s="529"/>
      <c r="AD124" s="485"/>
      <c r="AE124" s="483"/>
      <c r="AF124" s="82" t="str">
        <f t="shared" si="2"/>
        <v>←未記入です。（０千円の場合は「０」と記入してください。）</v>
      </c>
      <c r="AG124" s="128"/>
    </row>
    <row r="125" spans="1:33" s="57" customFormat="1" ht="16.5" customHeight="1" x14ac:dyDescent="0.15">
      <c r="A125" s="2274"/>
      <c r="B125" s="2275"/>
      <c r="C125" s="1240"/>
      <c r="D125" s="1241"/>
      <c r="E125" s="2265" t="s">
        <v>85</v>
      </c>
      <c r="F125" s="2266"/>
      <c r="G125" s="2266"/>
      <c r="H125" s="2266"/>
      <c r="I125" s="2266"/>
      <c r="J125" s="2266"/>
      <c r="K125" s="2266"/>
      <c r="L125" s="2266"/>
      <c r="M125" s="2266"/>
      <c r="N125" s="2266"/>
      <c r="O125" s="2266"/>
      <c r="P125" s="2266"/>
      <c r="Q125" s="2267"/>
      <c r="R125" s="1200"/>
      <c r="S125" s="1201"/>
      <c r="T125" s="1201"/>
      <c r="U125" s="1201"/>
      <c r="V125" s="1201"/>
      <c r="W125" s="1201"/>
      <c r="X125" s="1201"/>
      <c r="Y125" s="1201"/>
      <c r="Z125" s="1201"/>
      <c r="AA125" s="1201"/>
      <c r="AB125" s="528" t="s">
        <v>948</v>
      </c>
      <c r="AC125" s="529"/>
      <c r="AD125" s="414"/>
      <c r="AE125" s="483"/>
      <c r="AF125" s="82" t="str">
        <f>IF(R125="","←未記入です。（０千円の場合は「０」と記入してください。）",IF(R125&gt;2000000,"←20億円を超えているので桁数を確認してください。（正しい場合は構いません。）",""))</f>
        <v>←未記入です。（０千円の場合は「０」と記入してください。）</v>
      </c>
      <c r="AG125" s="128"/>
    </row>
    <row r="126" spans="1:33" s="57" customFormat="1" ht="16.5" customHeight="1" x14ac:dyDescent="0.15">
      <c r="A126" s="2274"/>
      <c r="B126" s="2275"/>
      <c r="C126" s="1240"/>
      <c r="D126" s="1241"/>
      <c r="E126" s="2265" t="s">
        <v>1330</v>
      </c>
      <c r="F126" s="2266"/>
      <c r="G126" s="2266"/>
      <c r="H126" s="2266"/>
      <c r="I126" s="2266"/>
      <c r="J126" s="2266"/>
      <c r="K126" s="2266"/>
      <c r="L126" s="2266"/>
      <c r="M126" s="2266"/>
      <c r="N126" s="2266"/>
      <c r="O126" s="2266"/>
      <c r="P126" s="2266"/>
      <c r="Q126" s="2267"/>
      <c r="R126" s="1200"/>
      <c r="S126" s="1201"/>
      <c r="T126" s="1201"/>
      <c r="U126" s="1201"/>
      <c r="V126" s="1201"/>
      <c r="W126" s="1201"/>
      <c r="X126" s="1201"/>
      <c r="Y126" s="1201"/>
      <c r="Z126" s="1201"/>
      <c r="AA126" s="1201"/>
      <c r="AB126" s="528" t="s">
        <v>948</v>
      </c>
      <c r="AC126" s="529"/>
      <c r="AD126" s="485"/>
      <c r="AE126" s="483"/>
      <c r="AF126" s="82" t="str">
        <f t="shared" si="2"/>
        <v>←未記入です。（０千円の場合は「０」と記入してください。）</v>
      </c>
      <c r="AG126" s="128"/>
    </row>
    <row r="127" spans="1:33" s="57" customFormat="1" ht="16.5" customHeight="1" x14ac:dyDescent="0.15">
      <c r="A127" s="2274"/>
      <c r="B127" s="2275"/>
      <c r="C127" s="1240"/>
      <c r="D127" s="1241"/>
      <c r="E127" s="2268" t="s">
        <v>86</v>
      </c>
      <c r="F127" s="2269"/>
      <c r="G127" s="2269"/>
      <c r="H127" s="2269"/>
      <c r="I127" s="2269"/>
      <c r="J127" s="2269"/>
      <c r="K127" s="2269"/>
      <c r="L127" s="2269"/>
      <c r="M127" s="2269"/>
      <c r="N127" s="2269"/>
      <c r="O127" s="2269"/>
      <c r="P127" s="2269"/>
      <c r="Q127" s="2270"/>
      <c r="R127" s="1218"/>
      <c r="S127" s="1219"/>
      <c r="T127" s="1219"/>
      <c r="U127" s="1219"/>
      <c r="V127" s="1219"/>
      <c r="W127" s="1219"/>
      <c r="X127" s="1219"/>
      <c r="Y127" s="1219"/>
      <c r="Z127" s="1219"/>
      <c r="AA127" s="1219"/>
      <c r="AB127" s="530" t="s">
        <v>948</v>
      </c>
      <c r="AC127" s="531"/>
      <c r="AD127" s="485"/>
      <c r="AE127" s="483"/>
      <c r="AF127" s="82" t="str">
        <f t="shared" si="2"/>
        <v>←未記入です。（０千円の場合は「０」と記入してください。）</v>
      </c>
      <c r="AG127" s="128"/>
    </row>
    <row r="128" spans="1:33" s="57" customFormat="1" ht="16.5" customHeight="1" x14ac:dyDescent="0.15">
      <c r="A128" s="2274"/>
      <c r="B128" s="2275"/>
      <c r="C128" s="1242"/>
      <c r="D128" s="1243"/>
      <c r="E128" s="1227" t="s">
        <v>87</v>
      </c>
      <c r="F128" s="1227"/>
      <c r="G128" s="1227"/>
      <c r="H128" s="1227"/>
      <c r="I128" s="1227"/>
      <c r="J128" s="1227"/>
      <c r="K128" s="1227"/>
      <c r="L128" s="1227"/>
      <c r="M128" s="1227"/>
      <c r="N128" s="1227"/>
      <c r="O128" s="1227"/>
      <c r="P128" s="1227"/>
      <c r="Q128" s="1228"/>
      <c r="R128" s="1198">
        <f>R122+R123+R124+R125+R126+R127</f>
        <v>0</v>
      </c>
      <c r="S128" s="1199"/>
      <c r="T128" s="1199"/>
      <c r="U128" s="1199"/>
      <c r="V128" s="1199"/>
      <c r="W128" s="1199"/>
      <c r="X128" s="1199"/>
      <c r="Y128" s="1199"/>
      <c r="Z128" s="1199"/>
      <c r="AA128" s="1199"/>
      <c r="AB128" s="532" t="s">
        <v>948</v>
      </c>
      <c r="AC128" s="533"/>
      <c r="AD128" s="414"/>
      <c r="AE128" s="483"/>
      <c r="AF128" s="82"/>
      <c r="AG128" s="128"/>
    </row>
    <row r="129" spans="1:54" s="57" customFormat="1" ht="16.5" customHeight="1" x14ac:dyDescent="0.15">
      <c r="A129" s="2274"/>
      <c r="B129" s="2275"/>
      <c r="C129" s="1251" t="s">
        <v>95</v>
      </c>
      <c r="D129" s="1252"/>
      <c r="E129" s="2262" t="s">
        <v>88</v>
      </c>
      <c r="F129" s="2263"/>
      <c r="G129" s="2263"/>
      <c r="H129" s="2263"/>
      <c r="I129" s="2263"/>
      <c r="J129" s="2263"/>
      <c r="K129" s="2263"/>
      <c r="L129" s="2263"/>
      <c r="M129" s="2263"/>
      <c r="N129" s="2263"/>
      <c r="O129" s="2263"/>
      <c r="P129" s="2263"/>
      <c r="Q129" s="2264"/>
      <c r="R129" s="1213"/>
      <c r="S129" s="1214"/>
      <c r="T129" s="1214"/>
      <c r="U129" s="1214"/>
      <c r="V129" s="1214"/>
      <c r="W129" s="1214"/>
      <c r="X129" s="1214"/>
      <c r="Y129" s="1214"/>
      <c r="Z129" s="1214"/>
      <c r="AA129" s="1214"/>
      <c r="AB129" s="534" t="s">
        <v>948</v>
      </c>
      <c r="AC129" s="535"/>
      <c r="AD129" s="485"/>
      <c r="AE129" s="483"/>
      <c r="AF129" s="82" t="str">
        <f>IF(R129="","←未記入です。（０千円の場合は「０」と記入してください。）",IF(R129&gt;2000000,"←20億円を超えているので桁数を確認してください。（正しい場合は構いません。）",""))</f>
        <v>←未記入です。（０千円の場合は「０」と記入してください。）</v>
      </c>
      <c r="AG129" s="128"/>
    </row>
    <row r="130" spans="1:54" s="57" customFormat="1" ht="16.5" customHeight="1" x14ac:dyDescent="0.15">
      <c r="A130" s="2274"/>
      <c r="B130" s="2275"/>
      <c r="C130" s="1253"/>
      <c r="D130" s="1254"/>
      <c r="E130" s="2265" t="s">
        <v>89</v>
      </c>
      <c r="F130" s="2266"/>
      <c r="G130" s="2266"/>
      <c r="H130" s="2266"/>
      <c r="I130" s="2266"/>
      <c r="J130" s="2266"/>
      <c r="K130" s="2266"/>
      <c r="L130" s="2266"/>
      <c r="M130" s="2266"/>
      <c r="N130" s="2266"/>
      <c r="O130" s="2266"/>
      <c r="P130" s="2266"/>
      <c r="Q130" s="2267"/>
      <c r="R130" s="1200"/>
      <c r="S130" s="1201"/>
      <c r="T130" s="1201"/>
      <c r="U130" s="1201"/>
      <c r="V130" s="1201"/>
      <c r="W130" s="1201"/>
      <c r="X130" s="1201"/>
      <c r="Y130" s="1201"/>
      <c r="Z130" s="1201"/>
      <c r="AA130" s="1201"/>
      <c r="AB130" s="528" t="s">
        <v>948</v>
      </c>
      <c r="AC130" s="529"/>
      <c r="AD130" s="485"/>
      <c r="AE130" s="483"/>
      <c r="AF130" s="82" t="str">
        <f>IF(R130="","←未記入です。（０千円の場合は「０」と記入してください。）",IF(R130&gt;2000000,"←20億円を超えているので桁数を確認してください。（正しい場合は構いません。）",""))</f>
        <v>←未記入です。（０千円の場合は「０」と記入してください。）</v>
      </c>
      <c r="AG130" s="128"/>
    </row>
    <row r="131" spans="1:54" s="119" customFormat="1" ht="16.5" customHeight="1" x14ac:dyDescent="0.15">
      <c r="A131" s="2274"/>
      <c r="B131" s="2275"/>
      <c r="C131" s="1253"/>
      <c r="D131" s="1254"/>
      <c r="E131" s="2265" t="s">
        <v>90</v>
      </c>
      <c r="F131" s="2266"/>
      <c r="G131" s="2266"/>
      <c r="H131" s="2266"/>
      <c r="I131" s="2266"/>
      <c r="J131" s="2266"/>
      <c r="K131" s="2266"/>
      <c r="L131" s="2266"/>
      <c r="M131" s="2266"/>
      <c r="N131" s="2266"/>
      <c r="O131" s="2266"/>
      <c r="P131" s="2266"/>
      <c r="Q131" s="2267"/>
      <c r="R131" s="1213"/>
      <c r="S131" s="1214"/>
      <c r="T131" s="1214"/>
      <c r="U131" s="1214"/>
      <c r="V131" s="1214"/>
      <c r="W131" s="1214"/>
      <c r="X131" s="1214"/>
      <c r="Y131" s="1214"/>
      <c r="Z131" s="1214"/>
      <c r="AA131" s="1214"/>
      <c r="AB131" s="528" t="s">
        <v>948</v>
      </c>
      <c r="AC131" s="529"/>
      <c r="AD131" s="483"/>
      <c r="AE131" s="483"/>
      <c r="AF131" s="82" t="str">
        <f>IF(R131="","←未記入です。（０千円の場合は「０」と記入してください。）",IF(R131&gt;2000000,"←20億円を超えているので桁数を確認してください。（正しい場合は構いません。）",""))</f>
        <v>←未記入です。（０千円の場合は「０」と記入してください。）</v>
      </c>
      <c r="AG131" s="128"/>
      <c r="AH131" s="57"/>
      <c r="AI131" s="57"/>
      <c r="AJ131" s="57"/>
      <c r="AK131" s="57"/>
      <c r="AL131" s="57"/>
      <c r="AM131" s="57"/>
      <c r="AN131" s="57"/>
      <c r="AO131" s="57"/>
      <c r="AP131" s="57"/>
      <c r="AQ131" s="57"/>
      <c r="AR131" s="57"/>
      <c r="AS131" s="57"/>
      <c r="AT131" s="57"/>
      <c r="AU131" s="57"/>
      <c r="AV131" s="57"/>
      <c r="AW131" s="57"/>
      <c r="AX131" s="57"/>
      <c r="AY131" s="57"/>
      <c r="AZ131" s="57"/>
      <c r="BA131" s="57"/>
      <c r="BB131" s="57"/>
    </row>
    <row r="132" spans="1:54" s="119" customFormat="1" ht="16.5" customHeight="1" x14ac:dyDescent="0.15">
      <c r="A132" s="2274"/>
      <c r="B132" s="2275"/>
      <c r="C132" s="1253"/>
      <c r="D132" s="1254"/>
      <c r="E132" s="2268" t="s">
        <v>91</v>
      </c>
      <c r="F132" s="2269"/>
      <c r="G132" s="2269"/>
      <c r="H132" s="2269"/>
      <c r="I132" s="2269"/>
      <c r="J132" s="2269"/>
      <c r="K132" s="2269"/>
      <c r="L132" s="2269"/>
      <c r="M132" s="2269"/>
      <c r="N132" s="2269"/>
      <c r="O132" s="2269"/>
      <c r="P132" s="2269"/>
      <c r="Q132" s="2270"/>
      <c r="R132" s="1744"/>
      <c r="S132" s="1745"/>
      <c r="T132" s="1745"/>
      <c r="U132" s="1745"/>
      <c r="V132" s="1745"/>
      <c r="W132" s="1745"/>
      <c r="X132" s="1745"/>
      <c r="Y132" s="1745"/>
      <c r="Z132" s="1745"/>
      <c r="AA132" s="1745"/>
      <c r="AB132" s="528" t="s">
        <v>948</v>
      </c>
      <c r="AC132" s="529"/>
      <c r="AD132" s="485"/>
      <c r="AE132" s="483"/>
      <c r="AF132" s="82" t="str">
        <f>IF(R132="","←未記入です。（０千円の場合は「０」と記入してください。）",IF(R132&gt;2000000,"←20億円を超えているので桁数を確認してください。（正しい場合は構いません。）",""))</f>
        <v>←未記入です。（０千円の場合は「０」と記入してください。）</v>
      </c>
      <c r="AG132" s="128"/>
      <c r="AH132" s="57"/>
      <c r="AI132" s="57"/>
      <c r="AJ132" s="57"/>
      <c r="AK132" s="57"/>
      <c r="AL132" s="57"/>
      <c r="AM132" s="57"/>
      <c r="AN132" s="57"/>
      <c r="AO132" s="57"/>
      <c r="AP132" s="57"/>
      <c r="AQ132" s="57"/>
      <c r="AR132" s="57"/>
      <c r="AS132" s="57"/>
      <c r="AT132" s="57"/>
      <c r="AU132" s="57"/>
      <c r="AV132" s="57"/>
      <c r="AW132" s="57"/>
      <c r="AX132" s="57"/>
      <c r="AY132" s="57"/>
      <c r="AZ132" s="57"/>
      <c r="BA132" s="57"/>
      <c r="BB132" s="57"/>
    </row>
    <row r="133" spans="1:54" s="119" customFormat="1" ht="16.5" customHeight="1" x14ac:dyDescent="0.15">
      <c r="A133" s="2274"/>
      <c r="B133" s="2275"/>
      <c r="C133" s="1255"/>
      <c r="D133" s="1256"/>
      <c r="E133" s="1220" t="s">
        <v>92</v>
      </c>
      <c r="F133" s="1220"/>
      <c r="G133" s="1220"/>
      <c r="H133" s="1220"/>
      <c r="I133" s="1220"/>
      <c r="J133" s="1220"/>
      <c r="K133" s="1220"/>
      <c r="L133" s="1220"/>
      <c r="M133" s="1220"/>
      <c r="N133" s="1220"/>
      <c r="O133" s="1220"/>
      <c r="P133" s="1220"/>
      <c r="Q133" s="1221"/>
      <c r="R133" s="1198">
        <f>R129+R130+R131+R132</f>
        <v>0</v>
      </c>
      <c r="S133" s="1199"/>
      <c r="T133" s="1199"/>
      <c r="U133" s="1199"/>
      <c r="V133" s="1199"/>
      <c r="W133" s="1199"/>
      <c r="X133" s="1199"/>
      <c r="Y133" s="1199"/>
      <c r="Z133" s="1199"/>
      <c r="AA133" s="1199"/>
      <c r="AB133" s="532" t="s">
        <v>948</v>
      </c>
      <c r="AC133" s="533"/>
      <c r="AD133" s="485"/>
      <c r="AE133" s="483"/>
      <c r="AF133" s="82"/>
      <c r="AG133" s="128"/>
      <c r="AH133" s="57"/>
      <c r="AI133" s="57"/>
      <c r="AJ133" s="57"/>
      <c r="AK133" s="57"/>
      <c r="AL133" s="57"/>
      <c r="AM133" s="57"/>
      <c r="AN133" s="57"/>
      <c r="AO133" s="57"/>
      <c r="AP133" s="57"/>
      <c r="AQ133" s="57"/>
      <c r="AR133" s="57"/>
      <c r="AS133" s="57"/>
      <c r="AT133" s="57"/>
      <c r="AU133" s="57"/>
      <c r="AV133" s="57"/>
      <c r="AW133" s="57"/>
      <c r="AX133" s="57"/>
      <c r="AY133" s="57"/>
      <c r="AZ133" s="57"/>
      <c r="BA133" s="57"/>
      <c r="BB133" s="57"/>
    </row>
    <row r="134" spans="1:54" s="119" customFormat="1" ht="16.5" customHeight="1" x14ac:dyDescent="0.15">
      <c r="A134" s="542"/>
      <c r="B134" s="543"/>
      <c r="C134" s="2255" t="s">
        <v>96</v>
      </c>
      <c r="D134" s="2255"/>
      <c r="E134" s="2255"/>
      <c r="F134" s="2255"/>
      <c r="G134" s="2255"/>
      <c r="H134" s="2255"/>
      <c r="I134" s="2255"/>
      <c r="J134" s="2255"/>
      <c r="K134" s="2255"/>
      <c r="L134" s="2255"/>
      <c r="M134" s="2255"/>
      <c r="N134" s="2255"/>
      <c r="O134" s="2255"/>
      <c r="P134" s="2255"/>
      <c r="Q134" s="2256"/>
      <c r="R134" s="1198">
        <f>R128-R133</f>
        <v>0</v>
      </c>
      <c r="S134" s="1199"/>
      <c r="T134" s="1199"/>
      <c r="U134" s="1199"/>
      <c r="V134" s="1199"/>
      <c r="W134" s="1199"/>
      <c r="X134" s="1199"/>
      <c r="Y134" s="1199"/>
      <c r="Z134" s="1199"/>
      <c r="AA134" s="1199"/>
      <c r="AB134" s="532" t="s">
        <v>948</v>
      </c>
      <c r="AC134" s="533"/>
      <c r="AD134" s="413"/>
      <c r="AE134" s="483"/>
      <c r="AF134" s="82"/>
      <c r="AG134" s="128"/>
      <c r="AH134" s="57"/>
      <c r="AI134" s="57"/>
      <c r="AJ134" s="57"/>
      <c r="AK134" s="57"/>
      <c r="AL134" s="57"/>
      <c r="AM134" s="57"/>
      <c r="AN134" s="57"/>
      <c r="AO134" s="57"/>
      <c r="AP134" s="57"/>
      <c r="AQ134" s="57"/>
      <c r="AR134" s="57"/>
      <c r="AS134" s="57"/>
      <c r="AT134" s="57"/>
      <c r="AU134" s="57"/>
      <c r="AV134" s="57"/>
      <c r="AW134" s="57"/>
      <c r="AX134" s="57"/>
      <c r="AY134" s="57"/>
      <c r="AZ134" s="57"/>
      <c r="BA134" s="57"/>
      <c r="BB134" s="57"/>
    </row>
    <row r="135" spans="1:54" s="119" customFormat="1" ht="16.5" customHeight="1" x14ac:dyDescent="0.15">
      <c r="A135" s="2257" t="s">
        <v>1331</v>
      </c>
      <c r="B135" s="2258"/>
      <c r="C135" s="249"/>
      <c r="D135" s="247"/>
      <c r="E135" s="1227" t="s">
        <v>1410</v>
      </c>
      <c r="F135" s="1227"/>
      <c r="G135" s="1227"/>
      <c r="H135" s="1227"/>
      <c r="I135" s="1227"/>
      <c r="J135" s="1227"/>
      <c r="K135" s="1227"/>
      <c r="L135" s="1227"/>
      <c r="M135" s="1227"/>
      <c r="N135" s="1227"/>
      <c r="O135" s="1227"/>
      <c r="P135" s="1227"/>
      <c r="Q135" s="1228"/>
      <c r="R135" s="1213"/>
      <c r="S135" s="1214"/>
      <c r="T135" s="1214"/>
      <c r="U135" s="1214"/>
      <c r="V135" s="1214"/>
      <c r="W135" s="1214"/>
      <c r="X135" s="1214"/>
      <c r="Y135" s="1214"/>
      <c r="Z135" s="1214"/>
      <c r="AA135" s="1214"/>
      <c r="AB135" s="532" t="s">
        <v>948</v>
      </c>
      <c r="AC135" s="533"/>
      <c r="AD135" s="413"/>
      <c r="AE135" s="483"/>
      <c r="AF135" s="82" t="str">
        <f>IF(R135="","←未記入です。（０千円の場合は「０」と記入してください。）",IF(R135&gt;2000000,"←20億円を超えているので桁数を確認してください。（正しい場合は構いません。）",""))</f>
        <v>←未記入です。（０千円の場合は「０」と記入してください。）</v>
      </c>
      <c r="AG135" s="128"/>
      <c r="AH135" s="57"/>
      <c r="AI135" s="57"/>
      <c r="AJ135" s="57"/>
      <c r="AK135" s="57"/>
      <c r="AL135" s="57"/>
      <c r="AM135" s="57"/>
      <c r="AN135" s="57"/>
      <c r="AO135" s="57"/>
      <c r="AP135" s="57"/>
      <c r="AQ135" s="57"/>
      <c r="AR135" s="57"/>
      <c r="AS135" s="57"/>
      <c r="AT135" s="57"/>
      <c r="AU135" s="57"/>
      <c r="AV135" s="57"/>
      <c r="AW135" s="57"/>
      <c r="AX135" s="57"/>
      <c r="AY135" s="57"/>
      <c r="AZ135" s="57"/>
      <c r="BA135" s="57"/>
      <c r="BB135" s="57"/>
    </row>
    <row r="136" spans="1:54" s="119" customFormat="1" ht="16.5" customHeight="1" x14ac:dyDescent="0.15">
      <c r="A136" s="2259"/>
      <c r="B136" s="2258"/>
      <c r="C136" s="248"/>
      <c r="D136" s="246"/>
      <c r="E136" s="1220" t="s">
        <v>1411</v>
      </c>
      <c r="F136" s="1220"/>
      <c r="G136" s="1220"/>
      <c r="H136" s="1220"/>
      <c r="I136" s="1220"/>
      <c r="J136" s="1220"/>
      <c r="K136" s="1220"/>
      <c r="L136" s="1220"/>
      <c r="M136" s="1220"/>
      <c r="N136" s="1220"/>
      <c r="O136" s="1220"/>
      <c r="P136" s="1220"/>
      <c r="Q136" s="1221"/>
      <c r="R136" s="1189"/>
      <c r="S136" s="1190"/>
      <c r="T136" s="1190"/>
      <c r="U136" s="1190"/>
      <c r="V136" s="1190"/>
      <c r="W136" s="1190"/>
      <c r="X136" s="1190"/>
      <c r="Y136" s="1190"/>
      <c r="Z136" s="1190"/>
      <c r="AA136" s="1190"/>
      <c r="AB136" s="536" t="s">
        <v>948</v>
      </c>
      <c r="AC136" s="537"/>
      <c r="AD136" s="413"/>
      <c r="AE136" s="483"/>
      <c r="AF136" s="82" t="str">
        <f>IF(R136="","←未記入です。（０千円の場合は「０」と記入してください。）",IF(R136&gt;2000000,"←20億円を超えているので桁数を確認してください。（正しい場合は構いません。）",""))</f>
        <v>←未記入です。（０千円の場合は「０」と記入してください。）</v>
      </c>
      <c r="AG136" s="128"/>
      <c r="AH136" s="57"/>
      <c r="AI136" s="57"/>
      <c r="AJ136" s="57"/>
      <c r="AK136" s="57"/>
      <c r="AL136" s="57"/>
      <c r="AM136" s="57"/>
      <c r="AN136" s="57"/>
      <c r="AO136" s="57"/>
      <c r="AP136" s="57"/>
      <c r="AQ136" s="57"/>
      <c r="AR136" s="57"/>
      <c r="AS136" s="57"/>
      <c r="AT136" s="57"/>
      <c r="AU136" s="57"/>
      <c r="AV136" s="57"/>
      <c r="AW136" s="57"/>
      <c r="AX136" s="57"/>
      <c r="AY136" s="57"/>
      <c r="AZ136" s="57"/>
      <c r="BA136" s="57"/>
      <c r="BB136" s="57"/>
    </row>
    <row r="137" spans="1:54" s="119" customFormat="1" ht="16.5" customHeight="1" x14ac:dyDescent="0.15">
      <c r="A137" s="2260"/>
      <c r="B137" s="2261"/>
      <c r="C137" s="2255" t="s">
        <v>97</v>
      </c>
      <c r="D137" s="2255"/>
      <c r="E137" s="2255"/>
      <c r="F137" s="2255"/>
      <c r="G137" s="2255"/>
      <c r="H137" s="2255"/>
      <c r="I137" s="2255"/>
      <c r="J137" s="2255"/>
      <c r="K137" s="2255"/>
      <c r="L137" s="2255"/>
      <c r="M137" s="2255"/>
      <c r="N137" s="2255">
        <f>N135-N136</f>
        <v>0</v>
      </c>
      <c r="O137" s="2255"/>
      <c r="P137" s="2255"/>
      <c r="Q137" s="2256"/>
      <c r="R137" s="1198">
        <f>R135-R136</f>
        <v>0</v>
      </c>
      <c r="S137" s="1199"/>
      <c r="T137" s="1199"/>
      <c r="U137" s="1199"/>
      <c r="V137" s="1199"/>
      <c r="W137" s="1199"/>
      <c r="X137" s="1199"/>
      <c r="Y137" s="1199"/>
      <c r="Z137" s="1199"/>
      <c r="AA137" s="1199"/>
      <c r="AB137" s="534" t="s">
        <v>948</v>
      </c>
      <c r="AC137" s="535"/>
      <c r="AD137" s="413"/>
      <c r="AE137" s="483"/>
      <c r="AF137" s="82"/>
      <c r="AG137" s="128"/>
      <c r="AH137" s="57"/>
      <c r="AI137" s="57"/>
      <c r="AJ137" s="57"/>
      <c r="AK137" s="57"/>
      <c r="AL137" s="57"/>
      <c r="AM137" s="57"/>
      <c r="AN137" s="57"/>
      <c r="AO137" s="57"/>
      <c r="AP137" s="57"/>
      <c r="AQ137" s="57"/>
      <c r="AR137" s="57"/>
      <c r="AS137" s="57"/>
      <c r="AT137" s="57"/>
      <c r="AU137" s="57"/>
      <c r="AV137" s="57"/>
      <c r="AW137" s="57"/>
      <c r="AX137" s="57"/>
      <c r="AY137" s="57"/>
      <c r="AZ137" s="57"/>
      <c r="BA137" s="57"/>
      <c r="BB137" s="57"/>
    </row>
    <row r="138" spans="1:54" s="57" customFormat="1" ht="16.5" customHeight="1" x14ac:dyDescent="0.15">
      <c r="A138" s="2244" t="s">
        <v>98</v>
      </c>
      <c r="B138" s="2245"/>
      <c r="C138" s="393"/>
      <c r="D138" s="394"/>
      <c r="E138" s="1211" t="s">
        <v>1412</v>
      </c>
      <c r="F138" s="1211"/>
      <c r="G138" s="1211"/>
      <c r="H138" s="1211"/>
      <c r="I138" s="1211"/>
      <c r="J138" s="1211"/>
      <c r="K138" s="1211"/>
      <c r="L138" s="1211"/>
      <c r="M138" s="1211"/>
      <c r="N138" s="1211"/>
      <c r="O138" s="1211"/>
      <c r="P138" s="1211"/>
      <c r="Q138" s="1212"/>
      <c r="R138" s="1189"/>
      <c r="S138" s="1190"/>
      <c r="T138" s="1190"/>
      <c r="U138" s="1190"/>
      <c r="V138" s="1190"/>
      <c r="W138" s="1190"/>
      <c r="X138" s="1190"/>
      <c r="Y138" s="1190"/>
      <c r="Z138" s="1190"/>
      <c r="AA138" s="1190"/>
      <c r="AB138" s="532" t="s">
        <v>948</v>
      </c>
      <c r="AC138" s="533"/>
      <c r="AD138" s="413"/>
      <c r="AE138" s="483"/>
      <c r="AF138" s="82" t="str">
        <f>IF(R138="","←未記入です。（０千円の場合は「０」と記入してください。）",IF(R138&gt;2000000,"←20億円を超えているので桁数を確認してください。（正しい場合は構いません。）",""))</f>
        <v>←未記入です。（０千円の場合は「０」と記入してください。）</v>
      </c>
      <c r="AG138" s="128"/>
    </row>
    <row r="139" spans="1:54" s="57" customFormat="1" ht="16.5" customHeight="1" x14ac:dyDescent="0.15">
      <c r="A139" s="2246"/>
      <c r="B139" s="2247"/>
      <c r="C139" s="395"/>
      <c r="D139" s="396"/>
      <c r="E139" s="2250" t="s">
        <v>1304</v>
      </c>
      <c r="F139" s="2251"/>
      <c r="G139" s="2251"/>
      <c r="H139" s="2251"/>
      <c r="I139" s="2251"/>
      <c r="J139" s="2251"/>
      <c r="K139" s="2251"/>
      <c r="L139" s="2251"/>
      <c r="M139" s="2251"/>
      <c r="N139" s="2251"/>
      <c r="O139" s="2251"/>
      <c r="P139" s="2251"/>
      <c r="Q139" s="2252"/>
      <c r="R139" s="597" t="s">
        <v>1439</v>
      </c>
      <c r="S139" s="1190"/>
      <c r="T139" s="1190"/>
      <c r="U139" s="1190"/>
      <c r="V139" s="1190"/>
      <c r="W139" s="1190"/>
      <c r="X139" s="1190"/>
      <c r="Y139" s="1190"/>
      <c r="Z139" s="1190"/>
      <c r="AA139" s="1190"/>
      <c r="AB139" s="536" t="s">
        <v>949</v>
      </c>
      <c r="AC139" s="537"/>
      <c r="AD139" s="2253" t="s">
        <v>1414</v>
      </c>
      <c r="AE139" s="2254"/>
      <c r="AF139" s="82" t="str">
        <f>IF(S139="","←未記入です。（０千円の場合は「０」と記入してください。）",IF(S139&gt;2000000,"←20億円を超えているので桁数を確認してください。（正しい場合は構いません。）",IF(R138&lt;S139,"←「うち施設設備補助金」が「特別収入計」を上回っています。","")))</f>
        <v>←未記入です。（０千円の場合は「０」と記入してください。）</v>
      </c>
      <c r="AG139" s="52"/>
    </row>
    <row r="140" spans="1:54" s="57" customFormat="1" ht="16.5" customHeight="1" x14ac:dyDescent="0.15">
      <c r="A140" s="2246"/>
      <c r="B140" s="2247"/>
      <c r="C140" s="397"/>
      <c r="D140" s="398"/>
      <c r="E140" s="1187" t="s">
        <v>1413</v>
      </c>
      <c r="F140" s="1187"/>
      <c r="G140" s="1187"/>
      <c r="H140" s="1187"/>
      <c r="I140" s="1187"/>
      <c r="J140" s="1187"/>
      <c r="K140" s="1187"/>
      <c r="L140" s="1187"/>
      <c r="M140" s="1187"/>
      <c r="N140" s="1187"/>
      <c r="O140" s="1187"/>
      <c r="P140" s="1187"/>
      <c r="Q140" s="1188"/>
      <c r="R140" s="1189"/>
      <c r="S140" s="1190"/>
      <c r="T140" s="1190"/>
      <c r="U140" s="1190"/>
      <c r="V140" s="1190"/>
      <c r="W140" s="1190"/>
      <c r="X140" s="1190"/>
      <c r="Y140" s="1190"/>
      <c r="Z140" s="1190"/>
      <c r="AA140" s="1190"/>
      <c r="AB140" s="536" t="s">
        <v>948</v>
      </c>
      <c r="AC140" s="537"/>
      <c r="AD140" s="2253"/>
      <c r="AE140" s="2254"/>
      <c r="AF140" s="82" t="str">
        <f>IF(R140="","←未記入です。（０千円の場合は「０」と記入してください。）",IF(R140&gt;2000000,"←20億円を超えているので桁数を確認してください。（正しい場合は構いません。）",""))</f>
        <v>←未記入です。（０千円の場合は「０」と記入してください。）</v>
      </c>
      <c r="AG140" s="128"/>
    </row>
    <row r="141" spans="1:54" s="57" customFormat="1" ht="16.5" customHeight="1" x14ac:dyDescent="0.15">
      <c r="A141" s="2248"/>
      <c r="B141" s="2249"/>
      <c r="C141" s="2255" t="s">
        <v>99</v>
      </c>
      <c r="D141" s="2255"/>
      <c r="E141" s="2255"/>
      <c r="F141" s="2255"/>
      <c r="G141" s="2255"/>
      <c r="H141" s="2255"/>
      <c r="I141" s="2255"/>
      <c r="J141" s="2255"/>
      <c r="K141" s="2255"/>
      <c r="L141" s="2255"/>
      <c r="M141" s="2255"/>
      <c r="N141" s="2255"/>
      <c r="O141" s="2255"/>
      <c r="P141" s="2255"/>
      <c r="Q141" s="2256"/>
      <c r="R141" s="1193">
        <f>R138-R140</f>
        <v>0</v>
      </c>
      <c r="S141" s="1194"/>
      <c r="T141" s="1194"/>
      <c r="U141" s="1194"/>
      <c r="V141" s="1194"/>
      <c r="W141" s="1194"/>
      <c r="X141" s="1194"/>
      <c r="Y141" s="1194"/>
      <c r="Z141" s="1194"/>
      <c r="AA141" s="1194"/>
      <c r="AB141" s="532" t="s">
        <v>948</v>
      </c>
      <c r="AC141" s="533"/>
      <c r="AD141" s="2253"/>
      <c r="AE141" s="2254"/>
      <c r="AF141" s="82"/>
      <c r="AG141" s="128"/>
    </row>
    <row r="142" spans="1:54" s="57" customFormat="1" ht="16.5" customHeight="1" x14ac:dyDescent="0.15">
      <c r="A142" s="2238" t="s">
        <v>100</v>
      </c>
      <c r="B142" s="2239"/>
      <c r="C142" s="2239"/>
      <c r="D142" s="2239"/>
      <c r="E142" s="2239"/>
      <c r="F142" s="2239"/>
      <c r="G142" s="2239"/>
      <c r="H142" s="2239"/>
      <c r="I142" s="2239"/>
      <c r="J142" s="2239"/>
      <c r="K142" s="2239"/>
      <c r="L142" s="2239"/>
      <c r="M142" s="2239"/>
      <c r="N142" s="2239"/>
      <c r="O142" s="2239"/>
      <c r="P142" s="2239"/>
      <c r="Q142" s="2240"/>
      <c r="R142" s="1249">
        <f>R146-R147</f>
        <v>0</v>
      </c>
      <c r="S142" s="1250"/>
      <c r="T142" s="1250"/>
      <c r="U142" s="1250"/>
      <c r="V142" s="1250"/>
      <c r="W142" s="1250"/>
      <c r="X142" s="1250"/>
      <c r="Y142" s="1250"/>
      <c r="Z142" s="1250"/>
      <c r="AA142" s="1250"/>
      <c r="AB142" s="532" t="s">
        <v>948</v>
      </c>
      <c r="AC142" s="533"/>
      <c r="AD142" s="2253"/>
      <c r="AE142" s="2254"/>
      <c r="AF142" s="82"/>
      <c r="AG142" s="128"/>
    </row>
    <row r="143" spans="1:54" s="57" customFormat="1" ht="16.5" customHeight="1" x14ac:dyDescent="0.15">
      <c r="A143" s="2238" t="s">
        <v>101</v>
      </c>
      <c r="B143" s="2239"/>
      <c r="C143" s="2239"/>
      <c r="D143" s="2239"/>
      <c r="E143" s="2239"/>
      <c r="F143" s="2239"/>
      <c r="G143" s="2239"/>
      <c r="H143" s="2239"/>
      <c r="I143" s="2239"/>
      <c r="J143" s="2239"/>
      <c r="K143" s="2239"/>
      <c r="L143" s="2239"/>
      <c r="M143" s="2239"/>
      <c r="N143" s="2239"/>
      <c r="O143" s="2239"/>
      <c r="P143" s="2239"/>
      <c r="Q143" s="2240"/>
      <c r="R143" s="1189"/>
      <c r="S143" s="1190"/>
      <c r="T143" s="1190"/>
      <c r="U143" s="1190"/>
      <c r="V143" s="1190"/>
      <c r="W143" s="1190"/>
      <c r="X143" s="1190"/>
      <c r="Y143" s="1190"/>
      <c r="Z143" s="1190"/>
      <c r="AA143" s="1190"/>
      <c r="AB143" s="532" t="s">
        <v>948</v>
      </c>
      <c r="AC143" s="533"/>
      <c r="AD143" s="2253"/>
      <c r="AE143" s="2254"/>
      <c r="AF143" s="82" t="str">
        <f>IF(R143="","←基本金繰入額合計が未記入です。（０千円の場合は「０」と記入してください。）",IF(R143&gt;0,"←基本金組入額合計がプラスになっています。（プラスで良い場合は無視してください。）",IF(R143&lt;-1000000,"←基本金組入額合計がマイナス10億円を下回っているので桁数を確認してください。（正しい場合は構いません。）","")))</f>
        <v>←基本金繰入額合計が未記入です。（０千円の場合は「０」と記入してください。）</v>
      </c>
      <c r="AG143" s="128"/>
    </row>
    <row r="144" spans="1:54" s="57" customFormat="1" ht="16.5" customHeight="1" thickBot="1" x14ac:dyDescent="0.2">
      <c r="A144" s="2241" t="s">
        <v>102</v>
      </c>
      <c r="B144" s="2242"/>
      <c r="C144" s="2242"/>
      <c r="D144" s="2242"/>
      <c r="E144" s="2242"/>
      <c r="F144" s="2242"/>
      <c r="G144" s="2242"/>
      <c r="H144" s="2242"/>
      <c r="I144" s="2242"/>
      <c r="J144" s="2242"/>
      <c r="K144" s="2242"/>
      <c r="L144" s="2242"/>
      <c r="M144" s="2242"/>
      <c r="N144" s="2242"/>
      <c r="O144" s="2242"/>
      <c r="P144" s="2242"/>
      <c r="Q144" s="2243"/>
      <c r="R144" s="1170">
        <f>R142+R143</f>
        <v>0</v>
      </c>
      <c r="S144" s="1171"/>
      <c r="T144" s="1171"/>
      <c r="U144" s="1171"/>
      <c r="V144" s="1171"/>
      <c r="W144" s="1171"/>
      <c r="X144" s="1171"/>
      <c r="Y144" s="1171"/>
      <c r="Z144" s="1171"/>
      <c r="AA144" s="1171"/>
      <c r="AB144" s="538" t="s">
        <v>948</v>
      </c>
      <c r="AC144" s="539"/>
      <c r="AD144" s="540"/>
      <c r="AE144" s="540"/>
      <c r="AF144" s="82"/>
      <c r="AG144" s="128"/>
    </row>
    <row r="145" spans="1:54" s="58" customFormat="1" ht="15" customHeight="1" thickBot="1" x14ac:dyDescent="0.2">
      <c r="A145" s="486" t="s">
        <v>103</v>
      </c>
      <c r="B145" s="487"/>
      <c r="C145" s="486"/>
      <c r="D145" s="488"/>
      <c r="E145" s="488"/>
      <c r="F145" s="488"/>
      <c r="G145" s="488"/>
      <c r="H145" s="488"/>
      <c r="I145" s="488"/>
      <c r="J145" s="488"/>
      <c r="K145" s="488"/>
      <c r="L145" s="488"/>
      <c r="M145" s="489"/>
      <c r="N145" s="490"/>
      <c r="O145" s="490"/>
      <c r="P145" s="490"/>
      <c r="Q145" s="490"/>
      <c r="R145" s="490"/>
      <c r="S145" s="490"/>
      <c r="T145" s="490"/>
      <c r="U145" s="490"/>
      <c r="V145" s="491"/>
      <c r="W145" s="491"/>
      <c r="X145" s="492"/>
      <c r="Y145" s="492"/>
      <c r="Z145" s="541"/>
      <c r="AA145" s="541"/>
      <c r="AB145" s="541"/>
      <c r="AC145" s="541"/>
      <c r="AD145" s="540"/>
      <c r="AE145" s="540"/>
      <c r="AF145" s="82"/>
      <c r="AG145" s="128"/>
    </row>
    <row r="146" spans="1:54" s="58" customFormat="1" ht="15" customHeight="1" x14ac:dyDescent="0.15">
      <c r="A146" s="1172" t="s">
        <v>104</v>
      </c>
      <c r="B146" s="1173"/>
      <c r="C146" s="1173"/>
      <c r="D146" s="1173"/>
      <c r="E146" s="1173"/>
      <c r="F146" s="1173"/>
      <c r="G146" s="1173"/>
      <c r="H146" s="1173"/>
      <c r="I146" s="1173"/>
      <c r="J146" s="1173"/>
      <c r="K146" s="1173"/>
      <c r="L146" s="1173"/>
      <c r="M146" s="1173"/>
      <c r="N146" s="1173"/>
      <c r="O146" s="1173"/>
      <c r="P146" s="1173"/>
      <c r="Q146" s="1174"/>
      <c r="R146" s="1175">
        <f>R128+R135+R138</f>
        <v>0</v>
      </c>
      <c r="S146" s="1176"/>
      <c r="T146" s="1176"/>
      <c r="U146" s="1176"/>
      <c r="V146" s="1176"/>
      <c r="W146" s="1176"/>
      <c r="X146" s="1176"/>
      <c r="Y146" s="1176"/>
      <c r="Z146" s="1176"/>
      <c r="AA146" s="1176"/>
      <c r="AB146" s="2234" t="s">
        <v>948</v>
      </c>
      <c r="AC146" s="2235"/>
      <c r="AD146" s="425"/>
      <c r="AE146" s="493"/>
      <c r="AF146" s="50"/>
      <c r="AG146" s="250"/>
      <c r="AH146" s="82"/>
      <c r="AI146" s="121"/>
      <c r="AJ146" s="121"/>
    </row>
    <row r="147" spans="1:54" s="58" customFormat="1" ht="15" customHeight="1" thickBot="1" x14ac:dyDescent="0.2">
      <c r="A147" s="1179" t="s">
        <v>105</v>
      </c>
      <c r="B147" s="1180"/>
      <c r="C147" s="1180"/>
      <c r="D147" s="1180"/>
      <c r="E147" s="1180"/>
      <c r="F147" s="1180"/>
      <c r="G147" s="1180"/>
      <c r="H147" s="1180"/>
      <c r="I147" s="1180"/>
      <c r="J147" s="1180"/>
      <c r="K147" s="1180"/>
      <c r="L147" s="1180"/>
      <c r="M147" s="1180"/>
      <c r="N147" s="1180"/>
      <c r="O147" s="1180"/>
      <c r="P147" s="1180"/>
      <c r="Q147" s="1181"/>
      <c r="R147" s="1171">
        <f>R133+R136+R140</f>
        <v>0</v>
      </c>
      <c r="S147" s="1182"/>
      <c r="T147" s="1182"/>
      <c r="U147" s="1182"/>
      <c r="V147" s="1182"/>
      <c r="W147" s="1182"/>
      <c r="X147" s="1182"/>
      <c r="Y147" s="1182"/>
      <c r="Z147" s="1182"/>
      <c r="AA147" s="1182"/>
      <c r="AB147" s="2236" t="s">
        <v>948</v>
      </c>
      <c r="AC147" s="2237"/>
      <c r="AD147" s="425"/>
      <c r="AE147" s="425"/>
      <c r="AF147" s="48"/>
      <c r="AG147" s="48"/>
      <c r="AH147" s="82"/>
      <c r="AI147" s="121"/>
      <c r="AJ147" s="121"/>
    </row>
    <row r="148" spans="1:54" s="57" customFormat="1" ht="24.75" customHeight="1" x14ac:dyDescent="0.15">
      <c r="A148" s="2228" t="s">
        <v>1361</v>
      </c>
      <c r="B148" s="2228"/>
      <c r="C148" s="2229" t="s">
        <v>2130</v>
      </c>
      <c r="D148" s="2229"/>
      <c r="E148" s="2229"/>
      <c r="F148" s="2229"/>
      <c r="G148" s="2229"/>
      <c r="H148" s="2229"/>
      <c r="I148" s="2229"/>
      <c r="J148" s="2229"/>
      <c r="K148" s="2229"/>
      <c r="L148" s="2229"/>
      <c r="M148" s="2229"/>
      <c r="N148" s="2229"/>
      <c r="O148" s="2229"/>
      <c r="P148" s="2229"/>
      <c r="Q148" s="2229"/>
      <c r="R148" s="2229"/>
      <c r="S148" s="2229"/>
      <c r="T148" s="2229"/>
      <c r="U148" s="2229"/>
      <c r="V148" s="2229"/>
      <c r="W148" s="2229"/>
      <c r="X148" s="2230"/>
      <c r="Y148" s="2230"/>
      <c r="Z148" s="2230"/>
      <c r="AA148" s="2230"/>
      <c r="AB148" s="2230"/>
      <c r="AC148" s="2230"/>
      <c r="AD148" s="2230"/>
      <c r="AE148" s="2230"/>
      <c r="AF148" s="82"/>
      <c r="AG148" s="128"/>
    </row>
    <row r="149" spans="1:54" s="57" customFormat="1" ht="13.5" x14ac:dyDescent="0.15">
      <c r="A149" s="521"/>
      <c r="B149" s="516">
        <v>2</v>
      </c>
      <c r="C149" s="2230" t="s">
        <v>1292</v>
      </c>
      <c r="D149" s="2230"/>
      <c r="E149" s="2230"/>
      <c r="F149" s="2230"/>
      <c r="G149" s="2230"/>
      <c r="H149" s="2230"/>
      <c r="I149" s="2230"/>
      <c r="J149" s="2230"/>
      <c r="K149" s="2230"/>
      <c r="L149" s="2230"/>
      <c r="M149" s="2230"/>
      <c r="N149" s="2230"/>
      <c r="O149" s="2230"/>
      <c r="P149" s="2230"/>
      <c r="Q149" s="2230"/>
      <c r="R149" s="2230"/>
      <c r="S149" s="2230"/>
      <c r="T149" s="2230"/>
      <c r="U149" s="2230"/>
      <c r="V149" s="2230"/>
      <c r="W149" s="2230"/>
      <c r="X149" s="2230"/>
      <c r="Y149" s="2230"/>
      <c r="Z149" s="2230"/>
      <c r="AA149" s="2230"/>
      <c r="AB149" s="2230"/>
      <c r="AC149" s="2230"/>
      <c r="AD149" s="2230"/>
      <c r="AE149" s="2230"/>
      <c r="AF149" s="82"/>
      <c r="AG149" s="128"/>
    </row>
    <row r="150" spans="1:54" ht="6.75" customHeight="1" x14ac:dyDescent="0.15">
      <c r="A150" s="2231"/>
      <c r="B150" s="2231"/>
      <c r="C150" s="2231"/>
      <c r="D150" s="2231"/>
      <c r="E150" s="2231"/>
      <c r="F150" s="2231"/>
      <c r="G150" s="2231"/>
      <c r="H150" s="2231"/>
      <c r="I150" s="2231"/>
      <c r="J150" s="2231"/>
      <c r="K150" s="2231"/>
      <c r="L150" s="2231"/>
      <c r="M150" s="2231"/>
      <c r="N150" s="2231"/>
      <c r="O150" s="2231"/>
      <c r="P150" s="2231"/>
      <c r="Q150" s="2231"/>
      <c r="R150" s="2231"/>
      <c r="S150" s="2231"/>
      <c r="T150" s="2231"/>
      <c r="U150" s="2231"/>
      <c r="V150" s="2231"/>
      <c r="W150" s="2231"/>
      <c r="X150" s="2231"/>
      <c r="Y150" s="2231"/>
      <c r="Z150" s="2231"/>
      <c r="AA150" s="2231"/>
      <c r="AB150" s="2231"/>
      <c r="AC150" s="2231"/>
      <c r="AD150" s="2231"/>
      <c r="AE150" s="2231"/>
    </row>
    <row r="151" spans="1:54" ht="13.5" customHeight="1" x14ac:dyDescent="0.15">
      <c r="A151" s="494"/>
      <c r="B151" s="494"/>
      <c r="C151" s="494"/>
      <c r="D151" s="494"/>
      <c r="E151" s="494"/>
      <c r="F151" s="494"/>
      <c r="G151" s="494"/>
      <c r="H151" s="494"/>
      <c r="I151" s="494"/>
      <c r="J151" s="494"/>
      <c r="K151" s="494"/>
      <c r="L151" s="494"/>
      <c r="M151" s="494"/>
      <c r="N151" s="494"/>
      <c r="O151" s="494"/>
      <c r="P151" s="494"/>
      <c r="Q151" s="494"/>
      <c r="R151" s="494"/>
      <c r="S151" s="494"/>
      <c r="T151" s="494"/>
      <c r="U151" s="494"/>
      <c r="V151" s="494"/>
      <c r="W151" s="494"/>
      <c r="X151" s="494"/>
      <c r="Y151" s="494"/>
      <c r="Z151" s="494"/>
      <c r="AA151" s="494"/>
      <c r="AB151" s="494"/>
      <c r="AC151" s="494"/>
      <c r="AD151" s="494"/>
      <c r="AE151" s="494"/>
    </row>
    <row r="152" spans="1:54" ht="24" customHeight="1" x14ac:dyDescent="0.15">
      <c r="A152" s="495"/>
      <c r="B152" s="495"/>
      <c r="C152" s="495"/>
      <c r="D152" s="495"/>
      <c r="E152" s="495"/>
      <c r="F152" s="495"/>
      <c r="G152" s="495"/>
      <c r="H152" s="495"/>
      <c r="I152" s="2232" t="s">
        <v>2175</v>
      </c>
      <c r="J152" s="2232"/>
      <c r="K152" s="2232"/>
      <c r="L152" s="2232"/>
      <c r="M152" s="2232"/>
      <c r="N152" s="2232"/>
      <c r="O152" s="2232"/>
      <c r="P152" s="2232"/>
      <c r="Q152" s="2232"/>
      <c r="R152" s="2232"/>
      <c r="S152" s="2232"/>
      <c r="T152" s="2232"/>
      <c r="U152" s="2232"/>
      <c r="V152" s="2232"/>
      <c r="W152" s="2232"/>
      <c r="X152" s="495"/>
      <c r="Y152" s="495"/>
      <c r="Z152" s="495"/>
      <c r="AA152" s="2233"/>
      <c r="AB152" s="2233"/>
      <c r="AC152" s="2233"/>
      <c r="AD152" s="2233"/>
      <c r="AE152" s="2233"/>
    </row>
    <row r="153" spans="1:54" ht="6.75" customHeight="1" x14ac:dyDescent="0.15">
      <c r="A153" s="495"/>
      <c r="B153" s="495"/>
      <c r="C153" s="495"/>
      <c r="D153" s="495"/>
      <c r="E153" s="495"/>
      <c r="F153" s="495"/>
      <c r="G153" s="495"/>
      <c r="H153" s="495"/>
      <c r="I153" s="495"/>
      <c r="J153" s="495"/>
      <c r="K153" s="495"/>
      <c r="L153" s="495"/>
      <c r="M153" s="495"/>
      <c r="N153" s="495"/>
      <c r="O153" s="495"/>
      <c r="P153" s="495"/>
      <c r="Q153" s="495"/>
      <c r="R153" s="495"/>
      <c r="S153" s="495"/>
      <c r="T153" s="495"/>
      <c r="U153" s="495"/>
      <c r="V153" s="495"/>
      <c r="W153" s="495"/>
      <c r="X153" s="495"/>
      <c r="Y153" s="495"/>
      <c r="Z153" s="495"/>
      <c r="AA153" s="2222"/>
      <c r="AB153" s="2222"/>
      <c r="AC153" s="2222"/>
      <c r="AD153" s="2222"/>
      <c r="AE153" s="2222"/>
    </row>
    <row r="154" spans="1:54" s="57" customFormat="1" ht="17.25" customHeight="1" x14ac:dyDescent="0.15">
      <c r="A154" s="1165" t="s">
        <v>1319</v>
      </c>
      <c r="B154" s="1165"/>
      <c r="C154" s="1165"/>
      <c r="D154" s="1165"/>
      <c r="E154" s="1165"/>
      <c r="F154" s="1165"/>
      <c r="G154" s="1165"/>
      <c r="H154" s="1165"/>
      <c r="I154" s="1165"/>
      <c r="J154" s="1165"/>
      <c r="K154" s="1165"/>
      <c r="L154" s="1165"/>
      <c r="M154" s="1165"/>
      <c r="N154" s="1165"/>
      <c r="O154" s="1165"/>
      <c r="P154" s="1165"/>
      <c r="Q154" s="1165"/>
      <c r="R154" s="1165"/>
      <c r="S154" s="1165"/>
      <c r="T154" s="1165"/>
      <c r="U154" s="1165"/>
      <c r="V154" s="1165"/>
      <c r="W154" s="1165"/>
      <c r="X154" s="1165"/>
      <c r="Y154" s="1165"/>
      <c r="Z154" s="1165"/>
      <c r="AA154" s="1165"/>
      <c r="AB154" s="1166"/>
      <c r="AC154" s="1166"/>
      <c r="AD154" s="1166"/>
      <c r="AE154" s="1166"/>
      <c r="AF154" s="87"/>
      <c r="AG154" s="126"/>
    </row>
    <row r="155" spans="1:54" s="119" customFormat="1" ht="13.5" customHeight="1" x14ac:dyDescent="0.15">
      <c r="A155" s="1648" t="s">
        <v>3261</v>
      </c>
      <c r="B155" s="1649"/>
      <c r="C155" s="1649"/>
      <c r="D155" s="62"/>
      <c r="E155" s="63"/>
      <c r="F155" s="63"/>
      <c r="G155" s="63"/>
      <c r="H155" s="63"/>
      <c r="I155" s="63"/>
      <c r="J155" s="63"/>
      <c r="K155" s="63"/>
      <c r="L155" s="63"/>
      <c r="M155" s="63"/>
      <c r="N155" s="63"/>
      <c r="O155" s="63"/>
      <c r="P155" s="63"/>
      <c r="Q155" s="63"/>
      <c r="R155" s="63"/>
      <c r="S155" s="63"/>
      <c r="T155" s="63"/>
      <c r="U155" s="63"/>
      <c r="V155" s="63"/>
      <c r="W155" s="63"/>
      <c r="X155" s="63"/>
      <c r="Y155" s="63"/>
      <c r="Z155" s="182"/>
      <c r="AA155" s="182"/>
      <c r="AB155" s="578"/>
      <c r="AC155" s="579"/>
      <c r="AD155" s="579"/>
      <c r="AE155" s="579"/>
      <c r="AF155" s="87"/>
      <c r="AG155" s="126"/>
      <c r="AH155" s="57"/>
      <c r="AI155" s="57"/>
      <c r="AJ155" s="57"/>
      <c r="AK155" s="57"/>
      <c r="AL155" s="57"/>
      <c r="AM155" s="57"/>
      <c r="AN155" s="57"/>
      <c r="AO155" s="57"/>
      <c r="AP155" s="57"/>
      <c r="AQ155" s="57"/>
      <c r="AR155" s="57"/>
      <c r="AS155" s="57"/>
      <c r="AT155" s="57"/>
      <c r="AU155" s="57"/>
      <c r="AV155" s="57"/>
      <c r="AW155" s="57"/>
      <c r="AX155" s="57"/>
      <c r="AY155" s="57"/>
      <c r="AZ155" s="57"/>
      <c r="BA155" s="57"/>
      <c r="BB155" s="57"/>
    </row>
    <row r="156" spans="1:54" s="119" customFormat="1" ht="13.5" customHeight="1" x14ac:dyDescent="0.15">
      <c r="A156" s="1650"/>
      <c r="B156" s="1651"/>
      <c r="C156" s="1651"/>
      <c r="D156" s="1652" t="s">
        <v>1320</v>
      </c>
      <c r="E156" s="1653"/>
      <c r="F156" s="1653"/>
      <c r="G156" s="1653"/>
      <c r="H156" s="1653"/>
      <c r="I156" s="1653"/>
      <c r="J156" s="1653"/>
      <c r="K156" s="1653"/>
      <c r="L156" s="1653"/>
      <c r="M156" s="1653"/>
      <c r="N156" s="1653"/>
      <c r="O156" s="1653"/>
      <c r="P156" s="1653"/>
      <c r="Q156" s="1653"/>
      <c r="R156" s="1653"/>
      <c r="S156" s="1653"/>
      <c r="T156" s="1653"/>
      <c r="U156" s="1653"/>
      <c r="V156" s="1654"/>
      <c r="W156" s="1654"/>
      <c r="X156" s="1654"/>
      <c r="Y156" s="1660" t="s">
        <v>3259</v>
      </c>
      <c r="Z156" s="1661"/>
      <c r="AA156" s="2223"/>
      <c r="AB156" s="580"/>
      <c r="AC156" s="581"/>
      <c r="AD156" s="581"/>
      <c r="AE156" s="581"/>
      <c r="AF156" s="87"/>
      <c r="AG156" s="126"/>
      <c r="AH156" s="57"/>
      <c r="AI156" s="57"/>
      <c r="AJ156" s="57"/>
      <c r="AK156" s="57"/>
      <c r="AL156" s="57"/>
      <c r="AM156" s="57"/>
      <c r="AN156" s="57"/>
      <c r="AO156" s="57"/>
      <c r="AP156" s="57"/>
      <c r="AQ156" s="57"/>
      <c r="AR156" s="57"/>
      <c r="AS156" s="57"/>
      <c r="AT156" s="57"/>
      <c r="AU156" s="57"/>
      <c r="AV156" s="57"/>
      <c r="AW156" s="57"/>
      <c r="AX156" s="57"/>
      <c r="AY156" s="57"/>
      <c r="AZ156" s="57"/>
      <c r="BA156" s="57"/>
      <c r="BB156" s="57"/>
    </row>
    <row r="157" spans="1:54" s="119" customFormat="1" ht="33" customHeight="1" thickBot="1" x14ac:dyDescent="0.2">
      <c r="A157" s="1650"/>
      <c r="B157" s="1651"/>
      <c r="C157" s="1651"/>
      <c r="D157" s="1655" t="s">
        <v>107</v>
      </c>
      <c r="E157" s="1656"/>
      <c r="F157" s="1657"/>
      <c r="G157" s="1655" t="s">
        <v>77</v>
      </c>
      <c r="H157" s="1656"/>
      <c r="I157" s="1657"/>
      <c r="J157" s="1655" t="s">
        <v>1409</v>
      </c>
      <c r="K157" s="1656"/>
      <c r="L157" s="1657"/>
      <c r="M157" s="1655" t="s">
        <v>78</v>
      </c>
      <c r="N157" s="1656"/>
      <c r="O157" s="1657"/>
      <c r="P157" s="1655" t="s">
        <v>79</v>
      </c>
      <c r="Q157" s="1656"/>
      <c r="R157" s="1657"/>
      <c r="S157" s="1655" t="s">
        <v>956</v>
      </c>
      <c r="T157" s="1656"/>
      <c r="U157" s="1656"/>
      <c r="V157" s="2225" t="s">
        <v>80</v>
      </c>
      <c r="W157" s="1705"/>
      <c r="X157" s="1706"/>
      <c r="Y157" s="1662"/>
      <c r="Z157" s="1663"/>
      <c r="AA157" s="2224"/>
      <c r="AB157" s="2226"/>
      <c r="AC157" s="2227"/>
      <c r="AD157" s="2227"/>
      <c r="AE157" s="2227"/>
      <c r="AF157" s="87"/>
      <c r="AG157" s="126"/>
      <c r="AH157" s="57"/>
      <c r="AI157" s="57"/>
      <c r="AJ157" s="57"/>
      <c r="AK157" s="57"/>
      <c r="AL157" s="57"/>
      <c r="AM157" s="57"/>
      <c r="AN157" s="57"/>
      <c r="AO157" s="57"/>
      <c r="AP157" s="57"/>
      <c r="AQ157" s="57"/>
      <c r="AR157" s="57"/>
      <c r="AS157" s="57"/>
      <c r="AT157" s="57"/>
      <c r="AU157" s="57"/>
      <c r="AV157" s="57"/>
      <c r="AW157" s="57"/>
      <c r="AX157" s="57"/>
      <c r="AY157" s="57"/>
      <c r="AZ157" s="57"/>
      <c r="BA157" s="57"/>
      <c r="BB157" s="57"/>
    </row>
    <row r="158" spans="1:54" s="119" customFormat="1" ht="29.25" customHeight="1" thickBot="1" x14ac:dyDescent="0.2">
      <c r="A158" s="1707"/>
      <c r="B158" s="1708"/>
      <c r="C158" s="78" t="s">
        <v>63</v>
      </c>
      <c r="D158" s="1709"/>
      <c r="E158" s="1710"/>
      <c r="F158" s="78" t="s">
        <v>63</v>
      </c>
      <c r="G158" s="1709"/>
      <c r="H158" s="1710"/>
      <c r="I158" s="78" t="s">
        <v>63</v>
      </c>
      <c r="J158" s="1709"/>
      <c r="K158" s="1710"/>
      <c r="L158" s="78" t="s">
        <v>63</v>
      </c>
      <c r="M158" s="1709"/>
      <c r="N158" s="1710"/>
      <c r="O158" s="78" t="s">
        <v>63</v>
      </c>
      <c r="P158" s="1709"/>
      <c r="Q158" s="1710"/>
      <c r="R158" s="78" t="s">
        <v>63</v>
      </c>
      <c r="S158" s="1709"/>
      <c r="T158" s="1710"/>
      <c r="U158" s="362" t="s">
        <v>63</v>
      </c>
      <c r="V158" s="2219">
        <f>D158+G158+J158+M158+P158+S158</f>
        <v>0</v>
      </c>
      <c r="W158" s="1659"/>
      <c r="X158" s="79" t="s">
        <v>63</v>
      </c>
      <c r="Y158" s="1671"/>
      <c r="Z158" s="1672"/>
      <c r="AA158" s="591" t="s">
        <v>1345</v>
      </c>
      <c r="AB158" s="2220"/>
      <c r="AC158" s="2221"/>
      <c r="AD158" s="582"/>
      <c r="AE158" s="582"/>
      <c r="AF158" s="92" t="str">
        <f>IF(A158="","←在籍生徒数が未記入です。（新設校等で昨年度は生徒がいなかった場合は「０」と記入してください。）",IF(V158&gt;A158,"←「中途退学・転学者数　計」が「在籍生徒数」を上回っています。",IF(Y158&gt;V158,"←「通信制高校への転編入者数」が「中途退学・転学者　計」を上回っています。",IF(A158&gt;3500,"←在籍生徒数が3500人を上回っているので確認願います。正しい場合は構いません。",""))))</f>
        <v>←在籍生徒数が未記入です。（新設校等で昨年度は生徒がいなかった場合は「０」と記入してください。）</v>
      </c>
      <c r="AG158" s="133"/>
      <c r="AH158" s="57"/>
      <c r="AI158" s="57"/>
      <c r="AJ158" s="57"/>
      <c r="AK158" s="57"/>
      <c r="AL158" s="57"/>
      <c r="AM158" s="57"/>
      <c r="AN158" s="57"/>
      <c r="AO158" s="57"/>
      <c r="AP158" s="57"/>
      <c r="AQ158" s="57"/>
      <c r="AR158" s="57"/>
      <c r="AS158" s="57"/>
      <c r="AT158" s="57"/>
      <c r="AU158" s="57"/>
      <c r="AV158" s="57"/>
      <c r="AW158" s="57"/>
      <c r="AX158" s="57"/>
      <c r="AY158" s="57"/>
      <c r="AZ158" s="57"/>
      <c r="BA158" s="57"/>
      <c r="BB158" s="57"/>
    </row>
    <row r="159" spans="1:54" s="119" customFormat="1" ht="14.25" customHeight="1" x14ac:dyDescent="0.15">
      <c r="A159" s="1140" t="s">
        <v>1358</v>
      </c>
      <c r="B159" s="1140"/>
      <c r="C159" s="1140"/>
      <c r="D159" s="1140"/>
      <c r="E159" s="1140"/>
      <c r="F159" s="1140"/>
      <c r="G159" s="1140"/>
      <c r="H159" s="1140"/>
      <c r="I159" s="1140"/>
      <c r="J159" s="1140"/>
      <c r="K159" s="1140"/>
      <c r="L159" s="1140"/>
      <c r="M159" s="1140"/>
      <c r="N159" s="1140"/>
      <c r="O159" s="1140"/>
      <c r="P159" s="1140"/>
      <c r="Q159" s="1140"/>
      <c r="R159" s="1140"/>
      <c r="S159" s="1140"/>
      <c r="T159" s="1140"/>
      <c r="U159" s="1140"/>
      <c r="V159" s="1140"/>
      <c r="W159" s="1140"/>
      <c r="X159" s="1140"/>
      <c r="Y159" s="1140"/>
      <c r="Z159" s="1140"/>
      <c r="AA159" s="1140"/>
      <c r="AB159" s="1140"/>
      <c r="AC159" s="1140"/>
      <c r="AD159" s="1140"/>
      <c r="AE159" s="1140"/>
      <c r="AF159" s="87"/>
      <c r="AG159" s="126"/>
      <c r="AH159" s="57"/>
      <c r="AI159" s="57"/>
      <c r="AJ159" s="57"/>
      <c r="AK159" s="57"/>
      <c r="AL159" s="57"/>
      <c r="AM159" s="57"/>
      <c r="AN159" s="57"/>
      <c r="AO159" s="57"/>
      <c r="AP159" s="57"/>
      <c r="AQ159" s="57"/>
      <c r="AR159" s="57"/>
      <c r="AS159" s="57"/>
      <c r="AT159" s="57"/>
      <c r="AU159" s="57"/>
      <c r="AV159" s="57"/>
      <c r="AW159" s="57"/>
      <c r="AX159" s="57"/>
      <c r="AY159" s="57"/>
      <c r="AZ159" s="57"/>
      <c r="BA159" s="57"/>
      <c r="BB159" s="57"/>
    </row>
    <row r="160" spans="1:54" s="119" customFormat="1" ht="11.25" customHeight="1" x14ac:dyDescent="0.15">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G160" s="126"/>
      <c r="AH160" s="57"/>
      <c r="AI160" s="57"/>
      <c r="AJ160" s="57"/>
      <c r="AK160" s="57"/>
      <c r="AL160" s="57"/>
      <c r="AM160" s="57"/>
      <c r="AN160" s="57"/>
      <c r="AO160" s="57"/>
      <c r="AP160" s="57"/>
      <c r="AQ160" s="57"/>
      <c r="AR160" s="57"/>
      <c r="AS160" s="57"/>
      <c r="AT160" s="57"/>
      <c r="AU160" s="57"/>
      <c r="AV160" s="57"/>
      <c r="AW160" s="57"/>
      <c r="AX160" s="57"/>
      <c r="AY160" s="57"/>
      <c r="AZ160" s="57"/>
      <c r="BA160" s="57"/>
      <c r="BB160" s="57"/>
    </row>
    <row r="161" spans="1:59" s="119" customFormat="1" ht="18.75" customHeight="1" x14ac:dyDescent="0.15">
      <c r="A161" s="67" t="s">
        <v>1397</v>
      </c>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G161" s="126"/>
      <c r="AH161" s="57"/>
      <c r="AI161" s="57"/>
      <c r="AJ161" s="57"/>
      <c r="AK161" s="57"/>
      <c r="AL161" s="57"/>
      <c r="AM161" s="57"/>
      <c r="AN161" s="57"/>
      <c r="AO161" s="57"/>
      <c r="AP161" s="57"/>
      <c r="AQ161" s="57"/>
      <c r="AR161" s="57"/>
      <c r="AS161" s="57"/>
      <c r="AT161" s="57"/>
      <c r="AU161" s="57"/>
      <c r="AV161" s="57"/>
      <c r="AW161" s="57"/>
      <c r="AX161" s="57"/>
      <c r="AY161" s="57"/>
      <c r="AZ161" s="57"/>
      <c r="BA161" s="57"/>
      <c r="BB161" s="57"/>
    </row>
    <row r="162" spans="1:59" s="119" customFormat="1" ht="13.5" customHeight="1" x14ac:dyDescent="0.15">
      <c r="A162" s="1689" t="s">
        <v>1344</v>
      </c>
      <c r="B162" s="1690"/>
      <c r="C162" s="1690"/>
      <c r="D162" s="1690"/>
      <c r="E162" s="1690"/>
      <c r="F162" s="138"/>
      <c r="G162" s="139"/>
      <c r="H162" s="139"/>
      <c r="I162" s="139"/>
      <c r="J162" s="139"/>
      <c r="K162" s="138"/>
      <c r="L162" s="138"/>
      <c r="M162" s="140"/>
      <c r="N162" s="140"/>
      <c r="O162" s="138"/>
      <c r="P162" s="138"/>
      <c r="Q162" s="141"/>
      <c r="R162" s="1693" t="s">
        <v>1362</v>
      </c>
      <c r="S162" s="1694"/>
      <c r="T162" s="923" t="s">
        <v>1027</v>
      </c>
      <c r="U162" s="923"/>
      <c r="V162" s="923"/>
      <c r="W162" s="923"/>
      <c r="X162" s="923"/>
      <c r="Y162" s="923"/>
      <c r="Z162" s="923"/>
      <c r="AA162" s="923"/>
      <c r="AB162" s="923"/>
      <c r="AC162" s="923"/>
      <c r="AD162" s="923"/>
      <c r="AE162" s="923"/>
      <c r="AF162" s="87"/>
      <c r="AG162" s="126"/>
      <c r="AH162" s="57"/>
      <c r="AI162" s="57"/>
      <c r="AJ162" s="57"/>
      <c r="AK162" s="57"/>
      <c r="AL162" s="57"/>
      <c r="AM162" s="57"/>
      <c r="AN162" s="57"/>
      <c r="AO162" s="57"/>
      <c r="AP162" s="57"/>
      <c r="AQ162" s="57"/>
      <c r="AR162" s="57"/>
      <c r="AS162" s="57"/>
      <c r="AT162" s="57"/>
      <c r="AU162" s="57"/>
      <c r="AV162" s="57"/>
      <c r="AW162" s="57"/>
      <c r="AX162" s="57"/>
      <c r="AY162" s="57"/>
      <c r="AZ162" s="57"/>
      <c r="BA162" s="57"/>
      <c r="BB162" s="57"/>
    </row>
    <row r="163" spans="1:59" s="119" customFormat="1" ht="6.75" customHeight="1" x14ac:dyDescent="0.15">
      <c r="A163" s="1691"/>
      <c r="B163" s="1692"/>
      <c r="C163" s="1692"/>
      <c r="D163" s="1692"/>
      <c r="E163" s="1692"/>
      <c r="F163" s="136"/>
      <c r="G163" s="137"/>
      <c r="H163" s="1688" t="s">
        <v>998</v>
      </c>
      <c r="I163" s="1688"/>
      <c r="J163" s="1688"/>
      <c r="K163" s="1688"/>
      <c r="L163" s="1688"/>
      <c r="M163" s="215"/>
      <c r="N163" s="215"/>
      <c r="O163" s="216"/>
      <c r="P163" s="216"/>
      <c r="Q163" s="217"/>
      <c r="R163" s="65"/>
      <c r="S163" s="65"/>
      <c r="T163" s="923"/>
      <c r="U163" s="923"/>
      <c r="V163" s="923"/>
      <c r="W163" s="923"/>
      <c r="X163" s="923"/>
      <c r="Y163" s="923"/>
      <c r="Z163" s="923"/>
      <c r="AA163" s="923"/>
      <c r="AB163" s="923"/>
      <c r="AC163" s="923"/>
      <c r="AD163" s="923"/>
      <c r="AE163" s="923"/>
      <c r="AF163" s="87"/>
      <c r="AG163" s="126"/>
      <c r="AH163" s="57"/>
      <c r="AI163" s="57"/>
      <c r="AJ163" s="57"/>
      <c r="AK163" s="57"/>
      <c r="AL163" s="57"/>
      <c r="AM163" s="57"/>
      <c r="AN163" s="57"/>
      <c r="AO163" s="57"/>
      <c r="AP163" s="57"/>
      <c r="AQ163" s="57"/>
      <c r="AR163" s="57"/>
      <c r="AS163" s="57"/>
      <c r="AT163" s="57"/>
      <c r="AU163" s="57"/>
      <c r="AV163" s="57"/>
      <c r="AW163" s="57"/>
      <c r="AX163" s="57"/>
      <c r="AY163" s="57"/>
      <c r="AZ163" s="57"/>
      <c r="BA163" s="57"/>
      <c r="BB163" s="57"/>
    </row>
    <row r="164" spans="1:59" s="119" customFormat="1" ht="39" customHeight="1" thickBot="1" x14ac:dyDescent="0.2">
      <c r="A164" s="1691"/>
      <c r="B164" s="1692"/>
      <c r="C164" s="1692"/>
      <c r="D164" s="1692"/>
      <c r="E164" s="1692"/>
      <c r="F164" s="136"/>
      <c r="G164" s="137"/>
      <c r="H164" s="1688"/>
      <c r="I164" s="1688"/>
      <c r="J164" s="1688"/>
      <c r="K164" s="1688"/>
      <c r="L164" s="1688"/>
      <c r="M164" s="1695" t="s">
        <v>108</v>
      </c>
      <c r="N164" s="1696"/>
      <c r="O164" s="1696"/>
      <c r="P164" s="1696"/>
      <c r="Q164" s="1697"/>
      <c r="R164" s="65"/>
      <c r="S164" s="65"/>
      <c r="T164" s="923"/>
      <c r="U164" s="923"/>
      <c r="V164" s="923"/>
      <c r="W164" s="923"/>
      <c r="X164" s="923"/>
      <c r="Y164" s="923"/>
      <c r="Z164" s="923"/>
      <c r="AA164" s="923"/>
      <c r="AB164" s="923"/>
      <c r="AC164" s="923"/>
      <c r="AD164" s="923"/>
      <c r="AE164" s="923"/>
      <c r="AF164" s="2150" t="str">
        <f>IF(A165="","←「卒業者数」が未記入です。（卒業者がいない場合は「０」と記入してください。）",IF(AND(A165&gt;0,H165=""),"←「大学への進学者数」が未記入です。（進学者がいない場合は「０」と記入してください。）",IF(SUM(H165:K166)&gt;A165,"←「大学・短大への進学者数」合計が「卒業者数」を上回っています。",IF(AND(H165&gt;0,M165=""),"←「併設・系列の大学への進学者数」が未記入です。（進学者がいない場合は「０」と記入してください。）",IF(M165&gt;H165,"←「併設・系列の大学への進学者数」が「大学への進学者数」を上回っています。","")))))</f>
        <v>←「卒業者数」が未記入です。（卒業者がいない場合は「０」と記入してください。）</v>
      </c>
      <c r="AG164" s="126"/>
      <c r="AH164" s="57"/>
      <c r="AI164" s="57"/>
      <c r="AJ164" s="57"/>
      <c r="AK164" s="57"/>
      <c r="AL164" s="57"/>
      <c r="AM164" s="57"/>
      <c r="AN164" s="57"/>
      <c r="AO164" s="57"/>
      <c r="AP164" s="57"/>
      <c r="AQ164" s="57"/>
      <c r="AR164" s="57"/>
      <c r="AS164" s="57"/>
      <c r="AT164" s="57"/>
      <c r="AU164" s="57"/>
      <c r="AV164" s="57"/>
      <c r="AW164" s="57"/>
      <c r="AX164" s="57"/>
      <c r="AY164" s="57"/>
      <c r="AZ164" s="57"/>
      <c r="BA164" s="57"/>
      <c r="BB164" s="57"/>
    </row>
    <row r="165" spans="1:59" s="119" customFormat="1" ht="18.75" customHeight="1" x14ac:dyDescent="0.15">
      <c r="A165" s="1698"/>
      <c r="B165" s="1699"/>
      <c r="C165" s="1699"/>
      <c r="D165" s="1700"/>
      <c r="E165" s="556"/>
      <c r="F165" s="1667" t="s">
        <v>1294</v>
      </c>
      <c r="G165" s="1667"/>
      <c r="H165" s="1668"/>
      <c r="I165" s="1669"/>
      <c r="J165" s="1669"/>
      <c r="K165" s="1670"/>
      <c r="L165" s="552" t="s">
        <v>1345</v>
      </c>
      <c r="M165" s="1668"/>
      <c r="N165" s="1669"/>
      <c r="O165" s="1669"/>
      <c r="P165" s="1670"/>
      <c r="Q165" s="553" t="s">
        <v>1345</v>
      </c>
      <c r="R165" s="65"/>
      <c r="S165" s="65"/>
      <c r="T165" s="923"/>
      <c r="U165" s="923"/>
      <c r="V165" s="923"/>
      <c r="W165" s="923"/>
      <c r="X165" s="923"/>
      <c r="Y165" s="923"/>
      <c r="Z165" s="923"/>
      <c r="AA165" s="923"/>
      <c r="AB165" s="923"/>
      <c r="AC165" s="923"/>
      <c r="AD165" s="923"/>
      <c r="AE165" s="923"/>
      <c r="AF165" s="2150"/>
      <c r="AG165" s="133"/>
      <c r="AH165" s="57"/>
      <c r="AI165" s="57"/>
      <c r="AJ165" s="57"/>
      <c r="AK165" s="57"/>
      <c r="AL165" s="57"/>
      <c r="AM165" s="57"/>
      <c r="AN165" s="57"/>
      <c r="AO165" s="57"/>
      <c r="AP165" s="57"/>
      <c r="AQ165" s="57"/>
      <c r="AR165" s="57"/>
      <c r="AS165" s="57"/>
      <c r="AT165" s="57"/>
      <c r="AU165" s="57"/>
      <c r="AV165" s="57"/>
      <c r="AW165" s="57"/>
      <c r="AX165" s="57"/>
      <c r="AY165" s="57"/>
      <c r="AZ165" s="57"/>
      <c r="BA165" s="57"/>
      <c r="BB165" s="57"/>
    </row>
    <row r="166" spans="1:59" s="57" customFormat="1" ht="18.75" customHeight="1" thickBot="1" x14ac:dyDescent="0.2">
      <c r="A166" s="1701"/>
      <c r="B166" s="1702"/>
      <c r="C166" s="1702"/>
      <c r="D166" s="1703"/>
      <c r="E166" s="557" t="s">
        <v>1332</v>
      </c>
      <c r="F166" s="1644" t="s">
        <v>1295</v>
      </c>
      <c r="G166" s="1644"/>
      <c r="H166" s="1645"/>
      <c r="I166" s="1646"/>
      <c r="J166" s="1646"/>
      <c r="K166" s="1647"/>
      <c r="L166" s="554" t="s">
        <v>1345</v>
      </c>
      <c r="M166" s="1645"/>
      <c r="N166" s="1646"/>
      <c r="O166" s="1646"/>
      <c r="P166" s="1647"/>
      <c r="Q166" s="555" t="s">
        <v>1345</v>
      </c>
      <c r="R166" s="94"/>
      <c r="S166" s="94"/>
      <c r="T166" s="923"/>
      <c r="U166" s="923"/>
      <c r="V166" s="923"/>
      <c r="W166" s="923"/>
      <c r="X166" s="923"/>
      <c r="Y166" s="923"/>
      <c r="Z166" s="923"/>
      <c r="AA166" s="923"/>
      <c r="AB166" s="923"/>
      <c r="AC166" s="923"/>
      <c r="AD166" s="923"/>
      <c r="AE166" s="923"/>
      <c r="AF166" s="1643" t="str">
        <f>IF(A165="","",IF(AND(A165&gt;0,H166=""),"←「短大への進学者数」が未記入です。（進学者がいない場合は「０」と記入してください。）",IF(AND(H166&gt;0,M166=""),"←「併設・系列の短大への進学者数」が未記入です。（進学者がいない場合は「０」と記入してください。）",IF(M166&gt;H166,"←「併設・系列の短大への進学者数」が「短大への進学者数」を上回っています。",""))))</f>
        <v/>
      </c>
      <c r="AG166" s="133"/>
    </row>
    <row r="167" spans="1:59" ht="14.25" customHeight="1" x14ac:dyDescent="0.15">
      <c r="A167" s="496"/>
      <c r="B167" s="496"/>
      <c r="C167" s="496"/>
      <c r="D167" s="496"/>
      <c r="E167" s="496"/>
      <c r="F167" s="496"/>
      <c r="G167" s="496"/>
      <c r="H167" s="496"/>
      <c r="I167" s="496"/>
      <c r="J167" s="496"/>
      <c r="K167" s="496"/>
      <c r="L167" s="496"/>
      <c r="M167" s="496"/>
      <c r="N167" s="496"/>
      <c r="O167" s="496"/>
      <c r="P167" s="496"/>
      <c r="Q167" s="496"/>
      <c r="R167" s="496"/>
      <c r="S167" s="496"/>
      <c r="T167" s="496"/>
      <c r="U167" s="496"/>
      <c r="V167" s="496"/>
      <c r="W167" s="496"/>
      <c r="X167" s="496"/>
      <c r="Y167" s="496"/>
      <c r="Z167" s="496"/>
      <c r="AA167" s="496"/>
      <c r="AB167" s="496"/>
      <c r="AC167" s="496"/>
      <c r="AD167" s="496"/>
      <c r="AE167" s="496"/>
      <c r="AF167" s="1643"/>
    </row>
    <row r="168" spans="1:59" s="119" customFormat="1" ht="13.5" customHeight="1" x14ac:dyDescent="0.15">
      <c r="A168" s="1141" t="s">
        <v>1398</v>
      </c>
      <c r="B168" s="1142"/>
      <c r="C168" s="1142"/>
      <c r="D168" s="1142"/>
      <c r="E168" s="1142"/>
      <c r="F168" s="1142"/>
      <c r="G168" s="1142"/>
      <c r="H168" s="1142"/>
      <c r="I168" s="1142"/>
      <c r="J168" s="1142"/>
      <c r="K168" s="1142"/>
      <c r="L168" s="1142"/>
      <c r="M168" s="1142"/>
      <c r="N168" s="1142"/>
      <c r="O168" s="1142"/>
      <c r="P168" s="1142"/>
      <c r="Q168" s="1142"/>
      <c r="R168" s="1142"/>
      <c r="S168" s="1142"/>
      <c r="T168" s="1142"/>
      <c r="U168" s="1142"/>
      <c r="V168" s="1142"/>
      <c r="W168" s="1142"/>
      <c r="X168" s="1142"/>
      <c r="Y168" s="1142"/>
      <c r="Z168" s="1142"/>
      <c r="AA168" s="1142"/>
      <c r="AB168" s="1142"/>
      <c r="AC168" s="1142"/>
      <c r="AD168" s="1142"/>
      <c r="AE168" s="1142"/>
      <c r="AF168" s="83"/>
      <c r="AG168" s="126"/>
      <c r="AH168" s="57"/>
      <c r="AI168" s="57"/>
      <c r="AJ168" s="57"/>
      <c r="AK168" s="57"/>
      <c r="AL168" s="57"/>
      <c r="AM168" s="57"/>
      <c r="AN168" s="57"/>
      <c r="AO168" s="57"/>
      <c r="AP168" s="57"/>
      <c r="AQ168" s="57"/>
      <c r="AR168" s="57"/>
      <c r="AS168" s="57"/>
      <c r="AT168" s="57"/>
      <c r="AU168" s="57"/>
      <c r="AV168" s="57"/>
      <c r="AW168" s="57"/>
      <c r="AX168" s="57"/>
      <c r="AY168" s="57"/>
      <c r="AZ168" s="57"/>
      <c r="BA168" s="57"/>
      <c r="BB168" s="57"/>
    </row>
    <row r="169" spans="1:59" s="119" customFormat="1" ht="12.75" customHeight="1" x14ac:dyDescent="0.15">
      <c r="A169" s="66" t="s">
        <v>1393</v>
      </c>
      <c r="B169" s="165"/>
      <c r="C169" s="165"/>
      <c r="D169" s="165"/>
      <c r="E169" s="165"/>
      <c r="F169" s="165"/>
      <c r="G169" s="165"/>
      <c r="H169" s="165"/>
      <c r="I169" s="165"/>
      <c r="J169" s="165"/>
      <c r="K169" s="165"/>
      <c r="L169" s="165"/>
      <c r="M169" s="165"/>
      <c r="N169" s="165"/>
      <c r="O169" s="165"/>
      <c r="P169" s="165"/>
      <c r="Q169" s="165"/>
      <c r="R169" s="165"/>
      <c r="S169" s="165"/>
      <c r="T169" s="165"/>
      <c r="U169" s="165"/>
      <c r="V169" s="165"/>
      <c r="W169" s="165"/>
      <c r="X169" s="165"/>
      <c r="Y169" s="165"/>
      <c r="Z169" s="165"/>
      <c r="AA169" s="165"/>
      <c r="AB169" s="165"/>
      <c r="AC169" s="165"/>
      <c r="AD169" s="165"/>
      <c r="AE169" s="165"/>
      <c r="AF169" s="87"/>
      <c r="AG169" s="126"/>
      <c r="AH169" s="57"/>
      <c r="AI169" s="57"/>
      <c r="AJ169" s="57"/>
      <c r="AK169" s="57"/>
      <c r="AL169" s="57"/>
      <c r="AM169" s="57"/>
      <c r="AN169" s="57"/>
      <c r="AO169" s="57"/>
      <c r="AP169" s="57"/>
      <c r="AQ169" s="57"/>
      <c r="AR169" s="57"/>
      <c r="AS169" s="57"/>
      <c r="AT169" s="57"/>
      <c r="AU169" s="57"/>
      <c r="AV169" s="57"/>
      <c r="AW169" s="57"/>
      <c r="AX169" s="57"/>
      <c r="AY169" s="57"/>
      <c r="AZ169" s="57"/>
      <c r="BA169" s="57"/>
      <c r="BB169" s="57"/>
    </row>
    <row r="170" spans="1:59" s="119" customFormat="1" ht="27.75" customHeight="1" x14ac:dyDescent="0.15">
      <c r="A170" s="931" t="s">
        <v>1356</v>
      </c>
      <c r="B170" s="931"/>
      <c r="C170" s="931"/>
      <c r="D170" s="931"/>
      <c r="E170" s="931"/>
      <c r="F170" s="931"/>
      <c r="G170" s="931"/>
      <c r="H170" s="931"/>
      <c r="I170" s="931"/>
      <c r="J170" s="931"/>
      <c r="K170" s="931"/>
      <c r="L170" s="931"/>
      <c r="M170" s="931"/>
      <c r="N170" s="931"/>
      <c r="O170" s="931"/>
      <c r="P170" s="931"/>
      <c r="Q170" s="931"/>
      <c r="R170" s="931"/>
      <c r="S170" s="931"/>
      <c r="T170" s="931"/>
      <c r="U170" s="931"/>
      <c r="V170" s="931"/>
      <c r="W170" s="931"/>
      <c r="X170" s="931"/>
      <c r="Y170" s="931"/>
      <c r="Z170" s="931"/>
      <c r="AA170" s="931"/>
      <c r="AB170" s="931"/>
      <c r="AC170" s="931"/>
      <c r="AD170" s="931"/>
      <c r="AE170" s="931"/>
      <c r="AF170" s="87"/>
      <c r="AG170" s="126"/>
      <c r="AH170" s="57"/>
      <c r="AI170" s="57"/>
      <c r="AJ170" s="57"/>
      <c r="AK170" s="57"/>
      <c r="AL170" s="57"/>
      <c r="AM170" s="57"/>
      <c r="AN170" s="57"/>
      <c r="AO170" s="57"/>
      <c r="AP170" s="57"/>
      <c r="AQ170" s="57"/>
      <c r="AR170" s="57"/>
      <c r="AS170" s="57"/>
      <c r="AT170" s="57"/>
      <c r="AU170" s="57"/>
      <c r="AV170" s="57"/>
      <c r="AW170" s="57"/>
      <c r="AX170" s="57"/>
      <c r="AY170" s="57"/>
      <c r="AZ170" s="57"/>
      <c r="BA170" s="57"/>
      <c r="BB170" s="57"/>
    </row>
    <row r="171" spans="1:59" s="119" customFormat="1" ht="13.5" customHeight="1" x14ac:dyDescent="0.15">
      <c r="A171" s="1109" t="s">
        <v>1353</v>
      </c>
      <c r="B171" s="1109"/>
      <c r="C171" s="1109"/>
      <c r="D171" s="1109"/>
      <c r="E171" s="1109"/>
      <c r="F171" s="1109"/>
      <c r="G171" s="1109"/>
      <c r="H171" s="1109"/>
      <c r="I171" s="1109"/>
      <c r="J171" s="1109"/>
      <c r="K171" s="1109"/>
      <c r="L171" s="1109"/>
      <c r="M171" s="1109"/>
      <c r="N171" s="1109"/>
      <c r="O171" s="1109"/>
      <c r="P171" s="1109"/>
      <c r="Q171" s="1109"/>
      <c r="R171" s="1109"/>
      <c r="S171" s="1109"/>
      <c r="T171" s="1109"/>
      <c r="U171" s="1109"/>
      <c r="V171" s="1109"/>
      <c r="W171" s="1109"/>
      <c r="X171" s="1109"/>
      <c r="Y171" s="1109"/>
      <c r="Z171" s="1109"/>
      <c r="AA171" s="1109"/>
      <c r="AB171" s="1109"/>
      <c r="AC171" s="1109"/>
      <c r="AD171" s="1109"/>
      <c r="AE171" s="1109"/>
      <c r="AF171" s="733" t="str">
        <f>IF(C175="","←英語の外国人教員等【本務者】が未記入です。いない場合は「０」と記入してください。臨時に雇用されている者と区別できる常勤的非常勤職員は本務者に含めてください。",IF(F175="","←英語の外国人教員等【兼務者】が未記入です。いない場合は「０」と記入してください。臨時に雇用されている者と区別できる常勤的非常勤職員は本務者に含めてください。",IF(AND(I175&gt;=1,K175=""),"←ALTの人数が未記入です。（ALTがいない場合は「０」と記入してください。）",IF(K175&gt;I175,"←ALTが外国人教員等数を上回っています。",""))))</f>
        <v>←英語の外国人教員等【本務者】が未記入です。いない場合は「０」と記入してください。臨時に雇用されている者と区別できる常勤的非常勤職員は本務者に含めてください。</v>
      </c>
      <c r="AG171" s="126"/>
      <c r="AH171" s="57"/>
      <c r="AI171" s="57"/>
      <c r="AJ171" s="57"/>
      <c r="AK171" s="57"/>
      <c r="AL171" s="57"/>
      <c r="AM171" s="57"/>
      <c r="AN171" s="57"/>
      <c r="AO171" s="57"/>
      <c r="AP171" s="57"/>
      <c r="AQ171" s="57"/>
      <c r="AR171" s="57"/>
      <c r="AS171" s="57"/>
      <c r="AT171" s="57"/>
      <c r="AU171" s="57"/>
      <c r="AV171" s="57"/>
      <c r="AW171" s="57"/>
      <c r="AX171" s="57"/>
      <c r="AY171" s="57"/>
      <c r="AZ171" s="57"/>
      <c r="BA171" s="57"/>
      <c r="BB171" s="57"/>
    </row>
    <row r="172" spans="1:59" s="119" customFormat="1" ht="24.75" customHeight="1" x14ac:dyDescent="0.15">
      <c r="A172" s="206"/>
      <c r="B172" s="207"/>
      <c r="C172" s="1110" t="s">
        <v>81</v>
      </c>
      <c r="D172" s="1111"/>
      <c r="E172" s="1111"/>
      <c r="F172" s="1111"/>
      <c r="G172" s="1111"/>
      <c r="H172" s="1111"/>
      <c r="I172" s="1111"/>
      <c r="J172" s="1111"/>
      <c r="K172" s="1112" t="s">
        <v>1310</v>
      </c>
      <c r="L172" s="1113"/>
      <c r="M172" s="1114"/>
      <c r="N172" s="1120" t="s">
        <v>1308</v>
      </c>
      <c r="O172" s="1121"/>
      <c r="P172" s="1121"/>
      <c r="Q172" s="1088"/>
      <c r="R172" s="1121"/>
      <c r="S172" s="1121"/>
      <c r="T172" s="1121"/>
      <c r="U172" s="1121"/>
      <c r="V172" s="1122"/>
      <c r="W172" s="1123" t="s">
        <v>1309</v>
      </c>
      <c r="X172" s="1124"/>
      <c r="Y172" s="1124"/>
      <c r="Z172" s="1124"/>
      <c r="AA172" s="1124"/>
      <c r="AB172" s="1124"/>
      <c r="AC172" s="1124"/>
      <c r="AD172" s="1124"/>
      <c r="AE172" s="1125"/>
      <c r="AF172" s="733"/>
      <c r="AG172" s="163"/>
      <c r="AH172" s="87"/>
      <c r="AI172" s="8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row>
    <row r="173" spans="1:59" s="119" customFormat="1" ht="17.25" customHeight="1" x14ac:dyDescent="0.15">
      <c r="A173" s="208"/>
      <c r="B173" s="209"/>
      <c r="C173" s="1110" t="s">
        <v>985</v>
      </c>
      <c r="D173" s="1111"/>
      <c r="E173" s="1111"/>
      <c r="F173" s="1110" t="s">
        <v>986</v>
      </c>
      <c r="G173" s="1111"/>
      <c r="H173" s="1129"/>
      <c r="I173" s="1131" t="s">
        <v>987</v>
      </c>
      <c r="J173" s="1132"/>
      <c r="K173" s="1115"/>
      <c r="L173" s="1116"/>
      <c r="M173" s="1117"/>
      <c r="N173" s="1087" t="s">
        <v>1333</v>
      </c>
      <c r="O173" s="1088"/>
      <c r="P173" s="1088"/>
      <c r="Q173" s="1087" t="s">
        <v>1372</v>
      </c>
      <c r="R173" s="1088"/>
      <c r="S173" s="1089"/>
      <c r="T173" s="1093" t="s">
        <v>1335</v>
      </c>
      <c r="U173" s="1093"/>
      <c r="V173" s="1094"/>
      <c r="W173" s="1097" t="s">
        <v>1333</v>
      </c>
      <c r="X173" s="1098"/>
      <c r="Y173" s="1098"/>
      <c r="Z173" s="1097" t="s">
        <v>1372</v>
      </c>
      <c r="AA173" s="1098"/>
      <c r="AB173" s="1102"/>
      <c r="AC173" s="1104" t="s">
        <v>1334</v>
      </c>
      <c r="AD173" s="1104"/>
      <c r="AE173" s="1105"/>
      <c r="AF173" s="1108" t="str">
        <f>IF(AND(N175="",Q175="",T175=""),"←ICT支援員の人数が未記入です。いない場合は「０」と記入してください。","")</f>
        <v>←ICT支援員の人数が未記入です。いない場合は「０」と記入してください。</v>
      </c>
      <c r="AG173" s="163"/>
      <c r="AH173" s="87"/>
      <c r="AI173" s="87"/>
      <c r="AL173" s="57"/>
      <c r="AM173" s="57"/>
      <c r="AN173" s="57"/>
      <c r="AO173" s="57"/>
      <c r="AP173" s="57"/>
      <c r="AQ173" s="57"/>
      <c r="AR173" s="57"/>
      <c r="AS173" s="57"/>
      <c r="AT173" s="57"/>
      <c r="AU173" s="57"/>
      <c r="AV173" s="57"/>
      <c r="AW173" s="57"/>
      <c r="AX173" s="57"/>
      <c r="AY173" s="57"/>
      <c r="AZ173" s="57"/>
      <c r="BA173" s="57"/>
      <c r="BB173" s="57"/>
      <c r="BC173" s="57"/>
      <c r="BD173" s="57"/>
      <c r="BE173" s="57"/>
      <c r="BF173" s="57"/>
      <c r="BG173" s="57"/>
    </row>
    <row r="174" spans="1:59" s="119" customFormat="1" ht="26.25" customHeight="1" thickBot="1" x14ac:dyDescent="0.2">
      <c r="A174" s="210"/>
      <c r="B174" s="211"/>
      <c r="C174" s="1126"/>
      <c r="D174" s="1127"/>
      <c r="E174" s="1128"/>
      <c r="F174" s="1126"/>
      <c r="G174" s="1127"/>
      <c r="H174" s="1130"/>
      <c r="I174" s="1131"/>
      <c r="J174" s="1132"/>
      <c r="K174" s="1118"/>
      <c r="L174" s="1119"/>
      <c r="M174" s="1117"/>
      <c r="N174" s="1090"/>
      <c r="O174" s="1091"/>
      <c r="P174" s="1133"/>
      <c r="Q174" s="1090"/>
      <c r="R174" s="1091"/>
      <c r="S174" s="1092"/>
      <c r="T174" s="1095"/>
      <c r="U174" s="1095"/>
      <c r="V174" s="1096"/>
      <c r="W174" s="1099"/>
      <c r="X174" s="1100"/>
      <c r="Y174" s="1101"/>
      <c r="Z174" s="1099"/>
      <c r="AA174" s="1100"/>
      <c r="AB174" s="1103"/>
      <c r="AC174" s="1106"/>
      <c r="AD174" s="1106"/>
      <c r="AE174" s="1107"/>
      <c r="AF174" s="1108"/>
      <c r="AG174" s="162"/>
      <c r="AH174" s="87"/>
      <c r="AI174" s="8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row>
    <row r="175" spans="1:59" s="119" customFormat="1" ht="31.5" customHeight="1" thickBot="1" x14ac:dyDescent="0.2">
      <c r="A175" s="1082" t="s">
        <v>1323</v>
      </c>
      <c r="B175" s="1083"/>
      <c r="C175" s="1080"/>
      <c r="D175" s="1084"/>
      <c r="E175" s="583" t="s">
        <v>1332</v>
      </c>
      <c r="F175" s="1080"/>
      <c r="G175" s="1084"/>
      <c r="H175" s="585" t="s">
        <v>1332</v>
      </c>
      <c r="I175" s="1085">
        <f>C175+F175</f>
        <v>0</v>
      </c>
      <c r="J175" s="1086"/>
      <c r="K175" s="1080"/>
      <c r="L175" s="1081"/>
      <c r="M175" s="583" t="s">
        <v>1332</v>
      </c>
      <c r="N175" s="1080"/>
      <c r="O175" s="1081"/>
      <c r="P175" s="584" t="s">
        <v>1332</v>
      </c>
      <c r="Q175" s="1080"/>
      <c r="R175" s="1081"/>
      <c r="S175" s="584" t="s">
        <v>1332</v>
      </c>
      <c r="T175" s="1080"/>
      <c r="U175" s="1081"/>
      <c r="V175" s="584" t="s">
        <v>1332</v>
      </c>
      <c r="W175" s="1080"/>
      <c r="X175" s="1081"/>
      <c r="Y175" s="584" t="s">
        <v>1332</v>
      </c>
      <c r="Z175" s="1080"/>
      <c r="AA175" s="1081"/>
      <c r="AB175" s="584" t="s">
        <v>1332</v>
      </c>
      <c r="AC175" s="1080"/>
      <c r="AD175" s="1081"/>
      <c r="AE175" s="584" t="s">
        <v>1332</v>
      </c>
      <c r="AF175" s="340" t="str">
        <f>IF(AND(W175="",Z175="",AC175=""),"←スクールカウンセラーの人数が未記入です。いない場合は「０」と記入してください。","")</f>
        <v>←スクールカウンセラーの人数が未記入です。いない場合は「０」と記入してください。</v>
      </c>
      <c r="AG175" s="83"/>
      <c r="AH175" s="87"/>
      <c r="AI175" s="8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row>
    <row r="176" spans="1:59" s="119" customFormat="1" ht="13.5" customHeight="1" x14ac:dyDescent="0.15">
      <c r="A176" s="258" t="s">
        <v>4795</v>
      </c>
      <c r="B176" s="256"/>
      <c r="C176" s="184"/>
      <c r="D176" s="185"/>
      <c r="E176" s="164"/>
      <c r="F176" s="164"/>
      <c r="G176" s="164"/>
      <c r="H176" s="164"/>
      <c r="I176" s="164"/>
      <c r="J176" s="164"/>
      <c r="K176" s="164"/>
      <c r="L176" s="164"/>
      <c r="M176" s="164"/>
      <c r="N176" s="164"/>
      <c r="O176" s="164"/>
      <c r="P176" s="164"/>
      <c r="Q176" s="164"/>
      <c r="R176" s="164"/>
      <c r="S176" s="164"/>
      <c r="T176" s="164"/>
      <c r="U176" s="164"/>
      <c r="V176" s="164"/>
      <c r="W176" s="164"/>
      <c r="X176" s="164"/>
      <c r="Y176" s="163"/>
      <c r="Z176" s="162"/>
      <c r="AA176" s="162"/>
      <c r="AB176" s="162"/>
      <c r="AC176" s="162"/>
      <c r="AD176" s="162"/>
      <c r="AE176" s="162"/>
      <c r="AF176" s="91"/>
      <c r="AH176" s="57"/>
      <c r="AI176" s="57"/>
      <c r="AJ176" s="57"/>
      <c r="AK176" s="57"/>
      <c r="AL176" s="57"/>
      <c r="AM176" s="57"/>
      <c r="AN176" s="57"/>
      <c r="AO176" s="57"/>
      <c r="AP176" s="57"/>
      <c r="AQ176" s="57"/>
      <c r="AR176" s="57"/>
      <c r="AS176" s="57"/>
    </row>
    <row r="177" spans="1:54" s="119" customFormat="1" ht="13.5" customHeight="1" x14ac:dyDescent="0.15">
      <c r="A177" s="184" t="s">
        <v>2183</v>
      </c>
      <c r="B177" s="257"/>
      <c r="C177" s="184"/>
      <c r="D177" s="185"/>
      <c r="E177" s="164"/>
      <c r="F177" s="164"/>
      <c r="G177" s="164"/>
      <c r="H177" s="164"/>
      <c r="I177" s="164"/>
      <c r="J177" s="164"/>
      <c r="K177" s="164"/>
      <c r="L177" s="164"/>
      <c r="M177" s="164"/>
      <c r="N177" s="164"/>
      <c r="O177" s="164"/>
      <c r="P177" s="164"/>
      <c r="Q177" s="164"/>
      <c r="R177" s="164"/>
      <c r="S177" s="164"/>
      <c r="T177" s="164"/>
      <c r="U177" s="164"/>
      <c r="V177" s="164"/>
      <c r="W177" s="164"/>
      <c r="X177" s="164"/>
      <c r="Y177" s="163"/>
      <c r="Z177" s="162"/>
      <c r="AA177" s="162"/>
      <c r="AB177" s="162"/>
      <c r="AC177" s="162"/>
      <c r="AD177" s="162"/>
      <c r="AE177" s="162"/>
      <c r="AF177" s="91"/>
      <c r="AH177" s="57"/>
      <c r="AI177" s="57"/>
      <c r="AJ177" s="57"/>
      <c r="AK177" s="57"/>
      <c r="AL177" s="57"/>
      <c r="AM177" s="57"/>
      <c r="AN177" s="57"/>
      <c r="AO177" s="57"/>
      <c r="AP177" s="57"/>
      <c r="AQ177" s="57"/>
      <c r="AR177" s="57"/>
      <c r="AS177" s="57"/>
    </row>
    <row r="178" spans="1:54" s="119" customFormat="1" ht="10.5" customHeight="1" x14ac:dyDescent="0.15">
      <c r="A178" s="186"/>
      <c r="B178" s="184"/>
      <c r="C178" s="185"/>
      <c r="D178" s="185"/>
      <c r="E178" s="164"/>
      <c r="F178" s="164"/>
      <c r="G178" s="164"/>
      <c r="H178" s="164"/>
      <c r="I178" s="164"/>
      <c r="J178" s="164"/>
      <c r="K178" s="164"/>
      <c r="L178" s="164"/>
      <c r="M178" s="164"/>
      <c r="N178" s="164"/>
      <c r="O178" s="164"/>
      <c r="P178" s="164"/>
      <c r="Q178" s="164"/>
      <c r="R178" s="164"/>
      <c r="S178" s="164"/>
      <c r="T178" s="164"/>
      <c r="U178" s="164"/>
      <c r="V178" s="164"/>
      <c r="W178" s="164"/>
      <c r="X178" s="164"/>
      <c r="Y178" s="163"/>
      <c r="Z178" s="162"/>
      <c r="AA178" s="162"/>
      <c r="AB178" s="162"/>
      <c r="AC178" s="162"/>
      <c r="AD178" s="162"/>
      <c r="AE178" s="162"/>
      <c r="AF178" s="91"/>
      <c r="AH178" s="57"/>
      <c r="AI178" s="57"/>
      <c r="AJ178" s="57"/>
      <c r="AK178" s="57"/>
      <c r="AL178" s="57"/>
      <c r="AM178" s="57"/>
      <c r="AN178" s="57"/>
      <c r="AO178" s="57"/>
      <c r="AP178" s="57"/>
      <c r="AQ178" s="57"/>
      <c r="AR178" s="57"/>
      <c r="AS178" s="57"/>
    </row>
    <row r="179" spans="1:54" s="119" customFormat="1" ht="12.75" customHeight="1" x14ac:dyDescent="0.15">
      <c r="A179" s="66" t="s">
        <v>1354</v>
      </c>
      <c r="B179" s="165"/>
      <c r="C179" s="165"/>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c r="AB179" s="165"/>
      <c r="AC179" s="165"/>
      <c r="AD179" s="165"/>
      <c r="AE179" s="165"/>
      <c r="AF179" s="87"/>
      <c r="AG179" s="126"/>
      <c r="AH179" s="57"/>
      <c r="AI179" s="57"/>
      <c r="AJ179" s="57"/>
      <c r="AK179" s="57"/>
      <c r="AL179" s="57"/>
      <c r="AM179" s="57"/>
      <c r="AN179" s="57"/>
      <c r="AO179" s="57"/>
      <c r="AP179" s="57"/>
      <c r="AQ179" s="57"/>
      <c r="AR179" s="57"/>
      <c r="AS179" s="57"/>
      <c r="AT179" s="57"/>
      <c r="AU179" s="57"/>
      <c r="AV179" s="57"/>
      <c r="AW179" s="57"/>
      <c r="AX179" s="57"/>
      <c r="AY179" s="57"/>
      <c r="AZ179" s="57"/>
      <c r="BA179" s="57"/>
      <c r="BB179" s="57"/>
    </row>
    <row r="180" spans="1:54" s="119" customFormat="1" ht="30" customHeight="1" x14ac:dyDescent="0.15">
      <c r="A180" s="931" t="s">
        <v>1365</v>
      </c>
      <c r="B180" s="931"/>
      <c r="C180" s="931"/>
      <c r="D180" s="931"/>
      <c r="E180" s="931"/>
      <c r="F180" s="931"/>
      <c r="G180" s="931"/>
      <c r="H180" s="931"/>
      <c r="I180" s="931"/>
      <c r="J180" s="931"/>
      <c r="K180" s="931"/>
      <c r="L180" s="931"/>
      <c r="M180" s="931"/>
      <c r="N180" s="931"/>
      <c r="O180" s="931"/>
      <c r="P180" s="931"/>
      <c r="Q180" s="931"/>
      <c r="R180" s="931"/>
      <c r="S180" s="931"/>
      <c r="T180" s="931"/>
      <c r="U180" s="931"/>
      <c r="V180" s="931"/>
      <c r="W180" s="931"/>
      <c r="X180" s="931"/>
      <c r="Y180" s="931"/>
      <c r="Z180" s="931"/>
      <c r="AA180" s="931"/>
      <c r="AB180" s="931"/>
      <c r="AC180" s="931"/>
      <c r="AD180" s="931"/>
      <c r="AE180" s="931"/>
      <c r="AF180" s="91"/>
      <c r="AH180" s="57"/>
      <c r="AI180" s="57"/>
      <c r="AJ180" s="57"/>
      <c r="AK180" s="57"/>
      <c r="AL180" s="57"/>
      <c r="AM180" s="57"/>
      <c r="AN180" s="57"/>
      <c r="AO180" s="57"/>
      <c r="AP180" s="57"/>
      <c r="AQ180" s="57"/>
      <c r="AR180" s="57"/>
      <c r="AS180" s="57"/>
    </row>
    <row r="181" spans="1:54" s="119" customFormat="1" ht="30.75" customHeight="1" thickBot="1" x14ac:dyDescent="0.2">
      <c r="A181" s="1068"/>
      <c r="B181" s="1059"/>
      <c r="C181" s="1059"/>
      <c r="D181" s="1059"/>
      <c r="E181" s="1059"/>
      <c r="F181" s="1059"/>
      <c r="G181" s="1059"/>
      <c r="H181" s="1059"/>
      <c r="I181" s="1059"/>
      <c r="J181" s="1059"/>
      <c r="K181" s="1059"/>
      <c r="L181" s="1059"/>
      <c r="M181" s="1059"/>
      <c r="N181" s="1059"/>
      <c r="O181" s="1069"/>
      <c r="P181" s="1070" t="s">
        <v>1395</v>
      </c>
      <c r="Q181" s="1071"/>
      <c r="R181" s="1071"/>
      <c r="S181" s="1072"/>
      <c r="T181" s="1070" t="s">
        <v>1346</v>
      </c>
      <c r="U181" s="1071"/>
      <c r="V181" s="1071"/>
      <c r="W181" s="1072"/>
      <c r="X181" s="1073" t="s">
        <v>1029</v>
      </c>
      <c r="Y181" s="1074"/>
      <c r="Z181" s="1074"/>
      <c r="AA181" s="1075"/>
      <c r="AB181" s="1076" t="s">
        <v>1347</v>
      </c>
      <c r="AC181" s="1077"/>
      <c r="AD181" s="1077"/>
      <c r="AE181" s="1078"/>
      <c r="AF181" s="91"/>
      <c r="AH181" s="57"/>
      <c r="AI181" s="57"/>
      <c r="AJ181" s="57"/>
      <c r="AK181" s="57"/>
      <c r="AL181" s="57"/>
      <c r="AM181" s="57"/>
      <c r="AN181" s="57"/>
      <c r="AO181" s="57"/>
      <c r="AP181" s="57"/>
      <c r="AQ181" s="57"/>
      <c r="AR181" s="57"/>
      <c r="AS181" s="57"/>
    </row>
    <row r="182" spans="1:54" s="119" customFormat="1" ht="15" customHeight="1" x14ac:dyDescent="0.15">
      <c r="A182" s="1052" t="s">
        <v>1314</v>
      </c>
      <c r="B182" s="1052"/>
      <c r="C182" s="1064" t="s">
        <v>1389</v>
      </c>
      <c r="D182" s="1065"/>
      <c r="E182" s="1065"/>
      <c r="F182" s="1065"/>
      <c r="G182" s="1065"/>
      <c r="H182" s="1065"/>
      <c r="I182" s="1065"/>
      <c r="J182" s="1065"/>
      <c r="K182" s="1065"/>
      <c r="L182" s="1065"/>
      <c r="M182" s="1065"/>
      <c r="N182" s="1065"/>
      <c r="O182" s="1065"/>
      <c r="P182" s="1079"/>
      <c r="Q182" s="1066"/>
      <c r="R182" s="1066"/>
      <c r="S182" s="1066"/>
      <c r="T182" s="1079"/>
      <c r="U182" s="1066"/>
      <c r="V182" s="1066"/>
      <c r="W182" s="1067"/>
      <c r="X182" s="1079"/>
      <c r="Y182" s="1066"/>
      <c r="Z182" s="1066"/>
      <c r="AA182" s="1067"/>
      <c r="AB182" s="1066"/>
      <c r="AC182" s="1066"/>
      <c r="AD182" s="1066"/>
      <c r="AE182" s="1067"/>
      <c r="AF182" s="354" t="str">
        <f>IF(AND(C175="",F175=""),"",IF(AND(I175=0,COUNTA(P182:S189)=0),"←英語の外国人教員等が未配置である理由をお答えください。",IF(AND(I175&lt;&gt;0,COUNTA(P182:S189)=0),"←英語の外国人教員等を配置した後の課題についてお答えください。","")))</f>
        <v/>
      </c>
      <c r="AH182" s="57"/>
      <c r="AI182" s="57"/>
      <c r="AJ182" s="57"/>
      <c r="AK182" s="57"/>
      <c r="AL182" s="57"/>
      <c r="AM182" s="57"/>
      <c r="AN182" s="57"/>
      <c r="AO182" s="57"/>
      <c r="AP182" s="57"/>
      <c r="AQ182" s="57"/>
      <c r="AR182" s="57"/>
      <c r="AS182" s="57"/>
    </row>
    <row r="183" spans="1:54" s="119" customFormat="1" ht="15" customHeight="1" x14ac:dyDescent="0.15">
      <c r="A183" s="1052"/>
      <c r="B183" s="1052"/>
      <c r="C183" s="1064" t="s">
        <v>1373</v>
      </c>
      <c r="D183" s="1065"/>
      <c r="E183" s="1065"/>
      <c r="F183" s="1065"/>
      <c r="G183" s="1065"/>
      <c r="H183" s="1065"/>
      <c r="I183" s="1065"/>
      <c r="J183" s="1065"/>
      <c r="K183" s="1065"/>
      <c r="L183" s="1065"/>
      <c r="M183" s="1065"/>
      <c r="N183" s="1065"/>
      <c r="O183" s="1065"/>
      <c r="P183" s="1058"/>
      <c r="Q183" s="1059"/>
      <c r="R183" s="1059"/>
      <c r="S183" s="1059"/>
      <c r="T183" s="1058"/>
      <c r="U183" s="1059"/>
      <c r="V183" s="1059"/>
      <c r="W183" s="1060"/>
      <c r="X183" s="1058"/>
      <c r="Y183" s="1059"/>
      <c r="Z183" s="1059"/>
      <c r="AA183" s="1060"/>
      <c r="AB183" s="1059"/>
      <c r="AC183" s="1059"/>
      <c r="AD183" s="1059"/>
      <c r="AE183" s="1060"/>
      <c r="AF183" s="354" t="str">
        <f>IF(K175="","",IF(AND(K175=0,COUNTA(T182:W189)=0),"←JETプログラムのALTが未配置である理由についてお答えください。",IF(AND(K175&lt;&gt;0,COUNTA(T182:W189)=0),"←JETプログラムのALTを配置した後の課題についてお答えください。","")))</f>
        <v/>
      </c>
      <c r="AH183" s="57"/>
      <c r="AI183" s="57"/>
      <c r="AJ183" s="57"/>
      <c r="AK183" s="57"/>
      <c r="AL183" s="57"/>
      <c r="AM183" s="57"/>
      <c r="AN183" s="57"/>
      <c r="AO183" s="57"/>
      <c r="AP183" s="57"/>
      <c r="AQ183" s="57"/>
      <c r="AR183" s="57"/>
      <c r="AS183" s="57"/>
    </row>
    <row r="184" spans="1:54" s="119" customFormat="1" ht="15" customHeight="1" x14ac:dyDescent="0.15">
      <c r="A184" s="1052"/>
      <c r="B184" s="1052"/>
      <c r="C184" s="1064" t="s">
        <v>1313</v>
      </c>
      <c r="D184" s="1065"/>
      <c r="E184" s="1065"/>
      <c r="F184" s="1065"/>
      <c r="G184" s="1065"/>
      <c r="H184" s="1065"/>
      <c r="I184" s="1065"/>
      <c r="J184" s="1065"/>
      <c r="K184" s="1065"/>
      <c r="L184" s="1065"/>
      <c r="M184" s="1065"/>
      <c r="N184" s="1065"/>
      <c r="O184" s="1065"/>
      <c r="P184" s="1058"/>
      <c r="Q184" s="1059"/>
      <c r="R184" s="1059"/>
      <c r="S184" s="1059"/>
      <c r="T184" s="1058"/>
      <c r="U184" s="1059"/>
      <c r="V184" s="1059"/>
      <c r="W184" s="1060"/>
      <c r="X184" s="1058"/>
      <c r="Y184" s="1059"/>
      <c r="Z184" s="1059"/>
      <c r="AA184" s="1060"/>
      <c r="AB184" s="1059"/>
      <c r="AC184" s="1059"/>
      <c r="AD184" s="1059"/>
      <c r="AE184" s="1060"/>
      <c r="AF184" s="354" t="str">
        <f>IF(AND(N175="",Q175="",T175=""),"",IF(AND(SUM(N175,Q175,T175)=0,COUNTA(X182:AA189)=0),"←ICT支援員が未配置である理由についてお答えください。",IF(AND(SUM(N175,Q175,T175)&lt;&gt;0,COUNTA(X182:AA189)=0),"←ICT支援員を配置した後の課題についてお答えください。","")))</f>
        <v/>
      </c>
      <c r="AH184" s="57"/>
      <c r="AI184" s="57"/>
      <c r="AJ184" s="57"/>
      <c r="AK184" s="57"/>
      <c r="AL184" s="57"/>
      <c r="AM184" s="57"/>
      <c r="AN184" s="57"/>
      <c r="AO184" s="57"/>
      <c r="AP184" s="57"/>
      <c r="AQ184" s="57"/>
      <c r="AR184" s="57"/>
      <c r="AS184" s="57"/>
    </row>
    <row r="185" spans="1:54" s="119" customFormat="1" ht="36.75" customHeight="1" thickBot="1" x14ac:dyDescent="0.2">
      <c r="A185" s="1052"/>
      <c r="B185" s="1052"/>
      <c r="C185" s="1064" t="s">
        <v>1315</v>
      </c>
      <c r="D185" s="1065"/>
      <c r="E185" s="1065"/>
      <c r="F185" s="1065"/>
      <c r="G185" s="1065"/>
      <c r="H185" s="1065"/>
      <c r="I185" s="1065"/>
      <c r="J185" s="1065"/>
      <c r="K185" s="1065"/>
      <c r="L185" s="1065"/>
      <c r="M185" s="1065"/>
      <c r="N185" s="1065"/>
      <c r="O185" s="1065"/>
      <c r="P185" s="2216"/>
      <c r="Q185" s="2217"/>
      <c r="R185" s="2217"/>
      <c r="S185" s="2217"/>
      <c r="T185" s="2216"/>
      <c r="U185" s="2217"/>
      <c r="V185" s="2217"/>
      <c r="W185" s="2218"/>
      <c r="X185" s="2216"/>
      <c r="Y185" s="2217"/>
      <c r="Z185" s="2217"/>
      <c r="AA185" s="2218"/>
      <c r="AB185" s="2217"/>
      <c r="AC185" s="2217"/>
      <c r="AD185" s="2217"/>
      <c r="AE185" s="2218"/>
      <c r="AF185" s="355" t="str">
        <f>IF(AND(W175="",Z175="",AC175=""),"",IF(AND(SUM(W175,Z175,AC175)=0,COUNTA(AB182:AE189)=0),"←スクールカウンセラーが未配置である理由についてお答えください。",IF(AND(SUM(W175,Z175,AC175)&lt;&gt;0,COUNTA(AB182:AE189)=0),"←スクールカウンセラーを配置した後の課題についてお答えください。","")))</f>
        <v/>
      </c>
      <c r="AH185" s="57"/>
      <c r="AI185" s="57"/>
      <c r="AJ185" s="57"/>
      <c r="AK185" s="57"/>
      <c r="AL185" s="57"/>
      <c r="AM185" s="57"/>
      <c r="AN185" s="57"/>
      <c r="AO185" s="57"/>
      <c r="AP185" s="57"/>
      <c r="AQ185" s="57"/>
      <c r="AR185" s="57"/>
      <c r="AS185" s="57"/>
    </row>
    <row r="186" spans="1:54" s="119" customFormat="1" ht="15" customHeight="1" x14ac:dyDescent="0.15">
      <c r="A186" s="1052" t="s">
        <v>1336</v>
      </c>
      <c r="B186" s="1052"/>
      <c r="C186" s="1053" t="s">
        <v>1417</v>
      </c>
      <c r="D186" s="1054"/>
      <c r="E186" s="1054"/>
      <c r="F186" s="1054"/>
      <c r="G186" s="1054"/>
      <c r="H186" s="1054"/>
      <c r="I186" s="1054"/>
      <c r="J186" s="1054"/>
      <c r="K186" s="1054"/>
      <c r="L186" s="1054"/>
      <c r="M186" s="1054"/>
      <c r="N186" s="1054"/>
      <c r="O186" s="1054"/>
      <c r="P186" s="1055"/>
      <c r="Q186" s="1056"/>
      <c r="R186" s="1056"/>
      <c r="S186" s="1056"/>
      <c r="T186" s="1055"/>
      <c r="U186" s="1056"/>
      <c r="V186" s="1056"/>
      <c r="W186" s="1057"/>
      <c r="X186" s="1055"/>
      <c r="Y186" s="1056"/>
      <c r="Z186" s="1056"/>
      <c r="AA186" s="1057"/>
      <c r="AB186" s="1056"/>
      <c r="AC186" s="1056"/>
      <c r="AD186" s="1056"/>
      <c r="AE186" s="1057"/>
      <c r="AF186" s="91"/>
      <c r="AH186" s="57"/>
      <c r="AI186" s="57"/>
      <c r="AJ186" s="57"/>
      <c r="AK186" s="57"/>
      <c r="AL186" s="57"/>
      <c r="AM186" s="57"/>
      <c r="AN186" s="57"/>
      <c r="AO186" s="57"/>
      <c r="AP186" s="57"/>
      <c r="AQ186" s="57"/>
      <c r="AR186" s="57"/>
      <c r="AS186" s="57"/>
    </row>
    <row r="187" spans="1:54" s="119" customFormat="1" ht="15" customHeight="1" x14ac:dyDescent="0.15">
      <c r="A187" s="1052"/>
      <c r="B187" s="1052"/>
      <c r="C187" s="1053" t="s">
        <v>1404</v>
      </c>
      <c r="D187" s="1054"/>
      <c r="E187" s="1054"/>
      <c r="F187" s="1054"/>
      <c r="G187" s="1054"/>
      <c r="H187" s="1054"/>
      <c r="I187" s="1054"/>
      <c r="J187" s="1054"/>
      <c r="K187" s="1054"/>
      <c r="L187" s="1054"/>
      <c r="M187" s="1054"/>
      <c r="N187" s="1054"/>
      <c r="O187" s="1054"/>
      <c r="P187" s="1058"/>
      <c r="Q187" s="1059"/>
      <c r="R187" s="1059"/>
      <c r="S187" s="1059"/>
      <c r="T187" s="1058"/>
      <c r="U187" s="1059"/>
      <c r="V187" s="1059"/>
      <c r="W187" s="1060"/>
      <c r="X187" s="1058"/>
      <c r="Y187" s="1059"/>
      <c r="Z187" s="1059"/>
      <c r="AA187" s="1060"/>
      <c r="AB187" s="1059"/>
      <c r="AC187" s="1059"/>
      <c r="AD187" s="1059"/>
      <c r="AE187" s="1060"/>
      <c r="AF187" s="91"/>
      <c r="AH187" s="57"/>
      <c r="AI187" s="57"/>
      <c r="AJ187" s="57"/>
      <c r="AK187" s="57"/>
      <c r="AL187" s="57"/>
      <c r="AM187" s="57"/>
      <c r="AN187" s="57"/>
      <c r="AO187" s="57"/>
      <c r="AP187" s="57"/>
      <c r="AQ187" s="57"/>
      <c r="AR187" s="57"/>
      <c r="AS187" s="57"/>
    </row>
    <row r="188" spans="1:54" s="119" customFormat="1" ht="15" customHeight="1" x14ac:dyDescent="0.15">
      <c r="A188" s="1052"/>
      <c r="B188" s="1052"/>
      <c r="C188" s="1064" t="s">
        <v>1322</v>
      </c>
      <c r="D188" s="1065"/>
      <c r="E188" s="1065"/>
      <c r="F188" s="1065"/>
      <c r="G188" s="1065"/>
      <c r="H188" s="1065"/>
      <c r="I188" s="1065"/>
      <c r="J188" s="1065"/>
      <c r="K188" s="1065"/>
      <c r="L188" s="1065"/>
      <c r="M188" s="1065"/>
      <c r="N188" s="1065"/>
      <c r="O188" s="1065"/>
      <c r="P188" s="1058"/>
      <c r="Q188" s="1059"/>
      <c r="R188" s="1059"/>
      <c r="S188" s="1059"/>
      <c r="T188" s="1058"/>
      <c r="U188" s="1059"/>
      <c r="V188" s="1059"/>
      <c r="W188" s="1060"/>
      <c r="X188" s="1058"/>
      <c r="Y188" s="1059"/>
      <c r="Z188" s="1059"/>
      <c r="AA188" s="1060"/>
      <c r="AB188" s="1059"/>
      <c r="AC188" s="1059"/>
      <c r="AD188" s="1059"/>
      <c r="AE188" s="1060"/>
      <c r="AF188" s="91"/>
      <c r="AH188" s="57"/>
      <c r="AI188" s="57"/>
      <c r="AJ188" s="57"/>
      <c r="AK188" s="57"/>
      <c r="AL188" s="57"/>
      <c r="AM188" s="57"/>
      <c r="AN188" s="57"/>
      <c r="AO188" s="57"/>
      <c r="AP188" s="57"/>
      <c r="AQ188" s="57"/>
      <c r="AR188" s="57"/>
      <c r="AS188" s="57"/>
    </row>
    <row r="189" spans="1:54" s="119" customFormat="1" ht="38.25" customHeight="1" thickBot="1" x14ac:dyDescent="0.2">
      <c r="A189" s="1052"/>
      <c r="B189" s="1052"/>
      <c r="C189" s="1064" t="s">
        <v>1315</v>
      </c>
      <c r="D189" s="1065"/>
      <c r="E189" s="1065"/>
      <c r="F189" s="1065"/>
      <c r="G189" s="1065"/>
      <c r="H189" s="1065"/>
      <c r="I189" s="1065"/>
      <c r="J189" s="1065"/>
      <c r="K189" s="1065"/>
      <c r="L189" s="1065"/>
      <c r="M189" s="1065"/>
      <c r="N189" s="1065"/>
      <c r="O189" s="1065"/>
      <c r="P189" s="2216"/>
      <c r="Q189" s="2217"/>
      <c r="R189" s="2217"/>
      <c r="S189" s="2217"/>
      <c r="T189" s="2216"/>
      <c r="U189" s="2217"/>
      <c r="V189" s="2217"/>
      <c r="W189" s="2218"/>
      <c r="X189" s="2216"/>
      <c r="Y189" s="2217"/>
      <c r="Z189" s="2217"/>
      <c r="AA189" s="2218"/>
      <c r="AB189" s="2217"/>
      <c r="AC189" s="2217"/>
      <c r="AD189" s="2217"/>
      <c r="AE189" s="2218"/>
      <c r="AF189" s="91"/>
      <c r="AH189" s="57"/>
      <c r="AI189" s="57"/>
      <c r="AJ189" s="57"/>
      <c r="AK189" s="57"/>
      <c r="AL189" s="57"/>
      <c r="AM189" s="57"/>
      <c r="AN189" s="57"/>
      <c r="AO189" s="57"/>
      <c r="AP189" s="57"/>
      <c r="AQ189" s="57"/>
      <c r="AR189" s="57"/>
      <c r="AS189" s="57"/>
    </row>
    <row r="190" spans="1:54" s="119" customFormat="1" ht="11.25" customHeight="1" x14ac:dyDescent="0.15">
      <c r="A190" s="53"/>
      <c r="B190" s="53"/>
      <c r="C190" s="53"/>
      <c r="D190" s="53"/>
      <c r="E190" s="53"/>
      <c r="F190" s="53"/>
      <c r="G190" s="53"/>
      <c r="H190" s="53"/>
      <c r="I190" s="53"/>
      <c r="J190" s="53"/>
      <c r="K190" s="53"/>
      <c r="L190" s="53"/>
      <c r="M190" s="53"/>
      <c r="N190" s="53"/>
      <c r="O190" s="53"/>
      <c r="P190" s="53"/>
      <c r="Q190" s="64"/>
      <c r="R190" s="64"/>
      <c r="S190" s="64"/>
      <c r="T190" s="64"/>
      <c r="U190" s="64"/>
      <c r="V190" s="64"/>
      <c r="W190" s="64"/>
      <c r="X190" s="64"/>
      <c r="Y190" s="64"/>
      <c r="Z190" s="64"/>
      <c r="AA190" s="64"/>
      <c r="AB190" s="64"/>
      <c r="AC190" s="64"/>
      <c r="AD190" s="64"/>
      <c r="AE190" s="64"/>
      <c r="AF190" s="87"/>
      <c r="AG190" s="126"/>
      <c r="AH190" s="57"/>
      <c r="AI190" s="57"/>
      <c r="AJ190" s="57"/>
      <c r="AK190" s="57"/>
      <c r="AL190" s="57"/>
      <c r="AM190" s="57"/>
      <c r="AN190" s="57"/>
      <c r="AO190" s="57"/>
      <c r="AP190" s="57"/>
      <c r="AQ190" s="57"/>
      <c r="AR190" s="57"/>
      <c r="AS190" s="57"/>
      <c r="AT190" s="57"/>
      <c r="AU190" s="57"/>
      <c r="AV190" s="57"/>
      <c r="AW190" s="57"/>
      <c r="AX190" s="57"/>
      <c r="AY190" s="57"/>
      <c r="AZ190" s="57"/>
      <c r="BA190" s="57"/>
      <c r="BB190" s="57"/>
    </row>
    <row r="191" spans="1:54" s="119" customFormat="1" ht="26.25" customHeight="1" x14ac:dyDescent="0.15">
      <c r="A191" s="1578" t="s">
        <v>2131</v>
      </c>
      <c r="B191" s="1578"/>
      <c r="C191" s="1578"/>
      <c r="D191" s="1578"/>
      <c r="E191" s="1578"/>
      <c r="F191" s="1578"/>
      <c r="G191" s="1578"/>
      <c r="H191" s="1578"/>
      <c r="I191" s="1578"/>
      <c r="J191" s="1578"/>
      <c r="K191" s="1578"/>
      <c r="L191" s="1578"/>
      <c r="M191" s="1578"/>
      <c r="N191" s="1578"/>
      <c r="O191" s="1578"/>
      <c r="P191" s="1578"/>
      <c r="Q191" s="1578"/>
      <c r="R191" s="1578"/>
      <c r="S191" s="1578"/>
      <c r="T191" s="1578"/>
      <c r="U191" s="1019" t="s">
        <v>1469</v>
      </c>
      <c r="V191" s="1019"/>
      <c r="W191" s="1579" t="s">
        <v>4774</v>
      </c>
      <c r="X191" s="1579"/>
      <c r="Y191" s="1579"/>
      <c r="Z191" s="1579"/>
      <c r="AA191" s="1579"/>
      <c r="AB191" s="1579"/>
      <c r="AC191" s="1579"/>
      <c r="AD191" s="1579"/>
      <c r="AE191" s="1579"/>
      <c r="AF191" s="87"/>
      <c r="AG191" s="126"/>
      <c r="AH191" s="57"/>
      <c r="AI191" s="57"/>
      <c r="AJ191" s="57"/>
      <c r="AK191" s="57"/>
      <c r="AL191" s="57"/>
      <c r="AM191" s="57"/>
      <c r="AN191" s="57"/>
      <c r="AO191" s="57"/>
      <c r="AP191" s="57"/>
      <c r="AQ191" s="57"/>
      <c r="AR191" s="57"/>
      <c r="AS191" s="57"/>
      <c r="AT191" s="57"/>
      <c r="AU191" s="57"/>
      <c r="AV191" s="57"/>
      <c r="AW191" s="57"/>
      <c r="AX191" s="57"/>
      <c r="AY191" s="57"/>
      <c r="AZ191" s="57"/>
      <c r="BA191" s="57"/>
      <c r="BB191" s="57"/>
    </row>
    <row r="192" spans="1:54" s="119" customFormat="1" ht="15.75" customHeight="1" x14ac:dyDescent="0.15">
      <c r="A192" s="212"/>
      <c r="B192" s="213"/>
      <c r="C192" s="1011" t="s">
        <v>1311</v>
      </c>
      <c r="D192" s="1012"/>
      <c r="E192" s="1012"/>
      <c r="F192" s="1015" t="s">
        <v>1312</v>
      </c>
      <c r="G192" s="1016"/>
      <c r="H192" s="1016"/>
      <c r="I192" s="1016"/>
      <c r="J192" s="1016"/>
      <c r="K192" s="1016"/>
      <c r="L192" s="1016"/>
      <c r="M192" s="1016"/>
      <c r="N192" s="1016"/>
      <c r="O192" s="1016"/>
      <c r="P192" s="1016"/>
      <c r="Q192" s="1016"/>
      <c r="R192" s="1016"/>
      <c r="S192" s="1016"/>
      <c r="T192" s="1016"/>
      <c r="U192" s="1017"/>
      <c r="V192" s="598">
        <v>2</v>
      </c>
      <c r="W192" s="762" t="s">
        <v>4790</v>
      </c>
      <c r="X192" s="762"/>
      <c r="Y192" s="762"/>
      <c r="Z192" s="762"/>
      <c r="AA192" s="762"/>
      <c r="AB192" s="762"/>
      <c r="AC192" s="762"/>
      <c r="AD192" s="762"/>
      <c r="AE192" s="762"/>
      <c r="AF192" s="1580" t="str">
        <f>IF(OR(C194="",C195=""),"←教員・職員に設定されている定年年齢をそれぞれ記入ください。定年の設定がない場合には、「設定なし」を選択してください。",IF(AND(C194&lt;&gt;"設定なし",F194=""),"←教員について、継続雇用制度の設定状況を記入してください。",IF(AND(C194&lt;&gt;"設定なし",F194&lt;&gt;4,P194=""),"←継続雇用制度を利用されている教員数を記入してください。",IF(AND(C194&lt;&gt;"設定なし",F194&lt;&gt;4,S194=""),"←継続雇用制度を利用する場合に設定されている「上限年齢」を記入してください。（設定がない場合は「上限なし」を選択してください。）",""))))</f>
        <v>←教員・職員に設定されている定年年齢をそれぞれ記入ください。定年の設定がない場合には、「設定なし」を選択してください。</v>
      </c>
      <c r="AG192" s="126"/>
      <c r="AH192" s="57"/>
      <c r="AI192" s="57"/>
      <c r="AJ192" s="57"/>
      <c r="AK192" s="57"/>
      <c r="AL192" s="57"/>
      <c r="AM192" s="57"/>
      <c r="AN192" s="57"/>
      <c r="AO192" s="57"/>
      <c r="AP192" s="57"/>
      <c r="AQ192" s="57"/>
      <c r="AR192" s="57"/>
      <c r="AS192" s="57"/>
      <c r="AT192" s="57"/>
      <c r="AU192" s="57"/>
      <c r="AV192" s="57"/>
      <c r="AW192" s="57"/>
      <c r="AX192" s="57"/>
      <c r="AY192" s="57"/>
      <c r="AZ192" s="57"/>
      <c r="BA192" s="57"/>
      <c r="BB192" s="57"/>
    </row>
    <row r="193" spans="1:56" s="119" customFormat="1" ht="18.75" customHeight="1" thickBot="1" x14ac:dyDescent="0.2">
      <c r="A193" s="1020"/>
      <c r="B193" s="1021"/>
      <c r="C193" s="1013"/>
      <c r="D193" s="1014"/>
      <c r="E193" s="1014"/>
      <c r="F193" s="1022" t="s">
        <v>1337</v>
      </c>
      <c r="G193" s="1012"/>
      <c r="H193" s="1023"/>
      <c r="I193" s="1023"/>
      <c r="J193" s="1023"/>
      <c r="K193" s="1023"/>
      <c r="L193" s="1023"/>
      <c r="M193" s="1023"/>
      <c r="N193" s="1023"/>
      <c r="O193" s="1024"/>
      <c r="P193" s="1025" t="s">
        <v>1338</v>
      </c>
      <c r="Q193" s="1012"/>
      <c r="R193" s="1026"/>
      <c r="S193" s="1027" t="s">
        <v>1339</v>
      </c>
      <c r="T193" s="1028"/>
      <c r="U193" s="1029"/>
      <c r="V193" s="598"/>
      <c r="W193" s="762"/>
      <c r="X193" s="762"/>
      <c r="Y193" s="762"/>
      <c r="Z193" s="762"/>
      <c r="AA193" s="762"/>
      <c r="AB193" s="762"/>
      <c r="AC193" s="762"/>
      <c r="AD193" s="762"/>
      <c r="AE193" s="762"/>
      <c r="AF193" s="1580"/>
      <c r="AG193" s="8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row>
    <row r="194" spans="1:56" s="119" customFormat="1" ht="30" customHeight="1" x14ac:dyDescent="0.15">
      <c r="A194" s="1030" t="s">
        <v>1302</v>
      </c>
      <c r="B194" s="1023"/>
      <c r="C194" s="1040"/>
      <c r="D194" s="1041"/>
      <c r="E194" s="1042"/>
      <c r="F194" s="1043"/>
      <c r="G194" s="1044"/>
      <c r="H194" s="1045" t="s">
        <v>1321</v>
      </c>
      <c r="I194" s="1045"/>
      <c r="J194" s="1045"/>
      <c r="K194" s="1045"/>
      <c r="L194" s="1045"/>
      <c r="M194" s="1045"/>
      <c r="N194" s="1045"/>
      <c r="O194" s="1045"/>
      <c r="P194" s="1047"/>
      <c r="Q194" s="1048"/>
      <c r="R194" s="168" t="s">
        <v>1332</v>
      </c>
      <c r="S194" s="1049"/>
      <c r="T194" s="1041"/>
      <c r="U194" s="1050"/>
      <c r="V194" s="599">
        <v>3</v>
      </c>
      <c r="W194" s="762" t="s">
        <v>4791</v>
      </c>
      <c r="X194" s="762"/>
      <c r="Y194" s="762"/>
      <c r="Z194" s="762"/>
      <c r="AA194" s="762"/>
      <c r="AB194" s="762"/>
      <c r="AC194" s="762"/>
      <c r="AD194" s="762"/>
      <c r="AE194" s="762"/>
      <c r="AF194" s="1580"/>
      <c r="AG194" s="8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row>
    <row r="195" spans="1:56" s="119" customFormat="1" ht="30" customHeight="1" thickBot="1" x14ac:dyDescent="0.2">
      <c r="A195" s="1030" t="s">
        <v>1303</v>
      </c>
      <c r="B195" s="1023"/>
      <c r="C195" s="1031"/>
      <c r="D195" s="1032"/>
      <c r="E195" s="1033"/>
      <c r="F195" s="1034"/>
      <c r="G195" s="1035"/>
      <c r="H195" s="1046"/>
      <c r="I195" s="1046"/>
      <c r="J195" s="1046"/>
      <c r="K195" s="1046"/>
      <c r="L195" s="1046"/>
      <c r="M195" s="1046"/>
      <c r="N195" s="1046"/>
      <c r="O195" s="1046"/>
      <c r="P195" s="1036"/>
      <c r="Q195" s="1037"/>
      <c r="R195" s="169" t="s">
        <v>1345</v>
      </c>
      <c r="S195" s="1038"/>
      <c r="T195" s="1032"/>
      <c r="U195" s="1039"/>
      <c r="V195" s="187"/>
      <c r="W195" s="762"/>
      <c r="X195" s="762"/>
      <c r="Y195" s="762"/>
      <c r="Z195" s="762"/>
      <c r="AA195" s="762"/>
      <c r="AB195" s="762"/>
      <c r="AC195" s="762"/>
      <c r="AD195" s="762"/>
      <c r="AE195" s="762"/>
      <c r="AF195" s="626" t="str">
        <f>IF(C195="","",IF(AND(C195&lt;&gt;"設定なし",F195=""),"←職員について、継続雇用制度の設定状況を記入してください。",IF(AND(C195&lt;&gt;"設定なし",F195&lt;&gt;4,P195=""),"←継続雇用制度を利用されている職員数を記入してください。",IF(AND(C195&lt;&gt;"設定なし",F195&lt;&gt;4,S195=""),"←継続雇用制度を利用する場合に設定されている「上限年齢」を記入してください。（設定がない場合は「上限なし」を選択してください。）",""))))</f>
        <v/>
      </c>
      <c r="AG195" s="8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row>
    <row r="196" spans="1:56" s="57" customFormat="1" ht="11.25" customHeight="1" x14ac:dyDescent="0.15">
      <c r="A196" s="98"/>
      <c r="B196" s="98"/>
      <c r="C196" s="98"/>
      <c r="D196" s="98"/>
      <c r="E196" s="98"/>
      <c r="F196" s="93"/>
      <c r="G196" s="93"/>
      <c r="H196" s="93"/>
      <c r="I196" s="93"/>
      <c r="J196" s="93"/>
      <c r="K196" s="93"/>
      <c r="L196" s="93"/>
      <c r="M196" s="93"/>
      <c r="N196" s="93"/>
      <c r="O196" s="93"/>
      <c r="P196" s="70"/>
      <c r="Q196" s="70"/>
      <c r="R196" s="70"/>
      <c r="S196" s="70"/>
      <c r="T196" s="70"/>
      <c r="U196" s="70"/>
      <c r="V196" s="70"/>
      <c r="W196" s="762"/>
      <c r="X196" s="762"/>
      <c r="Y196" s="762"/>
      <c r="Z196" s="762"/>
      <c r="AA196" s="762"/>
      <c r="AB196" s="762"/>
      <c r="AC196" s="762"/>
      <c r="AD196" s="762"/>
      <c r="AE196" s="762"/>
      <c r="AF196" s="82"/>
      <c r="AG196" s="128"/>
    </row>
    <row r="197" spans="1:56" s="57" customFormat="1" ht="13.5" x14ac:dyDescent="0.15">
      <c r="A197" s="1009" t="s">
        <v>1341</v>
      </c>
      <c r="B197" s="1010"/>
      <c r="C197" s="1010"/>
      <c r="D197" s="1010"/>
      <c r="E197" s="1010"/>
      <c r="F197" s="1010"/>
      <c r="G197" s="1010"/>
      <c r="H197" s="1010"/>
      <c r="I197" s="1010"/>
      <c r="J197" s="1010"/>
      <c r="K197" s="1010"/>
      <c r="L197" s="1010"/>
      <c r="M197" s="1010"/>
      <c r="N197" s="1010"/>
      <c r="O197" s="1010"/>
      <c r="P197" s="1010"/>
      <c r="Q197" s="1010"/>
      <c r="R197" s="1010"/>
      <c r="S197" s="1010"/>
      <c r="T197" s="1010"/>
      <c r="U197" s="1010"/>
      <c r="V197" s="1010"/>
      <c r="W197" s="1010"/>
      <c r="X197" s="1010"/>
      <c r="Y197" s="1010"/>
      <c r="Z197" s="1010"/>
      <c r="AA197" s="1010"/>
      <c r="AB197" s="1010"/>
      <c r="AC197" s="1010"/>
      <c r="AD197" s="1010"/>
      <c r="AE197" s="1010"/>
      <c r="AF197" s="84"/>
      <c r="AG197" s="52"/>
    </row>
    <row r="198" spans="1:56" s="57" customFormat="1" ht="19.5" customHeight="1" x14ac:dyDescent="0.15">
      <c r="A198" s="971" t="s">
        <v>1366</v>
      </c>
      <c r="B198" s="971"/>
      <c r="C198" s="971"/>
      <c r="D198" s="971"/>
      <c r="E198" s="971"/>
      <c r="F198" s="971"/>
      <c r="G198" s="971"/>
      <c r="H198" s="971"/>
      <c r="I198" s="971"/>
      <c r="J198" s="971"/>
      <c r="K198" s="971"/>
      <c r="L198" s="971"/>
      <c r="M198" s="971"/>
      <c r="N198" s="971"/>
      <c r="O198" s="971"/>
      <c r="P198" s="188"/>
      <c r="Q198" s="188"/>
      <c r="R198" s="188"/>
      <c r="S198" s="188"/>
      <c r="T198" s="188"/>
      <c r="U198" s="188"/>
      <c r="V198" s="188"/>
      <c r="W198" s="188"/>
      <c r="X198" s="188"/>
      <c r="Y198" s="188"/>
      <c r="Z198" s="188"/>
      <c r="AA198" s="188"/>
      <c r="AB198" s="188"/>
      <c r="AC198" s="188"/>
      <c r="AD198" s="188"/>
      <c r="AE198" s="188"/>
      <c r="AF198" s="84"/>
      <c r="AG198" s="52"/>
    </row>
    <row r="199" spans="1:56" s="57" customFormat="1" ht="13.5" x14ac:dyDescent="0.15">
      <c r="A199" s="66" t="s">
        <v>1391</v>
      </c>
      <c r="B199" s="641"/>
      <c r="C199" s="641"/>
      <c r="D199" s="641"/>
      <c r="E199" s="641"/>
      <c r="F199" s="641"/>
      <c r="G199" s="641"/>
      <c r="AF199" s="87"/>
      <c r="AG199" s="126"/>
    </row>
    <row r="200" spans="1:56" s="57" customFormat="1" ht="33.75" customHeight="1" thickBot="1" x14ac:dyDescent="0.2">
      <c r="A200" s="972" t="s">
        <v>1300</v>
      </c>
      <c r="B200" s="973"/>
      <c r="C200" s="973"/>
      <c r="D200" s="973"/>
      <c r="E200" s="973"/>
      <c r="F200" s="973"/>
      <c r="G200" s="974"/>
      <c r="H200" s="975" t="s">
        <v>1297</v>
      </c>
      <c r="I200" s="976"/>
      <c r="J200" s="976"/>
      <c r="K200" s="977"/>
      <c r="L200" s="978" t="s">
        <v>1298</v>
      </c>
      <c r="M200" s="979"/>
      <c r="N200" s="979"/>
      <c r="O200" s="980"/>
      <c r="P200" s="978" t="s">
        <v>1368</v>
      </c>
      <c r="Q200" s="976"/>
      <c r="R200" s="976"/>
      <c r="S200" s="977"/>
      <c r="T200" s="978" t="s">
        <v>1369</v>
      </c>
      <c r="U200" s="976"/>
      <c r="V200" s="976"/>
      <c r="W200" s="977"/>
      <c r="X200" s="975" t="s">
        <v>1299</v>
      </c>
      <c r="Y200" s="976"/>
      <c r="Z200" s="976"/>
      <c r="AA200" s="976"/>
      <c r="AB200" s="981" t="s">
        <v>987</v>
      </c>
      <c r="AC200" s="982"/>
      <c r="AD200" s="983"/>
      <c r="AL200" s="87"/>
      <c r="AM200" s="87"/>
      <c r="AN200" s="126"/>
      <c r="AO200" s="126"/>
      <c r="AP200" s="126"/>
      <c r="AQ200" s="87"/>
      <c r="AR200" s="87"/>
      <c r="AS200" s="87"/>
      <c r="AT200" s="87"/>
      <c r="AU200" s="87"/>
      <c r="AV200" s="87"/>
      <c r="AW200" s="119"/>
      <c r="AX200" s="119"/>
    </row>
    <row r="201" spans="1:56" s="57" customFormat="1" ht="25.5" customHeight="1" thickBot="1" x14ac:dyDescent="0.2">
      <c r="A201" s="957" t="s">
        <v>2133</v>
      </c>
      <c r="B201" s="958"/>
      <c r="C201" s="958"/>
      <c r="D201" s="958"/>
      <c r="E201" s="958"/>
      <c r="F201" s="958"/>
      <c r="G201" s="958"/>
      <c r="H201" s="959"/>
      <c r="I201" s="960"/>
      <c r="J201" s="960"/>
      <c r="K201" s="961"/>
      <c r="L201" s="962"/>
      <c r="M201" s="960"/>
      <c r="N201" s="960"/>
      <c r="O201" s="961"/>
      <c r="P201" s="962"/>
      <c r="Q201" s="960"/>
      <c r="R201" s="960"/>
      <c r="S201" s="961"/>
      <c r="T201" s="962"/>
      <c r="U201" s="960"/>
      <c r="V201" s="960"/>
      <c r="W201" s="961"/>
      <c r="X201" s="962"/>
      <c r="Y201" s="960"/>
      <c r="Z201" s="960"/>
      <c r="AA201" s="963"/>
      <c r="AB201" s="964">
        <f>SUM(H201:AA201)</f>
        <v>0</v>
      </c>
      <c r="AC201" s="964"/>
      <c r="AD201" s="965"/>
      <c r="AF201" s="748" t="str">
        <f>IF(AND(H201="",L201="",P201="",T201="",X201=""),"←生徒用可動式PC台数を整備方法別にご記入ください。","")</f>
        <v>←生徒用可動式PC台数を整備方法別にご記入ください。</v>
      </c>
      <c r="AL201" s="87"/>
      <c r="AM201" s="87"/>
      <c r="AN201" s="126"/>
      <c r="AO201" s="126"/>
      <c r="AP201" s="126"/>
      <c r="AQ201" s="87"/>
      <c r="AR201" s="87"/>
      <c r="AS201" s="87"/>
      <c r="AT201" s="87"/>
      <c r="AU201" s="87"/>
      <c r="AV201" s="87"/>
      <c r="AW201" s="119"/>
      <c r="AX201" s="119"/>
    </row>
    <row r="202" spans="1:56" s="57" customFormat="1" ht="13.5" x14ac:dyDescent="0.15">
      <c r="A202" s="642"/>
      <c r="B202" s="642"/>
      <c r="C202" s="642"/>
      <c r="D202" s="642"/>
      <c r="E202" s="642"/>
      <c r="F202" s="642"/>
      <c r="G202" s="642"/>
      <c r="H202" s="643"/>
      <c r="I202" s="643"/>
      <c r="J202" s="643"/>
      <c r="K202" s="643"/>
      <c r="L202" s="1000"/>
      <c r="M202" s="1001"/>
      <c r="N202" s="1001"/>
      <c r="O202" s="1001"/>
      <c r="P202" s="1002" t="s">
        <v>4818</v>
      </c>
      <c r="Q202" s="1003"/>
      <c r="R202" s="1003"/>
      <c r="S202" s="1003"/>
      <c r="T202" s="1003"/>
      <c r="U202" s="1003"/>
      <c r="V202" s="1003"/>
      <c r="W202" s="1003"/>
      <c r="X202" s="1003"/>
      <c r="Y202" s="1003"/>
      <c r="Z202" s="1003"/>
      <c r="AA202" s="1003"/>
      <c r="AB202" s="1641" t="str">
        <f>IF(AB201=0,"-",$Q$39/AB201)</f>
        <v>-</v>
      </c>
      <c r="AC202" s="1642"/>
      <c r="AD202" s="1642"/>
      <c r="AF202" s="748"/>
      <c r="AM202" s="87"/>
      <c r="AN202" s="87"/>
      <c r="AO202" s="126"/>
      <c r="AP202" s="126"/>
      <c r="AQ202" s="126"/>
      <c r="AR202" s="87"/>
      <c r="AS202" s="87"/>
      <c r="AT202" s="87"/>
      <c r="AU202" s="87"/>
      <c r="AV202" s="87"/>
      <c r="AW202" s="87"/>
      <c r="AX202" s="119"/>
      <c r="AY202" s="119"/>
    </row>
    <row r="203" spans="1:56" ht="6.75" customHeight="1" x14ac:dyDescent="0.15">
      <c r="A203" s="643"/>
      <c r="B203" s="643"/>
      <c r="C203" s="643"/>
      <c r="D203" s="643"/>
      <c r="E203" s="643"/>
      <c r="F203" s="643"/>
      <c r="G203" s="643"/>
      <c r="H203" s="643"/>
      <c r="I203" s="643"/>
      <c r="J203" s="643"/>
      <c r="K203" s="643"/>
      <c r="L203" s="644"/>
      <c r="M203" s="644"/>
      <c r="N203" s="644"/>
      <c r="O203" s="644"/>
      <c r="P203" s="645"/>
      <c r="Q203" s="645"/>
      <c r="R203" s="645"/>
      <c r="S203" s="645"/>
      <c r="T203" s="643"/>
      <c r="U203" s="643"/>
      <c r="V203" s="643"/>
      <c r="W203" s="643"/>
      <c r="X203" s="644"/>
      <c r="Y203" s="646"/>
      <c r="Z203" s="646"/>
      <c r="AA203" s="646"/>
      <c r="AF203" s="1"/>
      <c r="AG203" s="1"/>
      <c r="AM203" s="87"/>
      <c r="AN203" s="87"/>
      <c r="AO203" s="126"/>
      <c r="AP203" s="126"/>
      <c r="AQ203" s="126"/>
      <c r="AR203" s="87"/>
      <c r="AS203" s="87"/>
      <c r="AT203" s="87"/>
      <c r="AU203" s="87"/>
      <c r="AV203" s="87"/>
      <c r="AW203" s="87"/>
      <c r="AX203" s="142"/>
      <c r="AY203" s="142"/>
    </row>
    <row r="204" spans="1:56" ht="13.5" x14ac:dyDescent="0.15">
      <c r="A204" s="66" t="s">
        <v>1340</v>
      </c>
      <c r="B204" s="643"/>
      <c r="C204" s="643"/>
      <c r="D204" s="643"/>
      <c r="E204" s="643"/>
      <c r="F204" s="643"/>
      <c r="G204" s="643"/>
      <c r="H204" s="643"/>
      <c r="I204" s="643"/>
      <c r="J204" s="643"/>
      <c r="K204" s="643"/>
      <c r="L204" s="643"/>
      <c r="M204" s="643"/>
      <c r="N204" s="643"/>
      <c r="O204" s="643"/>
      <c r="P204" s="644"/>
      <c r="Q204" s="646"/>
      <c r="R204" s="646"/>
      <c r="S204" s="646"/>
      <c r="T204" s="643"/>
      <c r="AF204" s="1"/>
      <c r="AG204" s="1"/>
      <c r="AH204" s="87"/>
      <c r="AI204" s="87"/>
      <c r="AJ204" s="87"/>
      <c r="AK204" s="142"/>
      <c r="AL204" s="142"/>
    </row>
    <row r="205" spans="1:56" ht="13.5" x14ac:dyDescent="0.15">
      <c r="A205" s="941" t="s">
        <v>1435</v>
      </c>
      <c r="B205" s="942"/>
      <c r="C205" s="942"/>
      <c r="D205" s="942"/>
      <c r="E205" s="942"/>
      <c r="F205" s="942"/>
      <c r="G205" s="942"/>
      <c r="H205" s="942"/>
      <c r="I205" s="942"/>
      <c r="J205" s="942"/>
      <c r="K205" s="942"/>
      <c r="L205" s="942"/>
      <c r="M205" s="942"/>
      <c r="N205" s="942"/>
      <c r="O205" s="942"/>
      <c r="P205" s="942"/>
      <c r="Q205" s="942"/>
      <c r="R205" s="942"/>
      <c r="S205" s="942"/>
      <c r="T205" s="942"/>
      <c r="U205" s="942"/>
      <c r="V205" s="942"/>
      <c r="W205" s="942"/>
      <c r="X205" s="942"/>
      <c r="Y205" s="942"/>
      <c r="Z205" s="942"/>
      <c r="AA205" s="942"/>
      <c r="AB205" s="942"/>
      <c r="AC205" s="942"/>
      <c r="AD205" s="942"/>
      <c r="AE205" s="942"/>
      <c r="AF205" s="1"/>
      <c r="AG205" s="1"/>
      <c r="AH205" s="87"/>
      <c r="AI205" s="87"/>
      <c r="AJ205" s="87"/>
      <c r="AK205" s="142"/>
      <c r="AL205" s="142"/>
    </row>
    <row r="206" spans="1:56" ht="15" customHeight="1" thickBot="1" x14ac:dyDescent="0.2">
      <c r="A206" s="943" t="s">
        <v>1375</v>
      </c>
      <c r="B206" s="944"/>
      <c r="C206" s="944"/>
      <c r="D206" s="944"/>
      <c r="E206" s="944"/>
      <c r="F206" s="944"/>
      <c r="G206" s="944"/>
      <c r="H206" s="947" t="s">
        <v>1324</v>
      </c>
      <c r="I206" s="948"/>
      <c r="J206" s="948"/>
      <c r="K206" s="949" t="s">
        <v>1327</v>
      </c>
      <c r="L206" s="950"/>
      <c r="M206" s="950"/>
      <c r="N206" s="949" t="s">
        <v>1326</v>
      </c>
      <c r="O206" s="950"/>
      <c r="P206" s="950"/>
      <c r="Q206" s="949" t="s">
        <v>1328</v>
      </c>
      <c r="R206" s="950"/>
      <c r="S206" s="950"/>
      <c r="T206" s="2214" t="s">
        <v>4820</v>
      </c>
      <c r="U206" s="2215"/>
      <c r="V206" s="2215"/>
      <c r="W206" s="947" t="s">
        <v>1329</v>
      </c>
      <c r="X206" s="948"/>
      <c r="Y206" s="948"/>
      <c r="Z206" s="997" t="s">
        <v>1390</v>
      </c>
      <c r="AA206" s="998"/>
      <c r="AB206" s="998"/>
      <c r="AC206" s="998"/>
      <c r="AD206" s="999"/>
      <c r="AE206" s="647"/>
      <c r="AF206" s="733" t="str">
        <f>IF(AND(H207="",K207="",N207="",Q207="",T207="",W207="",Z207=""),"←デジタル教科書を導入している教科に「○」をつけてください。導入済の教科がない場合は、そのまま（３）「未導入の理由」をお答えください。","")</f>
        <v>←デジタル教科書を導入している教科に「○」をつけてください。導入済の教科がない場合は、そのまま（３）「未導入の理由」をお答えください。</v>
      </c>
      <c r="AG206" s="1"/>
      <c r="AH206" s="87"/>
      <c r="AI206" s="87"/>
      <c r="AJ206" s="87"/>
      <c r="AK206" s="142"/>
      <c r="AL206" s="142"/>
    </row>
    <row r="207" spans="1:56" s="57" customFormat="1" ht="22.5" customHeight="1" thickBot="1" x14ac:dyDescent="0.2">
      <c r="A207" s="945"/>
      <c r="B207" s="946"/>
      <c r="C207" s="946"/>
      <c r="D207" s="946"/>
      <c r="E207" s="946"/>
      <c r="F207" s="946"/>
      <c r="G207" s="946"/>
      <c r="H207" s="951"/>
      <c r="I207" s="937"/>
      <c r="J207" s="937"/>
      <c r="K207" s="934"/>
      <c r="L207" s="935"/>
      <c r="M207" s="935"/>
      <c r="N207" s="934"/>
      <c r="O207" s="935"/>
      <c r="P207" s="935"/>
      <c r="Q207" s="934"/>
      <c r="R207" s="935"/>
      <c r="S207" s="935"/>
      <c r="T207" s="936"/>
      <c r="U207" s="937"/>
      <c r="V207" s="937"/>
      <c r="W207" s="936"/>
      <c r="X207" s="937"/>
      <c r="Y207" s="937"/>
      <c r="Z207" s="936"/>
      <c r="AA207" s="937"/>
      <c r="AB207" s="937"/>
      <c r="AC207" s="937"/>
      <c r="AD207" s="940"/>
      <c r="AF207" s="733"/>
      <c r="AG207" s="126"/>
    </row>
    <row r="208" spans="1:56" s="57" customFormat="1" ht="36" customHeight="1" x14ac:dyDescent="0.15">
      <c r="A208" s="648" t="s">
        <v>1359</v>
      </c>
      <c r="B208" s="989" t="s">
        <v>1374</v>
      </c>
      <c r="C208" s="990"/>
      <c r="D208" s="990"/>
      <c r="E208" s="990"/>
      <c r="F208" s="990"/>
      <c r="G208" s="990"/>
      <c r="H208" s="990"/>
      <c r="I208" s="990"/>
      <c r="J208" s="990"/>
      <c r="K208" s="990"/>
      <c r="L208" s="990"/>
      <c r="M208" s="990"/>
      <c r="N208" s="990"/>
      <c r="O208" s="990"/>
      <c r="P208" s="990"/>
      <c r="Q208" s="990"/>
      <c r="R208" s="990"/>
      <c r="S208" s="990"/>
      <c r="T208" s="990"/>
      <c r="U208" s="990"/>
      <c r="V208" s="990"/>
      <c r="W208" s="990"/>
      <c r="X208" s="990"/>
      <c r="Y208" s="990"/>
      <c r="Z208" s="990"/>
      <c r="AA208" s="990"/>
      <c r="AB208" s="990"/>
      <c r="AC208" s="990"/>
      <c r="AD208" s="990"/>
      <c r="AF208" s="356"/>
      <c r="AG208" s="126"/>
    </row>
    <row r="209" spans="1:38" s="57" customFormat="1" ht="9.75" customHeight="1" x14ac:dyDescent="0.15">
      <c r="A209" s="649"/>
      <c r="B209" s="650"/>
      <c r="C209" s="650"/>
      <c r="D209" s="650"/>
      <c r="E209" s="650"/>
      <c r="F209" s="650"/>
      <c r="G209" s="650"/>
      <c r="H209" s="650"/>
      <c r="I209" s="650"/>
      <c r="J209" s="650"/>
      <c r="K209" s="650"/>
      <c r="L209" s="650"/>
      <c r="M209" s="650"/>
      <c r="N209" s="650"/>
      <c r="O209" s="650"/>
      <c r="P209" s="650"/>
      <c r="Q209" s="650"/>
      <c r="R209" s="650"/>
      <c r="S209" s="650"/>
      <c r="T209" s="650"/>
      <c r="U209" s="650"/>
      <c r="V209" s="650"/>
      <c r="W209" s="650"/>
      <c r="X209" s="650"/>
      <c r="Y209" s="650"/>
      <c r="Z209" s="650"/>
      <c r="AA209" s="650"/>
      <c r="AB209" s="650"/>
      <c r="AC209" s="650"/>
      <c r="AD209" s="650"/>
      <c r="AF209" s="87"/>
      <c r="AG209" s="126"/>
    </row>
    <row r="210" spans="1:38" s="57" customFormat="1" ht="13.5" x14ac:dyDescent="0.15">
      <c r="A210" s="66" t="s">
        <v>1428</v>
      </c>
      <c r="B210" s="650"/>
      <c r="C210" s="650"/>
      <c r="D210" s="650"/>
      <c r="E210" s="650"/>
      <c r="F210" s="650"/>
      <c r="G210" s="650"/>
      <c r="H210" s="650"/>
      <c r="I210" s="650"/>
      <c r="J210" s="650"/>
      <c r="K210" s="650"/>
      <c r="L210" s="650"/>
      <c r="M210" s="650"/>
      <c r="N210" s="650"/>
      <c r="O210" s="650"/>
      <c r="P210" s="650"/>
      <c r="Q210" s="650"/>
      <c r="R210" s="650"/>
      <c r="S210" s="650"/>
      <c r="T210" s="650"/>
      <c r="U210" s="650"/>
      <c r="V210" s="650"/>
      <c r="W210" s="650"/>
      <c r="X210" s="650"/>
      <c r="Y210" s="650"/>
      <c r="Z210" s="650"/>
      <c r="AA210" s="650"/>
      <c r="AB210" s="650"/>
      <c r="AC210" s="650"/>
      <c r="AD210" s="650"/>
      <c r="AF210" s="87"/>
      <c r="AG210" s="126"/>
    </row>
    <row r="211" spans="1:38" s="57" customFormat="1" ht="30" customHeight="1" x14ac:dyDescent="0.15">
      <c r="A211" s="991" t="s">
        <v>1434</v>
      </c>
      <c r="B211" s="991"/>
      <c r="C211" s="991"/>
      <c r="D211" s="991"/>
      <c r="E211" s="991"/>
      <c r="F211" s="991"/>
      <c r="G211" s="991"/>
      <c r="H211" s="991"/>
      <c r="I211" s="991"/>
      <c r="J211" s="991"/>
      <c r="K211" s="991"/>
      <c r="L211" s="991"/>
      <c r="M211" s="991"/>
      <c r="N211" s="991"/>
      <c r="O211" s="991"/>
      <c r="P211" s="991"/>
      <c r="Q211" s="991"/>
      <c r="R211" s="991"/>
      <c r="S211" s="991"/>
      <c r="T211" s="991"/>
      <c r="U211" s="991"/>
      <c r="V211" s="991"/>
      <c r="W211" s="991"/>
      <c r="X211" s="991"/>
      <c r="Y211" s="991"/>
      <c r="Z211" s="991"/>
      <c r="AA211" s="991"/>
      <c r="AB211" s="991"/>
      <c r="AC211" s="991"/>
      <c r="AD211" s="991"/>
      <c r="AE211" s="991"/>
      <c r="AF211" s="87"/>
      <c r="AG211" s="126"/>
    </row>
    <row r="212" spans="1:38" s="57" customFormat="1" ht="30" customHeight="1" thickBot="1" x14ac:dyDescent="0.2">
      <c r="A212" s="262"/>
      <c r="B212" s="263"/>
      <c r="C212" s="264"/>
      <c r="D212" s="263"/>
      <c r="E212" s="263"/>
      <c r="F212" s="263"/>
      <c r="G212" s="263"/>
      <c r="H212" s="263"/>
      <c r="I212" s="263"/>
      <c r="J212" s="263"/>
      <c r="K212" s="263"/>
      <c r="L212" s="263"/>
      <c r="M212" s="263"/>
      <c r="N212" s="263"/>
      <c r="O212" s="651"/>
      <c r="P212" s="651"/>
      <c r="Q212" s="651"/>
      <c r="R212" s="651"/>
      <c r="S212" s="651"/>
      <c r="T212" s="651"/>
      <c r="U212" s="992" t="s">
        <v>1431</v>
      </c>
      <c r="V212" s="993"/>
      <c r="W212" s="993"/>
      <c r="X212" s="993"/>
      <c r="Y212" s="993"/>
      <c r="Z212" s="992" t="s">
        <v>1432</v>
      </c>
      <c r="AA212" s="993"/>
      <c r="AB212" s="993"/>
      <c r="AC212" s="993"/>
      <c r="AD212" s="993"/>
      <c r="AF212" s="733" t="str">
        <f>IF(AND(OR(H207="",K207="",N207="",Q207="",T207="",W207=""),COUNTA($U$219:$Y$223)=0),"←（２）でデジタル教科書を未導入の教科について、その理由をお答えください。","")</f>
        <v>←（２）でデジタル教科書を未導入の教科について、その理由をお答えください。</v>
      </c>
      <c r="AG212" s="126"/>
    </row>
    <row r="213" spans="1:38" s="57" customFormat="1" ht="16.5" customHeight="1" x14ac:dyDescent="0.15">
      <c r="A213" s="987" t="s">
        <v>3262</v>
      </c>
      <c r="B213" s="987"/>
      <c r="C213" s="987"/>
      <c r="D213" s="987"/>
      <c r="E213" s="987"/>
      <c r="F213" s="987"/>
      <c r="G213" s="987"/>
      <c r="H213" s="987"/>
      <c r="I213" s="987"/>
      <c r="J213" s="987"/>
      <c r="K213" s="987"/>
      <c r="L213" s="987"/>
      <c r="M213" s="987"/>
      <c r="N213" s="987"/>
      <c r="O213" s="987"/>
      <c r="P213" s="987"/>
      <c r="Q213" s="987"/>
      <c r="R213" s="987"/>
      <c r="S213" s="987"/>
      <c r="T213" s="988"/>
      <c r="U213" s="994"/>
      <c r="V213" s="995"/>
      <c r="W213" s="995"/>
      <c r="X213" s="995"/>
      <c r="Y213" s="996"/>
      <c r="Z213" s="994"/>
      <c r="AA213" s="995"/>
      <c r="AB213" s="995"/>
      <c r="AC213" s="995"/>
      <c r="AD213" s="996"/>
      <c r="AE213" s="126"/>
      <c r="AF213" s="733"/>
      <c r="AG213" s="126"/>
    </row>
    <row r="214" spans="1:38" s="57" customFormat="1" ht="16.5" customHeight="1" x14ac:dyDescent="0.15">
      <c r="A214" s="987" t="s">
        <v>1429</v>
      </c>
      <c r="B214" s="987"/>
      <c r="C214" s="987"/>
      <c r="D214" s="987"/>
      <c r="E214" s="987"/>
      <c r="F214" s="987"/>
      <c r="G214" s="987"/>
      <c r="H214" s="987"/>
      <c r="I214" s="987"/>
      <c r="J214" s="987"/>
      <c r="K214" s="987"/>
      <c r="L214" s="987"/>
      <c r="M214" s="987"/>
      <c r="N214" s="987"/>
      <c r="O214" s="987"/>
      <c r="P214" s="987"/>
      <c r="Q214" s="987"/>
      <c r="R214" s="987"/>
      <c r="S214" s="987"/>
      <c r="T214" s="988"/>
      <c r="U214" s="984"/>
      <c r="V214" s="985"/>
      <c r="W214" s="985"/>
      <c r="X214" s="985"/>
      <c r="Y214" s="986"/>
      <c r="Z214" s="984"/>
      <c r="AA214" s="985"/>
      <c r="AB214" s="985"/>
      <c r="AC214" s="985"/>
      <c r="AD214" s="986"/>
      <c r="AE214" s="126"/>
      <c r="AF214" s="733"/>
      <c r="AG214" s="126"/>
    </row>
    <row r="215" spans="1:38" s="57" customFormat="1" ht="16.5" customHeight="1" x14ac:dyDescent="0.15">
      <c r="A215" s="987" t="s">
        <v>1376</v>
      </c>
      <c r="B215" s="987"/>
      <c r="C215" s="987"/>
      <c r="D215" s="987"/>
      <c r="E215" s="987"/>
      <c r="F215" s="987"/>
      <c r="G215" s="987"/>
      <c r="H215" s="987"/>
      <c r="I215" s="987"/>
      <c r="J215" s="987"/>
      <c r="K215" s="987"/>
      <c r="L215" s="987"/>
      <c r="M215" s="987"/>
      <c r="N215" s="987"/>
      <c r="O215" s="987"/>
      <c r="P215" s="987"/>
      <c r="Q215" s="987"/>
      <c r="R215" s="987"/>
      <c r="S215" s="987"/>
      <c r="T215" s="988"/>
      <c r="U215" s="984"/>
      <c r="V215" s="985"/>
      <c r="W215" s="985"/>
      <c r="X215" s="985"/>
      <c r="Y215" s="986"/>
      <c r="Z215" s="984"/>
      <c r="AA215" s="985"/>
      <c r="AB215" s="985"/>
      <c r="AC215" s="985"/>
      <c r="AD215" s="986"/>
      <c r="AE215" s="126"/>
      <c r="AF215" s="933" t="str">
        <f>IF(AND(OR(H207="○",K207="○",N207="○",Q207="○",T207="○",W207="○"),COUNTA($Z$219:$AD$223)=0),"←（２）でデジタル教科書を導入済の教科について、導入後の課題をお答えください。","")</f>
        <v/>
      </c>
      <c r="AG215" s="126"/>
    </row>
    <row r="216" spans="1:38" s="57" customFormat="1" ht="16.5" customHeight="1" x14ac:dyDescent="0.15">
      <c r="A216" s="987" t="s">
        <v>1430</v>
      </c>
      <c r="B216" s="987"/>
      <c r="C216" s="987"/>
      <c r="D216" s="987"/>
      <c r="E216" s="987"/>
      <c r="F216" s="987"/>
      <c r="G216" s="987"/>
      <c r="H216" s="987"/>
      <c r="I216" s="987"/>
      <c r="J216" s="987"/>
      <c r="K216" s="987"/>
      <c r="L216" s="987"/>
      <c r="M216" s="987"/>
      <c r="N216" s="987"/>
      <c r="O216" s="987"/>
      <c r="P216" s="987"/>
      <c r="Q216" s="987"/>
      <c r="R216" s="987"/>
      <c r="S216" s="987"/>
      <c r="T216" s="988"/>
      <c r="U216" s="984"/>
      <c r="V216" s="985"/>
      <c r="W216" s="985"/>
      <c r="X216" s="985"/>
      <c r="Y216" s="986"/>
      <c r="Z216" s="984"/>
      <c r="AA216" s="985"/>
      <c r="AB216" s="985"/>
      <c r="AC216" s="985"/>
      <c r="AD216" s="986"/>
      <c r="AE216" s="126"/>
      <c r="AF216" s="933"/>
      <c r="AG216" s="126"/>
    </row>
    <row r="217" spans="1:38" s="57" customFormat="1" ht="38.25" customHeight="1" thickBot="1" x14ac:dyDescent="0.2">
      <c r="A217" s="966" t="s">
        <v>1433</v>
      </c>
      <c r="B217" s="966"/>
      <c r="C217" s="966"/>
      <c r="D217" s="966"/>
      <c r="E217" s="966"/>
      <c r="F217" s="966"/>
      <c r="G217" s="966"/>
      <c r="H217" s="966"/>
      <c r="I217" s="966"/>
      <c r="J217" s="966"/>
      <c r="K217" s="966"/>
      <c r="L217" s="966"/>
      <c r="M217" s="966"/>
      <c r="N217" s="966"/>
      <c r="O217" s="966"/>
      <c r="P217" s="966"/>
      <c r="Q217" s="966"/>
      <c r="R217" s="966"/>
      <c r="S217" s="966"/>
      <c r="T217" s="967"/>
      <c r="U217" s="968"/>
      <c r="V217" s="969"/>
      <c r="W217" s="969"/>
      <c r="X217" s="969"/>
      <c r="Y217" s="970"/>
      <c r="Z217" s="968"/>
      <c r="AA217" s="969"/>
      <c r="AB217" s="969"/>
      <c r="AC217" s="969"/>
      <c r="AD217" s="970"/>
      <c r="AE217" s="126"/>
      <c r="AF217" s="126"/>
      <c r="AG217" s="126"/>
    </row>
    <row r="218" spans="1:38" s="57" customFormat="1" ht="11.25" customHeight="1" x14ac:dyDescent="0.15">
      <c r="A218" s="649"/>
      <c r="B218" s="650"/>
      <c r="C218" s="650"/>
      <c r="D218" s="650"/>
      <c r="E218" s="650"/>
      <c r="F218" s="650"/>
      <c r="G218" s="650"/>
      <c r="H218" s="650"/>
      <c r="I218" s="650"/>
      <c r="J218" s="650"/>
      <c r="K218" s="650"/>
      <c r="L218" s="650"/>
      <c r="M218" s="650"/>
      <c r="N218" s="650"/>
      <c r="O218" s="650"/>
      <c r="P218" s="650"/>
      <c r="Q218" s="650"/>
      <c r="R218" s="650"/>
      <c r="S218" s="650"/>
      <c r="T218" s="650"/>
      <c r="U218" s="650"/>
      <c r="V218" s="650"/>
      <c r="W218" s="650"/>
      <c r="X218" s="650"/>
      <c r="Y218" s="650"/>
      <c r="Z218" s="650"/>
      <c r="AA218" s="650"/>
      <c r="AB218" s="650"/>
      <c r="AC218" s="650"/>
      <c r="AD218" s="650"/>
      <c r="AF218" s="87"/>
      <c r="AG218" s="126"/>
    </row>
    <row r="219" spans="1:38" s="57" customFormat="1" ht="19.5" customHeight="1" x14ac:dyDescent="0.15">
      <c r="A219" s="971" t="s">
        <v>1367</v>
      </c>
      <c r="B219" s="971"/>
      <c r="C219" s="971"/>
      <c r="D219" s="971"/>
      <c r="E219" s="971"/>
      <c r="F219" s="971"/>
      <c r="G219" s="971"/>
      <c r="H219" s="971"/>
      <c r="I219" s="971"/>
      <c r="J219" s="971"/>
      <c r="K219" s="971"/>
      <c r="L219" s="971"/>
      <c r="M219" s="971"/>
      <c r="N219" s="971"/>
      <c r="O219" s="971"/>
      <c r="P219" s="188"/>
      <c r="Q219" s="188"/>
      <c r="R219" s="188"/>
      <c r="S219" s="188"/>
      <c r="T219" s="188"/>
      <c r="U219" s="188"/>
      <c r="V219" s="188"/>
      <c r="W219" s="188"/>
      <c r="X219" s="188"/>
      <c r="Y219" s="188"/>
      <c r="Z219" s="188"/>
      <c r="AA219" s="188"/>
      <c r="AB219" s="188"/>
      <c r="AC219" s="188"/>
      <c r="AD219" s="188"/>
      <c r="AE219" s="188"/>
      <c r="AF219" s="84"/>
      <c r="AG219" s="52"/>
    </row>
    <row r="220" spans="1:38" s="57" customFormat="1" ht="13.5" x14ac:dyDescent="0.15">
      <c r="A220" s="66" t="s">
        <v>1392</v>
      </c>
      <c r="B220" s="652"/>
      <c r="C220" s="652"/>
      <c r="D220" s="653"/>
      <c r="E220" s="641"/>
      <c r="F220" s="641"/>
      <c r="G220" s="641"/>
      <c r="AF220" s="87"/>
      <c r="AG220" s="126"/>
    </row>
    <row r="221" spans="1:38" s="57" customFormat="1" ht="30.75" customHeight="1" thickBot="1" x14ac:dyDescent="0.2">
      <c r="A221" s="972" t="s">
        <v>1301</v>
      </c>
      <c r="B221" s="973"/>
      <c r="C221" s="973"/>
      <c r="D221" s="973"/>
      <c r="E221" s="973"/>
      <c r="F221" s="973"/>
      <c r="G221" s="974"/>
      <c r="H221" s="975" t="s">
        <v>1297</v>
      </c>
      <c r="I221" s="976"/>
      <c r="J221" s="976"/>
      <c r="K221" s="977"/>
      <c r="L221" s="978" t="s">
        <v>1298</v>
      </c>
      <c r="M221" s="979"/>
      <c r="N221" s="979"/>
      <c r="O221" s="980"/>
      <c r="P221" s="975" t="s">
        <v>1299</v>
      </c>
      <c r="Q221" s="976"/>
      <c r="R221" s="976"/>
      <c r="S221" s="976"/>
      <c r="T221" s="981" t="s">
        <v>987</v>
      </c>
      <c r="U221" s="982"/>
      <c r="V221" s="983"/>
      <c r="X221" s="87"/>
      <c r="Y221" s="87"/>
      <c r="Z221" s="126"/>
      <c r="AA221" s="126"/>
      <c r="AB221" s="126"/>
      <c r="AC221" s="87"/>
      <c r="AD221" s="87"/>
      <c r="AE221" s="87"/>
      <c r="AF221" s="87"/>
      <c r="AG221" s="87"/>
    </row>
    <row r="222" spans="1:38" s="57" customFormat="1" ht="25.5" customHeight="1" thickBot="1" x14ac:dyDescent="0.2">
      <c r="A222" s="957" t="s">
        <v>2133</v>
      </c>
      <c r="B222" s="958"/>
      <c r="C222" s="958"/>
      <c r="D222" s="958"/>
      <c r="E222" s="958"/>
      <c r="F222" s="958"/>
      <c r="G222" s="958"/>
      <c r="H222" s="959"/>
      <c r="I222" s="960"/>
      <c r="J222" s="960"/>
      <c r="K222" s="961"/>
      <c r="L222" s="962"/>
      <c r="M222" s="960"/>
      <c r="N222" s="960"/>
      <c r="O222" s="961"/>
      <c r="P222" s="962"/>
      <c r="Q222" s="960"/>
      <c r="R222" s="960"/>
      <c r="S222" s="963"/>
      <c r="T222" s="964">
        <f>SUM(H222:S222)</f>
        <v>0</v>
      </c>
      <c r="U222" s="964"/>
      <c r="V222" s="965"/>
      <c r="W222" s="654"/>
      <c r="X222" s="655"/>
      <c r="Y222" s="655"/>
      <c r="Z222" s="655"/>
      <c r="AA222" s="655"/>
      <c r="AB222" s="655"/>
      <c r="AC222" s="655"/>
      <c r="AD222" s="655"/>
      <c r="AE222" s="655"/>
      <c r="AF222" s="748" t="str">
        <f>IF(AND(H222="",L222="",P222=""),"←教員用可動式PC台数を整備方法別にご記入ください。","")</f>
        <v>←教員用可動式PC台数を整備方法別にご記入ください。</v>
      </c>
      <c r="AG222" s="87"/>
    </row>
    <row r="223" spans="1:38" s="57" customFormat="1" ht="13.5" customHeight="1" x14ac:dyDescent="0.15">
      <c r="A223" s="644"/>
      <c r="B223" s="656"/>
      <c r="C223" s="643"/>
      <c r="D223" s="657"/>
      <c r="E223" s="641"/>
      <c r="F223" s="641"/>
      <c r="G223" s="641"/>
      <c r="H223" s="1"/>
      <c r="I223" s="1"/>
      <c r="J223" s="1"/>
      <c r="K223" s="644"/>
      <c r="L223" s="645"/>
      <c r="M223" s="645"/>
      <c r="N223" s="645"/>
      <c r="O223" s="645"/>
      <c r="P223" s="644"/>
      <c r="Q223" s="644"/>
      <c r="R223" s="644"/>
      <c r="S223" s="644"/>
      <c r="T223" s="658"/>
      <c r="U223" s="658"/>
      <c r="V223" s="658"/>
      <c r="W223" s="658"/>
      <c r="AB223" s="87"/>
      <c r="AC223" s="87"/>
      <c r="AD223" s="126"/>
      <c r="AE223" s="126"/>
      <c r="AF223" s="748"/>
      <c r="AG223" s="87"/>
    </row>
    <row r="224" spans="1:38" ht="13.5" x14ac:dyDescent="0.15">
      <c r="A224" s="66" t="s">
        <v>1342</v>
      </c>
      <c r="B224" s="643"/>
      <c r="C224" s="643"/>
      <c r="D224" s="643"/>
      <c r="E224" s="643"/>
      <c r="F224" s="643"/>
      <c r="G224" s="643"/>
      <c r="H224" s="643"/>
      <c r="I224" s="643"/>
      <c r="J224" s="643"/>
      <c r="K224" s="643"/>
      <c r="L224" s="643"/>
      <c r="M224" s="643"/>
      <c r="N224" s="643"/>
      <c r="O224" s="643"/>
      <c r="P224" s="644"/>
      <c r="Q224" s="646"/>
      <c r="R224" s="646"/>
      <c r="S224" s="646"/>
      <c r="T224" s="643"/>
      <c r="AF224" s="1"/>
      <c r="AG224" s="1"/>
      <c r="AH224" s="87"/>
      <c r="AI224" s="87"/>
      <c r="AJ224" s="87"/>
      <c r="AK224" s="142"/>
      <c r="AL224" s="142"/>
    </row>
    <row r="225" spans="1:54" s="57" customFormat="1" ht="26.25" customHeight="1" x14ac:dyDescent="0.15">
      <c r="A225" s="941" t="s">
        <v>1436</v>
      </c>
      <c r="B225" s="942"/>
      <c r="C225" s="942"/>
      <c r="D225" s="942"/>
      <c r="E225" s="942"/>
      <c r="F225" s="942"/>
      <c r="G225" s="942"/>
      <c r="H225" s="942"/>
      <c r="I225" s="942"/>
      <c r="J225" s="942"/>
      <c r="K225" s="942"/>
      <c r="L225" s="942"/>
      <c r="M225" s="942"/>
      <c r="N225" s="942"/>
      <c r="O225" s="942"/>
      <c r="P225" s="942"/>
      <c r="Q225" s="942"/>
      <c r="R225" s="942"/>
      <c r="S225" s="942"/>
      <c r="T225" s="942"/>
      <c r="U225" s="942"/>
      <c r="V225" s="942"/>
      <c r="W225" s="942"/>
      <c r="X225" s="942"/>
      <c r="Y225" s="942"/>
      <c r="Z225" s="942"/>
      <c r="AA225" s="942"/>
      <c r="AB225" s="942"/>
      <c r="AC225" s="942"/>
      <c r="AD225" s="942"/>
      <c r="AE225" s="942"/>
      <c r="AF225" s="87"/>
      <c r="AG225" s="126"/>
    </row>
    <row r="226" spans="1:54" ht="15" customHeight="1" thickBot="1" x14ac:dyDescent="0.2">
      <c r="A226" s="943" t="s">
        <v>1377</v>
      </c>
      <c r="B226" s="944"/>
      <c r="C226" s="944"/>
      <c r="D226" s="944"/>
      <c r="E226" s="944"/>
      <c r="F226" s="944"/>
      <c r="G226" s="944"/>
      <c r="H226" s="947" t="s">
        <v>1324</v>
      </c>
      <c r="I226" s="948"/>
      <c r="J226" s="948"/>
      <c r="K226" s="949" t="s">
        <v>1327</v>
      </c>
      <c r="L226" s="950"/>
      <c r="M226" s="950"/>
      <c r="N226" s="949" t="s">
        <v>1326</v>
      </c>
      <c r="O226" s="950"/>
      <c r="P226" s="950"/>
      <c r="Q226" s="949" t="s">
        <v>1328</v>
      </c>
      <c r="R226" s="950"/>
      <c r="S226" s="950"/>
      <c r="T226" s="949" t="s">
        <v>1325</v>
      </c>
      <c r="U226" s="950"/>
      <c r="V226" s="950"/>
      <c r="W226" s="947" t="s">
        <v>1329</v>
      </c>
      <c r="X226" s="948"/>
      <c r="Y226" s="948"/>
      <c r="Z226" s="954" t="s">
        <v>1390</v>
      </c>
      <c r="AA226" s="955"/>
      <c r="AB226" s="955"/>
      <c r="AC226" s="955"/>
      <c r="AD226" s="956"/>
      <c r="AE226" s="647"/>
      <c r="AF226" s="1"/>
      <c r="AG226" s="1"/>
      <c r="AH226" s="87"/>
      <c r="AI226" s="87"/>
      <c r="AJ226" s="87"/>
      <c r="AK226" s="142"/>
      <c r="AL226" s="142"/>
    </row>
    <row r="227" spans="1:54" ht="22.5" customHeight="1" thickBot="1" x14ac:dyDescent="0.2">
      <c r="A227" s="945"/>
      <c r="B227" s="946"/>
      <c r="C227" s="946"/>
      <c r="D227" s="946"/>
      <c r="E227" s="946"/>
      <c r="F227" s="946"/>
      <c r="G227" s="946"/>
      <c r="H227" s="951"/>
      <c r="I227" s="937"/>
      <c r="J227" s="937"/>
      <c r="K227" s="934"/>
      <c r="L227" s="935"/>
      <c r="M227" s="935"/>
      <c r="N227" s="934"/>
      <c r="O227" s="935"/>
      <c r="P227" s="935"/>
      <c r="Q227" s="934"/>
      <c r="R227" s="935"/>
      <c r="S227" s="935"/>
      <c r="T227" s="936"/>
      <c r="U227" s="937"/>
      <c r="V227" s="937"/>
      <c r="W227" s="936"/>
      <c r="X227" s="937"/>
      <c r="Y227" s="937"/>
      <c r="Z227" s="936"/>
      <c r="AA227" s="937"/>
      <c r="AB227" s="937"/>
      <c r="AC227" s="937"/>
      <c r="AD227" s="940"/>
      <c r="AF227" s="1"/>
      <c r="AG227" s="1"/>
      <c r="AH227" s="87"/>
      <c r="AI227" s="87"/>
      <c r="AJ227" s="87"/>
      <c r="AK227" s="142"/>
      <c r="AL227" s="142"/>
    </row>
    <row r="228" spans="1:54" s="57" customFormat="1" ht="43.5" customHeight="1" x14ac:dyDescent="0.15">
      <c r="A228" s="648" t="s">
        <v>1359</v>
      </c>
      <c r="B228" s="923" t="s">
        <v>1399</v>
      </c>
      <c r="C228" s="923"/>
      <c r="D228" s="923"/>
      <c r="E228" s="923"/>
      <c r="F228" s="923"/>
      <c r="G228" s="923"/>
      <c r="H228" s="923"/>
      <c r="I228" s="923"/>
      <c r="J228" s="923"/>
      <c r="K228" s="923"/>
      <c r="L228" s="923"/>
      <c r="M228" s="923"/>
      <c r="N228" s="923"/>
      <c r="O228" s="923"/>
      <c r="P228" s="923"/>
      <c r="Q228" s="923"/>
      <c r="R228" s="923"/>
      <c r="S228" s="923"/>
      <c r="T228" s="923"/>
      <c r="U228" s="923"/>
      <c r="V228" s="923"/>
      <c r="W228" s="923"/>
      <c r="X228" s="923"/>
      <c r="Y228" s="923"/>
      <c r="Z228" s="923"/>
      <c r="AA228" s="923"/>
      <c r="AB228" s="923"/>
      <c r="AC228" s="923"/>
      <c r="AD228" s="923"/>
      <c r="AE228" s="923"/>
      <c r="AF228" s="87"/>
      <c r="AG228" s="126"/>
    </row>
    <row r="229" spans="1:54" s="57" customFormat="1" ht="13.5" customHeight="1" x14ac:dyDescent="0.15">
      <c r="A229" s="648"/>
      <c r="B229" s="214"/>
      <c r="C229" s="214"/>
      <c r="D229" s="214"/>
      <c r="E229" s="214"/>
      <c r="F229" s="214"/>
      <c r="G229" s="214"/>
      <c r="H229" s="214"/>
      <c r="I229" s="214"/>
      <c r="J229" s="214"/>
      <c r="K229" s="214"/>
      <c r="L229" s="214"/>
      <c r="M229" s="214"/>
      <c r="N229" s="214"/>
      <c r="O229" s="214"/>
      <c r="P229" s="214"/>
      <c r="Q229" s="214"/>
      <c r="R229" s="214"/>
      <c r="S229" s="214"/>
      <c r="T229" s="214"/>
      <c r="U229" s="214"/>
      <c r="V229" s="214"/>
      <c r="W229" s="214"/>
      <c r="X229" s="214"/>
      <c r="Y229" s="214"/>
      <c r="Z229" s="214"/>
      <c r="AA229" s="214"/>
      <c r="AB229" s="214"/>
      <c r="AC229" s="214"/>
      <c r="AD229" s="214"/>
      <c r="AE229" s="214"/>
      <c r="AF229" s="87"/>
      <c r="AG229" s="126"/>
    </row>
    <row r="230" spans="1:54" s="119" customFormat="1" ht="13.5" customHeight="1" x14ac:dyDescent="0.15">
      <c r="A230" s="2213" t="s">
        <v>1419</v>
      </c>
      <c r="B230" s="2213"/>
      <c r="C230" s="2213"/>
      <c r="D230" s="2213"/>
      <c r="E230" s="2213"/>
      <c r="F230" s="2213"/>
      <c r="G230" s="2213"/>
      <c r="H230" s="2213"/>
      <c r="I230" s="2213"/>
      <c r="J230" s="2213"/>
      <c r="K230" s="2213"/>
      <c r="L230" s="2213"/>
      <c r="M230" s="2213"/>
      <c r="N230" s="2213"/>
      <c r="O230" s="2213"/>
      <c r="P230" s="2213"/>
      <c r="Q230" s="2213"/>
      <c r="R230" s="2213"/>
      <c r="S230" s="2213"/>
      <c r="T230" s="2213"/>
      <c r="U230" s="2213"/>
      <c r="V230" s="2213"/>
      <c r="W230" s="2213"/>
      <c r="X230" s="2213"/>
      <c r="Y230" s="2213"/>
      <c r="Z230" s="2213"/>
      <c r="AA230" s="2213"/>
      <c r="AB230" s="2213"/>
      <c r="AC230" s="2213"/>
      <c r="AD230" s="2213"/>
      <c r="AE230" s="2213"/>
      <c r="AF230" s="87"/>
      <c r="AG230" s="126"/>
      <c r="AH230" s="57"/>
      <c r="AI230" s="57"/>
      <c r="AJ230" s="57"/>
      <c r="AK230" s="57"/>
      <c r="AL230" s="57"/>
      <c r="AM230" s="57"/>
      <c r="AN230" s="57"/>
      <c r="AO230" s="57"/>
      <c r="AP230" s="57"/>
      <c r="AQ230" s="57"/>
      <c r="AR230" s="57"/>
      <c r="AS230" s="57"/>
      <c r="AT230" s="57"/>
      <c r="AU230" s="57"/>
      <c r="AV230" s="57"/>
      <c r="AW230" s="57"/>
      <c r="AX230" s="57"/>
      <c r="AY230" s="57"/>
      <c r="AZ230" s="57"/>
      <c r="BA230" s="57"/>
      <c r="BB230" s="57"/>
    </row>
    <row r="231" spans="1:54" s="119" customFormat="1" ht="52.5" customHeight="1" x14ac:dyDescent="0.15">
      <c r="A231" s="931" t="s">
        <v>1426</v>
      </c>
      <c r="B231" s="932"/>
      <c r="C231" s="932"/>
      <c r="D231" s="932"/>
      <c r="E231" s="932"/>
      <c r="F231" s="932"/>
      <c r="G231" s="932"/>
      <c r="H231" s="932"/>
      <c r="I231" s="932"/>
      <c r="J231" s="932"/>
      <c r="K231" s="932"/>
      <c r="L231" s="932"/>
      <c r="M231" s="932"/>
      <c r="N231" s="932"/>
      <c r="O231" s="932"/>
      <c r="P231" s="932"/>
      <c r="Q231" s="932"/>
      <c r="R231" s="932"/>
      <c r="S231" s="932"/>
      <c r="T231" s="932"/>
      <c r="U231" s="932"/>
      <c r="V231" s="932"/>
      <c r="W231" s="932"/>
      <c r="X231" s="932"/>
      <c r="Y231" s="932"/>
      <c r="Z231" s="932"/>
      <c r="AA231" s="932"/>
      <c r="AB231" s="932"/>
      <c r="AC231" s="932"/>
      <c r="AD231" s="932"/>
      <c r="AE231" s="932"/>
      <c r="AF231" s="87"/>
      <c r="AG231" s="126"/>
      <c r="AH231" s="57"/>
      <c r="AI231" s="57"/>
      <c r="AJ231" s="57"/>
      <c r="AK231" s="57"/>
      <c r="AL231" s="57"/>
      <c r="AM231" s="57"/>
      <c r="AN231" s="57"/>
      <c r="AO231" s="57"/>
      <c r="AP231" s="57"/>
      <c r="AQ231" s="57"/>
      <c r="AR231" s="57"/>
      <c r="AS231" s="57"/>
      <c r="AT231" s="57"/>
      <c r="AU231" s="57"/>
      <c r="AV231" s="57"/>
      <c r="AW231" s="57"/>
      <c r="AX231" s="57"/>
      <c r="AY231" s="57"/>
      <c r="AZ231" s="57"/>
      <c r="BA231" s="57"/>
      <c r="BB231" s="57"/>
    </row>
    <row r="232" spans="1:54" s="119" customFormat="1" ht="2.25" customHeight="1" x14ac:dyDescent="0.15">
      <c r="A232" s="195"/>
      <c r="B232" s="196"/>
      <c r="C232" s="196"/>
      <c r="D232" s="196"/>
      <c r="E232" s="196"/>
      <c r="F232" s="196"/>
      <c r="G232" s="196"/>
      <c r="H232" s="196"/>
      <c r="I232" s="196"/>
      <c r="J232" s="196"/>
      <c r="K232" s="196"/>
      <c r="L232" s="196"/>
      <c r="M232" s="196"/>
      <c r="N232" s="196"/>
      <c r="O232" s="196"/>
      <c r="P232" s="196"/>
      <c r="Q232" s="196"/>
      <c r="R232" s="196"/>
      <c r="S232" s="196"/>
      <c r="T232" s="196"/>
      <c r="U232" s="196"/>
      <c r="V232" s="196"/>
      <c r="W232" s="196"/>
      <c r="X232" s="196"/>
      <c r="Y232" s="196"/>
      <c r="Z232" s="196"/>
      <c r="AA232" s="196"/>
      <c r="AB232" s="196"/>
      <c r="AC232" s="196"/>
      <c r="AD232" s="196"/>
      <c r="AE232" s="196"/>
      <c r="AF232" s="87"/>
      <c r="AG232" s="126"/>
      <c r="AH232" s="57"/>
      <c r="AI232" s="57"/>
      <c r="AJ232" s="57"/>
      <c r="AK232" s="57"/>
      <c r="AL232" s="57"/>
      <c r="AM232" s="57"/>
      <c r="AN232" s="57"/>
      <c r="AO232" s="57"/>
      <c r="AP232" s="57"/>
      <c r="AQ232" s="57"/>
      <c r="AR232" s="57"/>
      <c r="AS232" s="57"/>
      <c r="AT232" s="57"/>
      <c r="AU232" s="57"/>
      <c r="AV232" s="57"/>
      <c r="AW232" s="57"/>
      <c r="AX232" s="57"/>
      <c r="AY232" s="57"/>
      <c r="AZ232" s="57"/>
      <c r="BA232" s="57"/>
      <c r="BB232" s="57"/>
    </row>
    <row r="233" spans="1:54" s="119" customFormat="1" ht="14.25" thickBot="1" x14ac:dyDescent="0.2">
      <c r="A233" s="200" t="s">
        <v>1378</v>
      </c>
      <c r="B233" s="196"/>
      <c r="C233" s="196"/>
      <c r="D233" s="196"/>
      <c r="E233" s="196"/>
      <c r="F233" s="196"/>
      <c r="G233" s="196"/>
      <c r="H233" s="196"/>
      <c r="I233" s="196"/>
      <c r="J233" s="196"/>
      <c r="K233" s="196"/>
      <c r="L233" s="196"/>
      <c r="M233" s="196"/>
      <c r="N233" s="196"/>
      <c r="O233" s="196"/>
      <c r="P233" s="196"/>
      <c r="Q233" s="87"/>
      <c r="R233" s="87"/>
      <c r="S233" s="126"/>
      <c r="T233" s="126"/>
      <c r="U233" s="126"/>
      <c r="V233" s="87"/>
      <c r="W233" s="87"/>
      <c r="X233" s="87"/>
      <c r="Y233" s="87"/>
      <c r="Z233" s="87"/>
      <c r="AA233" s="87"/>
      <c r="AD233" s="57"/>
      <c r="AE233" s="57"/>
      <c r="AF233" s="57"/>
      <c r="AG233" s="57"/>
      <c r="AH233" s="57"/>
      <c r="AI233" s="57"/>
      <c r="AJ233" s="57"/>
      <c r="AK233" s="57"/>
      <c r="AL233" s="57"/>
      <c r="AM233" s="57"/>
    </row>
    <row r="234" spans="1:54" s="119" customFormat="1" ht="15" customHeight="1" x14ac:dyDescent="0.15">
      <c r="A234" s="898"/>
      <c r="B234" s="899"/>
      <c r="C234" s="904" t="s">
        <v>1388</v>
      </c>
      <c r="D234" s="904"/>
      <c r="E234" s="904"/>
      <c r="F234" s="904"/>
      <c r="G234" s="904"/>
      <c r="H234" s="904"/>
      <c r="I234" s="904"/>
      <c r="J234" s="904"/>
      <c r="K234" s="904"/>
      <c r="L234" s="905"/>
      <c r="M234" s="222" t="s">
        <v>1385</v>
      </c>
      <c r="N234" s="1634" t="s">
        <v>1386</v>
      </c>
      <c r="O234" s="1634"/>
      <c r="P234" s="1634"/>
      <c r="Q234" s="1634"/>
      <c r="R234" s="1634"/>
      <c r="S234" s="1634"/>
      <c r="T234" s="1634"/>
      <c r="U234" s="1634"/>
      <c r="V234" s="1634"/>
      <c r="W234" s="1634"/>
      <c r="X234" s="1634"/>
      <c r="Y234" s="1634"/>
      <c r="Z234" s="1634"/>
      <c r="AA234" s="1634"/>
      <c r="AB234" s="1634"/>
      <c r="AC234" s="1634"/>
      <c r="AD234" s="1634"/>
      <c r="AE234" s="1634"/>
      <c r="AF234" s="748" t="str">
        <f>IF(A234="","←(1)現時点の耐震化状況についてお答えください。",IF(AND(OR(A234=2,A234=3),A239=""),"←(2)耐震化未実施の建物に対する耐震化予定についてお答えください。",IF(AND(A234&lt;&gt;1,A239&lt;&gt;1,N239&lt;&gt;"○",N240&lt;&gt;"○",N241&lt;&gt;"○",N242&lt;&gt;"○"),"←(3)耐震化未定の理由についてお答えください。","")))</f>
        <v>←(1)現時点の耐震化状況についてお答えください。</v>
      </c>
      <c r="AG234" s="57"/>
      <c r="AH234" s="57"/>
      <c r="AI234" s="57"/>
      <c r="AJ234" s="57"/>
      <c r="AK234" s="57"/>
      <c r="AL234" s="57"/>
      <c r="AM234" s="57"/>
    </row>
    <row r="235" spans="1:54" s="119" customFormat="1" ht="15" customHeight="1" x14ac:dyDescent="0.15">
      <c r="A235" s="900"/>
      <c r="B235" s="901"/>
      <c r="C235" s="911" t="s">
        <v>1379</v>
      </c>
      <c r="D235" s="911"/>
      <c r="E235" s="911"/>
      <c r="F235" s="911"/>
      <c r="G235" s="911"/>
      <c r="H235" s="911"/>
      <c r="I235" s="911"/>
      <c r="J235" s="911"/>
      <c r="K235" s="911"/>
      <c r="L235" s="912"/>
      <c r="M235" s="196"/>
      <c r="N235" s="1634"/>
      <c r="O235" s="1634"/>
      <c r="P235" s="1634"/>
      <c r="Q235" s="1634"/>
      <c r="R235" s="1634"/>
      <c r="S235" s="1634"/>
      <c r="T235" s="1634"/>
      <c r="U235" s="1634"/>
      <c r="V235" s="1634"/>
      <c r="W235" s="1634"/>
      <c r="X235" s="1634"/>
      <c r="Y235" s="1634"/>
      <c r="Z235" s="1634"/>
      <c r="AA235" s="1634"/>
      <c r="AB235" s="1634"/>
      <c r="AC235" s="1634"/>
      <c r="AD235" s="1634"/>
      <c r="AE235" s="1634"/>
      <c r="AF235" s="748"/>
      <c r="AG235" s="57"/>
      <c r="AH235" s="57"/>
      <c r="AI235" s="57"/>
      <c r="AJ235" s="57"/>
      <c r="AK235" s="57"/>
      <c r="AL235" s="57"/>
      <c r="AM235" s="57"/>
    </row>
    <row r="236" spans="1:54" s="119" customFormat="1" ht="15" customHeight="1" thickBot="1" x14ac:dyDescent="0.2">
      <c r="A236" s="902"/>
      <c r="B236" s="903"/>
      <c r="C236" s="871" t="s">
        <v>1380</v>
      </c>
      <c r="D236" s="871"/>
      <c r="E236" s="871"/>
      <c r="F236" s="871"/>
      <c r="G236" s="871"/>
      <c r="H236" s="871"/>
      <c r="I236" s="871"/>
      <c r="J236" s="871"/>
      <c r="K236" s="871"/>
      <c r="L236" s="872"/>
      <c r="M236" s="196"/>
      <c r="N236" s="1634"/>
      <c r="O236" s="1634"/>
      <c r="P236" s="1634"/>
      <c r="Q236" s="1634"/>
      <c r="R236" s="1634"/>
      <c r="S236" s="1634"/>
      <c r="T236" s="1634"/>
      <c r="U236" s="1634"/>
      <c r="V236" s="1634"/>
      <c r="W236" s="1634"/>
      <c r="X236" s="1634"/>
      <c r="Y236" s="1634"/>
      <c r="Z236" s="1634"/>
      <c r="AA236" s="1634"/>
      <c r="AB236" s="1634"/>
      <c r="AC236" s="1634"/>
      <c r="AD236" s="1634"/>
      <c r="AE236" s="1634"/>
      <c r="AF236" s="57"/>
      <c r="AG236" s="57"/>
      <c r="AH236" s="57"/>
      <c r="AI236" s="57"/>
      <c r="AJ236" s="57"/>
      <c r="AK236" s="57"/>
      <c r="AL236" s="57"/>
      <c r="AM236" s="57"/>
    </row>
    <row r="237" spans="1:54" s="119" customFormat="1" ht="12.75" customHeight="1" x14ac:dyDescent="0.15">
      <c r="A237" s="195"/>
      <c r="B237" s="196"/>
      <c r="C237" s="196"/>
      <c r="D237" s="196"/>
      <c r="E237" s="196"/>
      <c r="F237" s="196"/>
      <c r="G237" s="196"/>
      <c r="H237" s="196"/>
      <c r="I237" s="196"/>
      <c r="J237" s="196"/>
      <c r="K237" s="196"/>
      <c r="L237" s="196"/>
      <c r="M237" s="196"/>
      <c r="O237" s="87"/>
      <c r="P237" s="87"/>
      <c r="Q237" s="126"/>
      <c r="R237" s="126"/>
      <c r="S237" s="126"/>
      <c r="T237" s="87"/>
      <c r="U237" s="87"/>
      <c r="V237" s="87"/>
      <c r="W237" s="87"/>
      <c r="X237" s="87"/>
      <c r="Y237" s="87"/>
      <c r="AB237" s="57"/>
      <c r="AC237" s="57"/>
      <c r="AD237" s="57"/>
      <c r="AE237" s="357" t="s">
        <v>2116</v>
      </c>
      <c r="AF237" s="57"/>
      <c r="AG237" s="57"/>
      <c r="AH237" s="57"/>
      <c r="AI237" s="57"/>
      <c r="AJ237" s="57"/>
      <c r="AK237" s="57"/>
    </row>
    <row r="238" spans="1:54" s="204" customFormat="1" ht="14.25" thickBot="1" x14ac:dyDescent="0.2">
      <c r="A238" s="201" t="s">
        <v>1394</v>
      </c>
      <c r="B238" s="201"/>
      <c r="C238" s="201"/>
      <c r="D238" s="201"/>
      <c r="E238" s="201"/>
      <c r="F238" s="201"/>
      <c r="G238" s="201"/>
      <c r="H238" s="201"/>
      <c r="I238" s="201"/>
      <c r="J238" s="201"/>
      <c r="K238" s="201"/>
      <c r="L238" s="201"/>
      <c r="M238" s="201"/>
      <c r="N238" s="201" t="s">
        <v>1401</v>
      </c>
      <c r="O238" s="202"/>
      <c r="P238" s="203"/>
      <c r="Q238" s="203"/>
      <c r="R238" s="203"/>
      <c r="S238" s="203"/>
      <c r="T238" s="203"/>
      <c r="U238" s="203"/>
      <c r="V238" s="203"/>
      <c r="W238" s="203"/>
      <c r="X238" s="203"/>
      <c r="Y238" s="203"/>
      <c r="Z238" s="203"/>
      <c r="AA238" s="203"/>
      <c r="AB238" s="203"/>
      <c r="AC238" s="203"/>
      <c r="AD238" s="203"/>
      <c r="AF238" s="203"/>
      <c r="AG238" s="175"/>
      <c r="AH238" s="205"/>
      <c r="AI238" s="205"/>
      <c r="AJ238" s="205"/>
      <c r="AK238" s="205"/>
      <c r="AL238" s="205"/>
      <c r="AM238" s="205"/>
      <c r="AN238" s="205"/>
      <c r="AO238" s="205"/>
      <c r="AP238" s="205"/>
      <c r="AQ238" s="205"/>
      <c r="AR238" s="205"/>
      <c r="AS238" s="205"/>
      <c r="AT238" s="205"/>
      <c r="AU238" s="205"/>
      <c r="AV238" s="205"/>
      <c r="AW238" s="205"/>
      <c r="AX238" s="205"/>
      <c r="AY238" s="205"/>
      <c r="AZ238" s="205"/>
      <c r="BA238" s="205"/>
      <c r="BB238" s="205"/>
    </row>
    <row r="239" spans="1:54" s="119" customFormat="1" ht="15" customHeight="1" x14ac:dyDescent="0.15">
      <c r="A239" s="898"/>
      <c r="B239" s="899"/>
      <c r="C239" s="904" t="s">
        <v>1381</v>
      </c>
      <c r="D239" s="904"/>
      <c r="E239" s="904"/>
      <c r="F239" s="904"/>
      <c r="G239" s="904"/>
      <c r="H239" s="904"/>
      <c r="I239" s="904"/>
      <c r="J239" s="904"/>
      <c r="K239" s="904"/>
      <c r="L239" s="905"/>
      <c r="M239" s="196"/>
      <c r="N239" s="994"/>
      <c r="O239" s="996"/>
      <c r="P239" s="908" t="s">
        <v>1305</v>
      </c>
      <c r="Q239" s="909"/>
      <c r="R239" s="909"/>
      <c r="S239" s="909"/>
      <c r="T239" s="909"/>
      <c r="U239" s="909"/>
      <c r="V239" s="909"/>
      <c r="W239" s="909"/>
      <c r="X239" s="909"/>
      <c r="Y239" s="909"/>
      <c r="Z239" s="909"/>
      <c r="AA239" s="909"/>
      <c r="AB239" s="909"/>
      <c r="AC239" s="909"/>
      <c r="AD239" s="909"/>
      <c r="AE239" s="910"/>
      <c r="AF239" s="126"/>
      <c r="AG239" s="126"/>
      <c r="AH239" s="57"/>
      <c r="AI239" s="57"/>
      <c r="AJ239" s="57"/>
      <c r="AK239" s="57"/>
      <c r="AL239" s="57"/>
      <c r="AM239" s="57"/>
      <c r="AN239" s="57"/>
      <c r="AO239" s="57"/>
      <c r="AP239" s="57"/>
      <c r="AQ239" s="57"/>
      <c r="AR239" s="57"/>
      <c r="AS239" s="57"/>
      <c r="AT239" s="57"/>
      <c r="AU239" s="57"/>
      <c r="AV239" s="57"/>
      <c r="AW239" s="57"/>
      <c r="AX239" s="57"/>
      <c r="AY239" s="57"/>
      <c r="AZ239" s="57"/>
    </row>
    <row r="240" spans="1:54" s="119" customFormat="1" ht="15" customHeight="1" x14ac:dyDescent="0.15">
      <c r="A240" s="900"/>
      <c r="B240" s="901"/>
      <c r="C240" s="911" t="s">
        <v>1382</v>
      </c>
      <c r="D240" s="911"/>
      <c r="E240" s="911"/>
      <c r="F240" s="911"/>
      <c r="G240" s="911"/>
      <c r="H240" s="911"/>
      <c r="I240" s="911"/>
      <c r="J240" s="911"/>
      <c r="K240" s="911"/>
      <c r="L240" s="912"/>
      <c r="M240" s="196"/>
      <c r="N240" s="984"/>
      <c r="O240" s="986"/>
      <c r="P240" s="908" t="s">
        <v>1306</v>
      </c>
      <c r="Q240" s="909"/>
      <c r="R240" s="909"/>
      <c r="S240" s="909"/>
      <c r="T240" s="909"/>
      <c r="U240" s="909"/>
      <c r="V240" s="909"/>
      <c r="W240" s="909"/>
      <c r="X240" s="909"/>
      <c r="Y240" s="909"/>
      <c r="Z240" s="909"/>
      <c r="AA240" s="909"/>
      <c r="AB240" s="909"/>
      <c r="AC240" s="909"/>
      <c r="AD240" s="909"/>
      <c r="AE240" s="910"/>
      <c r="AF240" s="126"/>
      <c r="AG240" s="126"/>
      <c r="AH240" s="57"/>
      <c r="AI240" s="57"/>
      <c r="AJ240" s="57"/>
      <c r="AK240" s="57"/>
      <c r="AL240" s="57"/>
      <c r="AM240" s="57"/>
      <c r="AN240" s="57"/>
      <c r="AO240" s="57"/>
      <c r="AP240" s="57"/>
      <c r="AQ240" s="57"/>
      <c r="AR240" s="57"/>
      <c r="AS240" s="57"/>
      <c r="AT240" s="57"/>
      <c r="AU240" s="57"/>
      <c r="AV240" s="57"/>
      <c r="AW240" s="57"/>
      <c r="AX240" s="57"/>
      <c r="AY240" s="57"/>
      <c r="AZ240" s="57"/>
    </row>
    <row r="241" spans="1:54" s="119" customFormat="1" ht="15" customHeight="1" x14ac:dyDescent="0.15">
      <c r="A241" s="900"/>
      <c r="B241" s="901"/>
      <c r="C241" s="911" t="s">
        <v>1383</v>
      </c>
      <c r="D241" s="911"/>
      <c r="E241" s="911"/>
      <c r="F241" s="911"/>
      <c r="G241" s="911"/>
      <c r="H241" s="911"/>
      <c r="I241" s="911"/>
      <c r="J241" s="911"/>
      <c r="K241" s="911"/>
      <c r="L241" s="912"/>
      <c r="M241" s="196"/>
      <c r="N241" s="984"/>
      <c r="O241" s="986"/>
      <c r="P241" s="908" t="s">
        <v>1400</v>
      </c>
      <c r="Q241" s="909"/>
      <c r="R241" s="909"/>
      <c r="S241" s="909"/>
      <c r="T241" s="909"/>
      <c r="U241" s="909"/>
      <c r="V241" s="909"/>
      <c r="W241" s="909"/>
      <c r="X241" s="909"/>
      <c r="Y241" s="909"/>
      <c r="Z241" s="909"/>
      <c r="AA241" s="909"/>
      <c r="AB241" s="909"/>
      <c r="AC241" s="909"/>
      <c r="AD241" s="909"/>
      <c r="AE241" s="910"/>
      <c r="AF241" s="126"/>
      <c r="AG241" s="126"/>
      <c r="AH241" s="57"/>
      <c r="AI241" s="57"/>
      <c r="AJ241" s="57"/>
      <c r="AK241" s="57"/>
      <c r="AL241" s="57"/>
      <c r="AM241" s="57"/>
      <c r="AN241" s="57"/>
      <c r="AO241" s="57"/>
      <c r="AP241" s="57"/>
      <c r="AQ241" s="57"/>
      <c r="AR241" s="57"/>
      <c r="AS241" s="57"/>
      <c r="AT241" s="57"/>
      <c r="AU241" s="57"/>
      <c r="AV241" s="57"/>
      <c r="AW241" s="57"/>
      <c r="AX241" s="57"/>
      <c r="AY241" s="57"/>
      <c r="AZ241" s="57"/>
    </row>
    <row r="242" spans="1:54" s="119" customFormat="1" ht="15" customHeight="1" thickBot="1" x14ac:dyDescent="0.2">
      <c r="A242" s="902"/>
      <c r="B242" s="903"/>
      <c r="C242" s="871" t="s">
        <v>1384</v>
      </c>
      <c r="D242" s="871"/>
      <c r="E242" s="871"/>
      <c r="F242" s="871"/>
      <c r="G242" s="871"/>
      <c r="H242" s="871"/>
      <c r="I242" s="871"/>
      <c r="J242" s="871"/>
      <c r="K242" s="871"/>
      <c r="L242" s="872"/>
      <c r="M242" s="196"/>
      <c r="N242" s="2209"/>
      <c r="O242" s="2210"/>
      <c r="P242" s="875" t="s">
        <v>1307</v>
      </c>
      <c r="Q242" s="876"/>
      <c r="R242" s="876"/>
      <c r="S242" s="876"/>
      <c r="T242" s="876"/>
      <c r="U242" s="876"/>
      <c r="V242" s="876"/>
      <c r="W242" s="876"/>
      <c r="X242" s="876"/>
      <c r="Y242" s="876"/>
      <c r="Z242" s="876"/>
      <c r="AA242" s="876"/>
      <c r="AB242" s="876"/>
      <c r="AC242" s="876"/>
      <c r="AD242" s="876"/>
      <c r="AE242" s="877"/>
      <c r="AF242" s="126"/>
      <c r="AG242" s="126"/>
      <c r="AH242" s="57"/>
      <c r="AI242" s="57"/>
      <c r="AJ242" s="57"/>
      <c r="AK242" s="57"/>
      <c r="AL242" s="57"/>
      <c r="AM242" s="57"/>
      <c r="AN242" s="57"/>
      <c r="AO242" s="57"/>
      <c r="AP242" s="57"/>
      <c r="AQ242" s="57"/>
      <c r="AR242" s="57"/>
      <c r="AS242" s="57"/>
      <c r="AT242" s="57"/>
      <c r="AU242" s="57"/>
      <c r="AV242" s="57"/>
      <c r="AW242" s="57"/>
      <c r="AX242" s="57"/>
      <c r="AY242" s="57"/>
      <c r="AZ242" s="57"/>
    </row>
    <row r="243" spans="1:54" s="119" customFormat="1" ht="15.75" customHeight="1" thickBot="1" x14ac:dyDescent="0.2">
      <c r="A243" s="199" t="s">
        <v>2115</v>
      </c>
      <c r="B243" s="196"/>
      <c r="C243" s="196"/>
      <c r="D243" s="196"/>
      <c r="E243" s="196"/>
      <c r="F243" s="196"/>
      <c r="G243" s="196"/>
      <c r="H243" s="196"/>
      <c r="I243" s="196"/>
      <c r="J243" s="196"/>
      <c r="K243" s="196"/>
      <c r="L243" s="196"/>
      <c r="M243" s="196"/>
      <c r="N243" s="2211"/>
      <c r="O243" s="2212"/>
      <c r="P243" s="878"/>
      <c r="Q243" s="879"/>
      <c r="R243" s="879"/>
      <c r="S243" s="879"/>
      <c r="T243" s="879"/>
      <c r="U243" s="879"/>
      <c r="V243" s="879"/>
      <c r="W243" s="879"/>
      <c r="X243" s="879"/>
      <c r="Y243" s="879"/>
      <c r="Z243" s="879"/>
      <c r="AA243" s="879"/>
      <c r="AB243" s="879"/>
      <c r="AC243" s="879"/>
      <c r="AD243" s="879"/>
      <c r="AE243" s="880"/>
      <c r="AF243" s="126"/>
      <c r="AG243" s="126"/>
      <c r="AH243" s="57"/>
      <c r="AI243" s="57"/>
      <c r="AJ243" s="57"/>
      <c r="AK243" s="57"/>
      <c r="AL243" s="57"/>
      <c r="AM243" s="57"/>
      <c r="AN243" s="57"/>
      <c r="AO243" s="57"/>
      <c r="AP243" s="57"/>
      <c r="AQ243" s="57"/>
      <c r="AR243" s="57"/>
      <c r="AS243" s="57"/>
      <c r="AT243" s="57"/>
      <c r="AU243" s="57"/>
      <c r="AV243" s="57"/>
      <c r="AW243" s="57"/>
      <c r="AX243" s="57"/>
      <c r="AY243" s="57"/>
      <c r="AZ243" s="57"/>
    </row>
    <row r="244" spans="1:54" s="119" customFormat="1" ht="9.75" customHeight="1" x14ac:dyDescent="0.15">
      <c r="A244" s="199"/>
      <c r="B244" s="196"/>
      <c r="C244" s="196"/>
      <c r="D244" s="196"/>
      <c r="E244" s="196"/>
      <c r="F244" s="196"/>
      <c r="G244" s="196"/>
      <c r="H244" s="196"/>
      <c r="I244" s="196"/>
      <c r="J244" s="196"/>
      <c r="K244" s="196"/>
      <c r="L244" s="196"/>
      <c r="M244" s="196"/>
      <c r="N244" s="259"/>
      <c r="O244" s="259"/>
      <c r="P244" s="260"/>
      <c r="Q244" s="260"/>
      <c r="R244" s="260"/>
      <c r="S244" s="260"/>
      <c r="T244" s="260"/>
      <c r="U244" s="260"/>
      <c r="V244" s="260"/>
      <c r="W244" s="260"/>
      <c r="X244" s="260"/>
      <c r="Y244" s="260"/>
      <c r="Z244" s="260"/>
      <c r="AA244" s="260"/>
      <c r="AB244" s="260"/>
      <c r="AC244" s="260"/>
      <c r="AD244" s="260"/>
      <c r="AE244" s="260"/>
      <c r="AF244" s="126"/>
      <c r="AG244" s="126"/>
      <c r="AH244" s="57"/>
      <c r="AI244" s="57"/>
      <c r="AJ244" s="57"/>
      <c r="AK244" s="57"/>
      <c r="AL244" s="57"/>
      <c r="AM244" s="57"/>
      <c r="AN244" s="57"/>
      <c r="AO244" s="57"/>
      <c r="AP244" s="57"/>
      <c r="AQ244" s="57"/>
      <c r="AR244" s="57"/>
      <c r="AS244" s="57"/>
      <c r="AT244" s="57"/>
      <c r="AU244" s="57"/>
      <c r="AV244" s="57"/>
      <c r="AW244" s="57"/>
      <c r="AX244" s="57"/>
      <c r="AY244" s="57"/>
      <c r="AZ244" s="57"/>
    </row>
    <row r="245" spans="1:54" s="119" customFormat="1" ht="3.75" customHeight="1" x14ac:dyDescent="0.15">
      <c r="A245" s="261"/>
      <c r="B245" s="261"/>
      <c r="C245" s="261"/>
      <c r="D245" s="261"/>
      <c r="E245" s="261"/>
      <c r="F245" s="261"/>
      <c r="G245" s="261"/>
      <c r="H245" s="261"/>
      <c r="I245" s="261"/>
      <c r="J245" s="261"/>
      <c r="K245" s="261"/>
      <c r="L245" s="261"/>
      <c r="M245" s="261"/>
      <c r="N245" s="261"/>
      <c r="O245" s="261"/>
      <c r="P245" s="261"/>
      <c r="Q245" s="261"/>
      <c r="R245" s="261"/>
      <c r="S245" s="261"/>
      <c r="T245" s="261"/>
      <c r="U245" s="261"/>
      <c r="V245" s="261"/>
      <c r="W245" s="261"/>
      <c r="X245" s="261"/>
      <c r="Y245" s="261"/>
      <c r="Z245" s="261"/>
      <c r="AA245" s="261"/>
      <c r="AB245" s="261"/>
      <c r="AC245" s="261"/>
      <c r="AD245" s="261"/>
      <c r="AE245" s="261"/>
      <c r="AF245" s="87"/>
      <c r="AG245" s="126"/>
      <c r="AH245" s="57"/>
      <c r="AI245" s="57"/>
      <c r="AJ245" s="57"/>
      <c r="AK245" s="57"/>
      <c r="AL245" s="57"/>
      <c r="AM245" s="57"/>
      <c r="AN245" s="57"/>
      <c r="AO245" s="57"/>
      <c r="AP245" s="57"/>
      <c r="AQ245" s="57"/>
      <c r="AR245" s="57"/>
      <c r="AS245" s="57"/>
      <c r="AT245" s="57"/>
      <c r="AU245" s="57"/>
      <c r="AV245" s="57"/>
      <c r="AW245" s="57"/>
      <c r="AX245" s="57"/>
      <c r="AY245" s="57"/>
      <c r="AZ245" s="57"/>
      <c r="BA245" s="57"/>
      <c r="BB245" s="57"/>
    </row>
    <row r="246" spans="1:54" s="119" customFormat="1" ht="18.75" customHeight="1" x14ac:dyDescent="0.15">
      <c r="A246" s="881" t="s">
        <v>1387</v>
      </c>
      <c r="B246" s="881"/>
      <c r="C246" s="881"/>
      <c r="D246" s="881"/>
      <c r="E246" s="881"/>
      <c r="F246" s="881"/>
      <c r="G246" s="881"/>
      <c r="H246" s="881"/>
      <c r="I246" s="881"/>
      <c r="J246" s="881"/>
      <c r="K246" s="881"/>
      <c r="L246" s="881"/>
      <c r="M246" s="881"/>
      <c r="N246" s="881"/>
      <c r="O246" s="881"/>
      <c r="P246" s="881"/>
      <c r="Q246" s="360" t="s">
        <v>2141</v>
      </c>
      <c r="R246" s="161"/>
      <c r="S246" s="161"/>
      <c r="T246" s="161"/>
      <c r="U246" s="161"/>
      <c r="V246" s="161"/>
      <c r="W246" s="161"/>
      <c r="X246" s="161"/>
      <c r="Y246" s="161"/>
      <c r="Z246" s="161"/>
      <c r="AA246" s="161"/>
      <c r="AB246" s="161"/>
      <c r="AC246" s="161"/>
      <c r="AD246" s="161"/>
      <c r="AE246" s="161"/>
      <c r="AF246" s="87"/>
      <c r="AG246" s="126"/>
      <c r="AH246" s="57"/>
      <c r="AI246" s="57"/>
      <c r="AJ246" s="57"/>
      <c r="AK246" s="57"/>
      <c r="AL246" s="57"/>
      <c r="AM246" s="57"/>
      <c r="AN246" s="57"/>
      <c r="AO246" s="57"/>
      <c r="AP246" s="57"/>
      <c r="AQ246" s="57"/>
      <c r="AR246" s="57"/>
      <c r="AS246" s="57"/>
      <c r="AT246" s="57"/>
      <c r="AU246" s="57"/>
      <c r="AV246" s="57"/>
      <c r="AW246" s="57"/>
      <c r="AX246" s="57"/>
      <c r="AY246" s="57"/>
      <c r="AZ246" s="57"/>
      <c r="BA246" s="57"/>
      <c r="BB246" s="57"/>
    </row>
    <row r="247" spans="1:54" s="119" customFormat="1" ht="24.75" customHeight="1" x14ac:dyDescent="0.15">
      <c r="A247" s="882" t="s">
        <v>1405</v>
      </c>
      <c r="B247" s="882"/>
      <c r="C247" s="882"/>
      <c r="D247" s="882"/>
      <c r="E247" s="882"/>
      <c r="F247" s="882"/>
      <c r="G247" s="882"/>
      <c r="H247" s="882"/>
      <c r="I247" s="882"/>
      <c r="J247" s="882"/>
      <c r="K247" s="882"/>
      <c r="L247" s="882"/>
      <c r="M247" s="882"/>
      <c r="N247" s="882"/>
      <c r="O247" s="161"/>
      <c r="P247" s="161"/>
      <c r="Q247" s="883" t="s">
        <v>4779</v>
      </c>
      <c r="R247" s="883"/>
      <c r="S247" s="883"/>
      <c r="T247" s="883"/>
      <c r="U247" s="883"/>
      <c r="V247" s="883"/>
      <c r="W247" s="883"/>
      <c r="X247" s="883"/>
      <c r="Y247" s="883"/>
      <c r="Z247" s="883"/>
      <c r="AA247" s="883"/>
      <c r="AB247" s="883"/>
      <c r="AC247" s="883"/>
      <c r="AD247" s="883"/>
      <c r="AE247" s="883"/>
      <c r="AG247" s="126"/>
      <c r="AH247" s="57"/>
      <c r="AI247" s="57"/>
      <c r="AJ247" s="57"/>
      <c r="AK247" s="57"/>
      <c r="AL247" s="57"/>
      <c r="AM247" s="57"/>
      <c r="AN247" s="57"/>
      <c r="AO247" s="57"/>
      <c r="AP247" s="57"/>
      <c r="AQ247" s="57"/>
      <c r="AR247" s="57"/>
      <c r="AS247" s="57"/>
      <c r="AT247" s="57"/>
      <c r="AU247" s="57"/>
      <c r="AV247" s="57"/>
      <c r="AW247" s="57"/>
      <c r="AX247" s="57"/>
      <c r="AY247" s="57"/>
      <c r="AZ247" s="57"/>
      <c r="BA247" s="57"/>
      <c r="BB247" s="57"/>
    </row>
    <row r="248" spans="1:54" s="119" customFormat="1" ht="25.5" customHeight="1" thickBot="1" x14ac:dyDescent="0.2">
      <c r="A248" s="1635"/>
      <c r="B248" s="1636"/>
      <c r="C248" s="1637"/>
      <c r="D248" s="890" t="s">
        <v>2137</v>
      </c>
      <c r="E248" s="890"/>
      <c r="F248" s="890"/>
      <c r="G248" s="891"/>
      <c r="H248" s="894" t="s">
        <v>2139</v>
      </c>
      <c r="I248" s="890"/>
      <c r="J248" s="890"/>
      <c r="K248" s="895"/>
      <c r="L248" s="913" t="s">
        <v>2140</v>
      </c>
      <c r="M248" s="914"/>
      <c r="N248" s="914"/>
      <c r="O248" s="915"/>
      <c r="P248" s="251"/>
      <c r="Q248" s="883"/>
      <c r="R248" s="883"/>
      <c r="S248" s="883"/>
      <c r="T248" s="883"/>
      <c r="U248" s="883"/>
      <c r="V248" s="883"/>
      <c r="W248" s="883"/>
      <c r="X248" s="883"/>
      <c r="Y248" s="883"/>
      <c r="Z248" s="883"/>
      <c r="AA248" s="883"/>
      <c r="AB248" s="883"/>
      <c r="AC248" s="883"/>
      <c r="AD248" s="883"/>
      <c r="AE248" s="883"/>
      <c r="AG248" s="126"/>
      <c r="AH248" s="57"/>
      <c r="AI248" s="57"/>
      <c r="AJ248" s="57"/>
      <c r="AK248" s="57"/>
      <c r="AL248" s="57"/>
      <c r="AM248" s="57"/>
      <c r="AN248" s="57"/>
      <c r="AO248" s="57"/>
      <c r="AP248" s="57"/>
      <c r="AQ248" s="57"/>
      <c r="AR248" s="57"/>
      <c r="AS248" s="57"/>
      <c r="AT248" s="57"/>
      <c r="AU248" s="57"/>
      <c r="AV248" s="57"/>
      <c r="AW248" s="57"/>
      <c r="AX248" s="57"/>
    </row>
    <row r="249" spans="1:54" s="119" customFormat="1" ht="14.25" customHeight="1" thickBot="1" x14ac:dyDescent="0.2">
      <c r="A249" s="1638"/>
      <c r="B249" s="1639"/>
      <c r="C249" s="1640"/>
      <c r="D249" s="892"/>
      <c r="E249" s="892"/>
      <c r="F249" s="892"/>
      <c r="G249" s="893"/>
      <c r="H249" s="896"/>
      <c r="I249" s="892"/>
      <c r="J249" s="892"/>
      <c r="K249" s="897"/>
      <c r="L249" s="916"/>
      <c r="M249" s="917"/>
      <c r="N249" s="917"/>
      <c r="O249" s="918"/>
      <c r="P249" s="251"/>
      <c r="Q249" s="906"/>
      <c r="R249" s="907"/>
      <c r="S249" s="791" t="s">
        <v>1422</v>
      </c>
      <c r="T249" s="792"/>
      <c r="U249" s="792"/>
      <c r="V249" s="792"/>
      <c r="W249" s="792"/>
      <c r="X249" s="792"/>
      <c r="Y249" s="792"/>
      <c r="Z249" s="792"/>
      <c r="AA249" s="792"/>
      <c r="AB249" s="792"/>
      <c r="AC249" s="792"/>
      <c r="AD249" s="792"/>
      <c r="AE249" s="793"/>
      <c r="AG249" s="126"/>
      <c r="AH249" s="57"/>
      <c r="AI249" s="57"/>
      <c r="AJ249" s="57"/>
      <c r="AK249" s="57"/>
      <c r="AL249" s="57"/>
      <c r="AM249" s="57"/>
      <c r="AN249" s="57"/>
      <c r="AO249" s="57"/>
      <c r="AP249" s="57"/>
      <c r="AQ249" s="57"/>
      <c r="AR249" s="57"/>
      <c r="AS249" s="57"/>
      <c r="AT249" s="57"/>
      <c r="AU249" s="57"/>
      <c r="AV249" s="57"/>
      <c r="AW249" s="57"/>
      <c r="AX249" s="57"/>
    </row>
    <row r="250" spans="1:54" s="57" customFormat="1" ht="13.5" customHeight="1" x14ac:dyDescent="0.15">
      <c r="A250" s="770" t="s">
        <v>1296</v>
      </c>
      <c r="B250" s="770"/>
      <c r="C250" s="771"/>
      <c r="D250" s="776"/>
      <c r="E250" s="777"/>
      <c r="F250" s="777"/>
      <c r="G250" s="777"/>
      <c r="H250" s="777"/>
      <c r="I250" s="777"/>
      <c r="J250" s="777"/>
      <c r="K250" s="782"/>
      <c r="L250" s="785"/>
      <c r="M250" s="777"/>
      <c r="N250" s="777"/>
      <c r="O250" s="786"/>
      <c r="Q250" s="849"/>
      <c r="R250" s="850"/>
      <c r="S250" s="791" t="s">
        <v>1421</v>
      </c>
      <c r="T250" s="792"/>
      <c r="U250" s="792"/>
      <c r="V250" s="792"/>
      <c r="W250" s="792"/>
      <c r="X250" s="792"/>
      <c r="Y250" s="792"/>
      <c r="Z250" s="792"/>
      <c r="AA250" s="792"/>
      <c r="AB250" s="792"/>
      <c r="AC250" s="792"/>
      <c r="AD250" s="792"/>
      <c r="AE250" s="793"/>
      <c r="AF250" s="119"/>
      <c r="AG250" s="119"/>
    </row>
    <row r="251" spans="1:54" s="57" customFormat="1" ht="13.5" customHeight="1" x14ac:dyDescent="0.15">
      <c r="A251" s="772"/>
      <c r="B251" s="772"/>
      <c r="C251" s="773"/>
      <c r="D251" s="778"/>
      <c r="E251" s="779"/>
      <c r="F251" s="779"/>
      <c r="G251" s="779"/>
      <c r="H251" s="779"/>
      <c r="I251" s="779"/>
      <c r="J251" s="779"/>
      <c r="K251" s="783"/>
      <c r="L251" s="787"/>
      <c r="M251" s="779"/>
      <c r="N251" s="779"/>
      <c r="O251" s="788"/>
      <c r="Q251" s="849"/>
      <c r="R251" s="850"/>
      <c r="S251" s="791" t="s">
        <v>1423</v>
      </c>
      <c r="T251" s="792"/>
      <c r="U251" s="792"/>
      <c r="V251" s="792"/>
      <c r="W251" s="792"/>
      <c r="X251" s="792"/>
      <c r="Y251" s="792"/>
      <c r="Z251" s="792"/>
      <c r="AA251" s="792"/>
      <c r="AB251" s="792"/>
      <c r="AC251" s="792"/>
      <c r="AD251" s="792"/>
      <c r="AE251" s="793"/>
      <c r="AF251" s="733" t="str">
        <f>IF(D250="","←普通教室の「総数」が未記入です。",IF(H250="","←「冷房整備済教室数」が未記入です。（０の場合は「０」を記入してください。）",IF(D250&lt;H250,"←「総数」が「冷房整備済教室数」を下回っています。",IF(L250&gt;D250,"←「総数」が「無線LAN整備済教室数」を下回っています。",IF(L250="","←「無線ＬＡＮ整備済教室数」が未記入です。（０の場合は「０」を記入してください。）",IF(AND(L250&gt;=1,Q249&lt;&gt;"○",Q250&lt;&gt;"○",Q251&lt;&gt;"○",Q252&lt;&gt;"○",Q253&lt;&gt;"○"),"←(2)無線LAN環境についての課題としてあてはまるものを選択してください。",IF(AND(Q253="○",OR(Q249="○",Q250="○",Q251="○",Q252="○")),"←（2）利用中の無線LAN環境についての課題で、「5. 課題はない」を選択した場合は、他の課題を選択しないでください。",IF(AND(Q252="○",""),"←（2）利用中の無線LAN環境についての課題で「その他」の内容を記入ください。",""))))))))</f>
        <v>←普通教室の「総数」が未記入です。</v>
      </c>
      <c r="AG251" s="119"/>
    </row>
    <row r="252" spans="1:54" s="57" customFormat="1" ht="14.25" customHeight="1" thickBot="1" x14ac:dyDescent="0.2">
      <c r="A252" s="774"/>
      <c r="B252" s="774"/>
      <c r="C252" s="775"/>
      <c r="D252" s="780"/>
      <c r="E252" s="781"/>
      <c r="F252" s="781"/>
      <c r="G252" s="781"/>
      <c r="H252" s="781"/>
      <c r="I252" s="781"/>
      <c r="J252" s="781"/>
      <c r="K252" s="784"/>
      <c r="L252" s="789"/>
      <c r="M252" s="781"/>
      <c r="N252" s="781"/>
      <c r="O252" s="790"/>
      <c r="Q252" s="849"/>
      <c r="R252" s="850"/>
      <c r="S252" s="791" t="s">
        <v>1425</v>
      </c>
      <c r="T252" s="792"/>
      <c r="U252" s="792"/>
      <c r="V252" s="870"/>
      <c r="W252" s="792"/>
      <c r="X252" s="792"/>
      <c r="Y252" s="792"/>
      <c r="Z252" s="792"/>
      <c r="AA252" s="792"/>
      <c r="AB252" s="792"/>
      <c r="AC252" s="792"/>
      <c r="AD252" s="792"/>
      <c r="AE252" s="793"/>
      <c r="AF252" s="733"/>
      <c r="AG252" s="119"/>
    </row>
    <row r="253" spans="1:54" s="57" customFormat="1" ht="14.25" customHeight="1" thickBot="1" x14ac:dyDescent="0.2">
      <c r="A253" s="252"/>
      <c r="B253" s="232"/>
      <c r="C253" s="232"/>
      <c r="D253" s="232"/>
      <c r="E253" s="232"/>
      <c r="F253" s="232"/>
      <c r="G253" s="232"/>
      <c r="H253" s="232"/>
      <c r="I253" s="232"/>
      <c r="J253" s="232"/>
      <c r="K253" s="232"/>
      <c r="L253" s="232" t="s">
        <v>4777</v>
      </c>
      <c r="M253" s="232"/>
      <c r="N253" s="232"/>
      <c r="O253" s="232"/>
      <c r="P253" s="232"/>
      <c r="Q253" s="847" t="s">
        <v>3300</v>
      </c>
      <c r="R253" s="848"/>
      <c r="S253" s="791" t="s">
        <v>4776</v>
      </c>
      <c r="T253" s="792"/>
      <c r="U253" s="792"/>
      <c r="V253" s="792"/>
      <c r="W253" s="792"/>
      <c r="X253" s="792"/>
      <c r="Y253" s="792"/>
      <c r="Z253" s="792"/>
      <c r="AA253" s="792"/>
      <c r="AB253" s="792"/>
      <c r="AC253" s="792"/>
      <c r="AD253" s="792"/>
      <c r="AE253" s="793"/>
      <c r="AF253" s="87"/>
      <c r="AG253" s="87"/>
      <c r="AH253" s="87"/>
      <c r="AI253" s="119"/>
      <c r="AJ253" s="119"/>
    </row>
    <row r="254" spans="1:54" s="57" customFormat="1" ht="21.75" customHeight="1" x14ac:dyDescent="0.15">
      <c r="A254" s="252" t="s">
        <v>1385</v>
      </c>
      <c r="B254" s="843" t="s">
        <v>1408</v>
      </c>
      <c r="C254" s="843"/>
      <c r="D254" s="843"/>
      <c r="E254" s="843"/>
      <c r="F254" s="843"/>
      <c r="G254" s="843"/>
      <c r="H254" s="843"/>
      <c r="I254" s="843"/>
      <c r="J254" s="843"/>
      <c r="K254" s="843"/>
      <c r="L254" s="843"/>
      <c r="M254" s="843"/>
      <c r="N254" s="843"/>
      <c r="O254" s="843"/>
      <c r="P254" s="843"/>
      <c r="Q254" s="843"/>
      <c r="R254" s="843"/>
      <c r="S254" s="843"/>
      <c r="T254" s="843"/>
      <c r="U254" s="843"/>
      <c r="V254" s="843"/>
      <c r="W254" s="843"/>
      <c r="X254" s="843"/>
      <c r="Y254" s="843"/>
      <c r="Z254" s="843"/>
      <c r="AA254" s="843"/>
      <c r="AB254" s="843"/>
      <c r="AC254" s="843"/>
      <c r="AD254" s="843"/>
      <c r="AE254" s="843"/>
      <c r="AF254" s="87"/>
      <c r="AG254" s="87"/>
    </row>
    <row r="255" spans="1:54" s="57" customFormat="1" ht="9" customHeight="1" x14ac:dyDescent="0.15">
      <c r="A255" s="498"/>
      <c r="B255" s="498"/>
      <c r="C255" s="497"/>
      <c r="D255" s="497"/>
      <c r="E255" s="497"/>
      <c r="F255" s="497"/>
      <c r="G255" s="497"/>
      <c r="H255" s="497"/>
      <c r="I255" s="497"/>
      <c r="J255" s="497"/>
      <c r="K255" s="497"/>
      <c r="L255" s="497"/>
      <c r="M255" s="497"/>
      <c r="N255" s="497"/>
      <c r="O255" s="497"/>
      <c r="P255" s="497"/>
      <c r="Q255" s="497"/>
      <c r="R255" s="497"/>
      <c r="S255" s="497"/>
      <c r="T255" s="497"/>
      <c r="U255" s="497"/>
      <c r="V255" s="497"/>
      <c r="W255" s="497"/>
      <c r="X255" s="497"/>
      <c r="Y255" s="497"/>
      <c r="Z255" s="497"/>
      <c r="AA255" s="497"/>
      <c r="AB255" s="497"/>
      <c r="AC255" s="497"/>
      <c r="AD255" s="497"/>
      <c r="AE255" s="497"/>
      <c r="AF255" s="83"/>
      <c r="AG255" s="87"/>
    </row>
    <row r="256" spans="1:54" s="57" customFormat="1" ht="18" customHeight="1" x14ac:dyDescent="0.15">
      <c r="A256" s="1578" t="s">
        <v>1420</v>
      </c>
      <c r="B256" s="1578"/>
      <c r="C256" s="881"/>
      <c r="D256" s="881"/>
      <c r="E256" s="881"/>
      <c r="F256" s="881"/>
      <c r="G256" s="881"/>
      <c r="H256" s="881"/>
      <c r="I256" s="881"/>
      <c r="J256" s="881"/>
      <c r="K256" s="881"/>
      <c r="L256" s="1578"/>
      <c r="M256" s="1578"/>
      <c r="N256" s="1578"/>
      <c r="O256" s="230"/>
      <c r="P256" s="230"/>
      <c r="Q256" s="230"/>
      <c r="R256" s="230"/>
      <c r="S256" s="230"/>
      <c r="T256" s="230"/>
      <c r="U256" s="230"/>
      <c r="V256" s="230"/>
      <c r="W256" s="230"/>
      <c r="X256" s="230"/>
      <c r="Y256" s="230"/>
      <c r="Z256" s="230"/>
      <c r="AA256" s="230"/>
      <c r="AB256" s="230"/>
      <c r="AC256" s="230"/>
      <c r="AD256" s="230"/>
      <c r="AE256" s="87"/>
      <c r="AF256" s="87"/>
      <c r="AG256" s="87"/>
    </row>
    <row r="257" spans="1:52" s="57" customFormat="1" ht="18" customHeight="1" thickBot="1" x14ac:dyDescent="0.2">
      <c r="A257" s="763" t="s">
        <v>1407</v>
      </c>
      <c r="B257" s="764"/>
      <c r="C257" s="764"/>
      <c r="D257" s="764"/>
      <c r="E257" s="764"/>
      <c r="F257" s="764"/>
      <c r="G257" s="764"/>
      <c r="H257" s="765"/>
      <c r="I257" s="766" t="s">
        <v>2134</v>
      </c>
      <c r="J257" s="758"/>
      <c r="K257" s="758"/>
      <c r="L257" s="758"/>
      <c r="M257" s="758"/>
      <c r="N257" s="894" t="s">
        <v>1406</v>
      </c>
      <c r="O257" s="890"/>
      <c r="P257" s="890"/>
      <c r="Q257" s="890"/>
      <c r="R257" s="890"/>
      <c r="S257" s="895"/>
      <c r="T257" s="1018" t="s">
        <v>1370</v>
      </c>
      <c r="U257" s="1019"/>
      <c r="V257" s="2207" t="s">
        <v>2138</v>
      </c>
      <c r="W257" s="2207"/>
      <c r="X257" s="2207"/>
      <c r="Y257" s="2207"/>
      <c r="Z257" s="2207"/>
      <c r="AA257" s="2207"/>
      <c r="AB257" s="2207"/>
      <c r="AC257" s="2207"/>
      <c r="AD257" s="2207"/>
      <c r="AE257" s="2207"/>
      <c r="AF257" s="748" t="str">
        <f>IF(AND(I258="",I259="",I260=""),"←体育館・講堂・ホールの「総数」が未記入です。（０の場合は「０」を記入してください。）",IF(OR(AND(I258&lt;&gt;0,N258=""),AND(I259&lt;&gt;0,N259=""),AND(I260&lt;&gt;0,N260="")),"←「冷房整備済空間数」が未記入です。（０の場合は「０」を記入してください。）",IF(I258&lt;N258,"←【体育館（スポーツ専用）】冷房整備済空間数が「総数」を上回っているので修正してください。",IF(I259&lt;N259,"←【講堂・ホールを兼ねる体育館】冷房整備済空間数が「総数」を上回っているので修正してください。",IF(I260&lt;N260,"←【講堂・ホール】冷房整備済空間数が「総数」を上回っているので修正してください。","")))))</f>
        <v>←体育館・講堂・ホールの「総数」が未記入です。（０の場合は「０」を記入してください。）</v>
      </c>
      <c r="AG257" s="87"/>
    </row>
    <row r="258" spans="1:52" s="57" customFormat="1" ht="18" customHeight="1" x14ac:dyDescent="0.15">
      <c r="A258" s="749" t="s">
        <v>1040</v>
      </c>
      <c r="B258" s="750"/>
      <c r="C258" s="750"/>
      <c r="D258" s="750"/>
      <c r="E258" s="750"/>
      <c r="F258" s="750"/>
      <c r="G258" s="750"/>
      <c r="H258" s="751"/>
      <c r="I258" s="837"/>
      <c r="J258" s="838"/>
      <c r="K258" s="838"/>
      <c r="L258" s="838"/>
      <c r="M258" s="839"/>
      <c r="N258" s="840"/>
      <c r="O258" s="838"/>
      <c r="P258" s="838"/>
      <c r="Q258" s="838"/>
      <c r="R258" s="838"/>
      <c r="S258" s="841"/>
      <c r="T258" s="607"/>
      <c r="U258" s="607"/>
      <c r="V258" s="2207"/>
      <c r="W258" s="2207"/>
      <c r="X258" s="2207"/>
      <c r="Y258" s="2207"/>
      <c r="Z258" s="2207"/>
      <c r="AA258" s="2207"/>
      <c r="AB258" s="2207"/>
      <c r="AC258" s="2207"/>
      <c r="AD258" s="2207"/>
      <c r="AE258" s="2207"/>
      <c r="AF258" s="748"/>
      <c r="AG258" s="87"/>
    </row>
    <row r="259" spans="1:52" s="57" customFormat="1" ht="18" customHeight="1" x14ac:dyDescent="0.15">
      <c r="A259" s="749" t="s">
        <v>1041</v>
      </c>
      <c r="B259" s="750"/>
      <c r="C259" s="750"/>
      <c r="D259" s="750"/>
      <c r="E259" s="750"/>
      <c r="F259" s="750"/>
      <c r="G259" s="750"/>
      <c r="H259" s="751"/>
      <c r="I259" s="752"/>
      <c r="J259" s="753"/>
      <c r="K259" s="753"/>
      <c r="L259" s="753"/>
      <c r="M259" s="754"/>
      <c r="N259" s="755"/>
      <c r="O259" s="753"/>
      <c r="P259" s="753"/>
      <c r="Q259" s="753"/>
      <c r="R259" s="753"/>
      <c r="S259" s="756"/>
      <c r="T259" s="608"/>
      <c r="U259" s="607"/>
      <c r="V259" s="2207"/>
      <c r="W259" s="2207"/>
      <c r="X259" s="2207"/>
      <c r="Y259" s="2207"/>
      <c r="Z259" s="2207"/>
      <c r="AA259" s="2207"/>
      <c r="AB259" s="2207"/>
      <c r="AC259" s="2207"/>
      <c r="AD259" s="2207"/>
      <c r="AE259" s="2207"/>
      <c r="AF259" s="748"/>
      <c r="AG259" s="87"/>
    </row>
    <row r="260" spans="1:52" s="57" customFormat="1" ht="18" customHeight="1" thickBot="1" x14ac:dyDescent="0.2">
      <c r="A260" s="749" t="s">
        <v>991</v>
      </c>
      <c r="B260" s="750"/>
      <c r="C260" s="750"/>
      <c r="D260" s="750"/>
      <c r="E260" s="750"/>
      <c r="F260" s="750"/>
      <c r="G260" s="750"/>
      <c r="H260" s="751"/>
      <c r="I260" s="757"/>
      <c r="J260" s="758"/>
      <c r="K260" s="758"/>
      <c r="L260" s="758"/>
      <c r="M260" s="759"/>
      <c r="N260" s="760"/>
      <c r="O260" s="758"/>
      <c r="P260" s="758"/>
      <c r="Q260" s="758"/>
      <c r="R260" s="758"/>
      <c r="S260" s="761"/>
      <c r="T260" s="608"/>
      <c r="U260" s="607">
        <v>2</v>
      </c>
      <c r="V260" s="2208" t="s">
        <v>2184</v>
      </c>
      <c r="W260" s="2208"/>
      <c r="X260" s="2208"/>
      <c r="Y260" s="2208"/>
      <c r="Z260" s="2208"/>
      <c r="AA260" s="2208"/>
      <c r="AB260" s="2208"/>
      <c r="AC260" s="2208"/>
      <c r="AD260" s="2208"/>
      <c r="AE260" s="2208"/>
      <c r="AF260" s="87"/>
      <c r="AG260" s="87"/>
    </row>
    <row r="261" spans="1:52" ht="18" customHeight="1" thickBot="1" x14ac:dyDescent="0.2">
      <c r="A261" s="558"/>
      <c r="B261" s="558"/>
      <c r="C261" s="558"/>
      <c r="D261" s="558"/>
      <c r="E261" s="558"/>
      <c r="F261" s="558"/>
      <c r="G261" s="558"/>
      <c r="H261" s="558"/>
      <c r="I261" s="403"/>
      <c r="J261" s="403"/>
      <c r="K261" s="403"/>
      <c r="L261" s="403"/>
      <c r="M261" s="403"/>
      <c r="N261" s="403"/>
      <c r="O261" s="403"/>
      <c r="P261" s="403"/>
      <c r="Q261" s="403"/>
      <c r="R261" s="403"/>
      <c r="S261" s="403"/>
      <c r="T261" s="115"/>
      <c r="U261" s="559"/>
      <c r="V261" s="560"/>
      <c r="W261" s="560"/>
      <c r="X261" s="560"/>
      <c r="Y261" s="560"/>
      <c r="Z261" s="560"/>
      <c r="AA261" s="560"/>
      <c r="AB261" s="560"/>
      <c r="AC261" s="560"/>
      <c r="AD261" s="560"/>
      <c r="AE261" s="560"/>
      <c r="AF261" s="87"/>
    </row>
    <row r="262" spans="1:52" s="119" customFormat="1" ht="27.75" customHeight="1" thickBot="1" x14ac:dyDescent="0.2">
      <c r="A262" s="835" t="s">
        <v>2142</v>
      </c>
      <c r="B262" s="835"/>
      <c r="C262" s="835"/>
      <c r="D262" s="835"/>
      <c r="E262" s="835"/>
      <c r="F262" s="835"/>
      <c r="G262" s="835"/>
      <c r="H262" s="835"/>
      <c r="I262" s="835"/>
      <c r="J262" s="835"/>
      <c r="K262" s="835"/>
      <c r="L262" s="835"/>
      <c r="M262" s="835"/>
      <c r="N262" s="835"/>
      <c r="O262" s="835"/>
      <c r="P262" s="835"/>
      <c r="Q262" s="835"/>
      <c r="R262" s="835"/>
      <c r="S262" s="835"/>
      <c r="T262" s="835"/>
      <c r="U262" s="835"/>
      <c r="V262" s="835"/>
      <c r="W262" s="836"/>
      <c r="X262" s="743"/>
      <c r="Y262" s="744"/>
      <c r="Z262" s="745" t="s">
        <v>1424</v>
      </c>
      <c r="AA262" s="746"/>
      <c r="AB262" s="746"/>
      <c r="AC262" s="746"/>
      <c r="AD262" s="746"/>
      <c r="AE262" s="747"/>
      <c r="AF262" s="83" t="str">
        <f>IF(X262="","←(4)が未記入です。指定・登録がない場合は、「2.いいえ」をご回答ください。","")</f>
        <v>←(4)が未記入です。指定・登録がない場合は、「2.いいえ」をご回答ください。</v>
      </c>
      <c r="AG262" s="126"/>
      <c r="AH262" s="57"/>
      <c r="AI262" s="57"/>
      <c r="AJ262" s="57"/>
      <c r="AK262" s="57"/>
      <c r="AL262" s="57"/>
      <c r="AM262" s="57"/>
      <c r="AN262" s="57"/>
      <c r="AO262" s="57"/>
      <c r="AP262" s="57"/>
      <c r="AQ262" s="57"/>
      <c r="AR262" s="57"/>
      <c r="AS262" s="57"/>
      <c r="AT262" s="57"/>
      <c r="AU262" s="57"/>
      <c r="AV262" s="57"/>
      <c r="AW262" s="57"/>
      <c r="AX262" s="57"/>
      <c r="AY262" s="57"/>
      <c r="AZ262" s="57"/>
    </row>
    <row r="263" spans="1:52" s="119" customFormat="1" ht="18" customHeight="1" thickBot="1" x14ac:dyDescent="0.2">
      <c r="A263" s="827" t="s">
        <v>2143</v>
      </c>
      <c r="B263" s="827"/>
      <c r="C263" s="827"/>
      <c r="D263" s="827"/>
      <c r="E263" s="827"/>
      <c r="F263" s="827"/>
      <c r="G263" s="827"/>
      <c r="H263" s="827"/>
      <c r="I263" s="827"/>
      <c r="J263" s="827"/>
      <c r="K263" s="827"/>
      <c r="L263" s="827"/>
      <c r="M263" s="827"/>
      <c r="N263" s="827"/>
      <c r="O263" s="827"/>
      <c r="P263" s="827"/>
      <c r="Q263" s="827"/>
      <c r="R263" s="827"/>
      <c r="S263" s="827"/>
      <c r="T263" s="827"/>
      <c r="U263" s="827"/>
      <c r="V263" s="827"/>
      <c r="W263" s="828"/>
      <c r="X263" s="829"/>
      <c r="Y263" s="830"/>
      <c r="Z263" s="831" t="s">
        <v>1418</v>
      </c>
      <c r="AA263" s="832"/>
      <c r="AB263" s="832"/>
      <c r="AC263" s="832"/>
      <c r="AD263" s="832"/>
      <c r="AE263" s="833"/>
      <c r="AF263" s="87" t="str">
        <f>IF(AND(X262=1,X263=""),"←(5)に回答をお願いします。",IF(AND(X262=2,X263&lt;&gt;""),"←(5)は回答不要です。",""))</f>
        <v/>
      </c>
      <c r="AG263" s="126"/>
      <c r="AH263" s="57"/>
      <c r="AI263" s="57"/>
      <c r="AJ263" s="57"/>
      <c r="AK263" s="57"/>
      <c r="AL263" s="57"/>
      <c r="AM263" s="57"/>
      <c r="AN263" s="57"/>
      <c r="AO263" s="57"/>
      <c r="AP263" s="57"/>
      <c r="AQ263" s="57"/>
      <c r="AR263" s="57"/>
      <c r="AS263" s="57"/>
      <c r="AT263" s="57"/>
      <c r="AU263" s="57"/>
      <c r="AV263" s="57"/>
      <c r="AW263" s="57"/>
      <c r="AX263" s="57"/>
      <c r="AY263" s="57"/>
      <c r="AZ263" s="57"/>
    </row>
    <row r="264" spans="1:52" s="57" customFormat="1" ht="6.75" customHeight="1" x14ac:dyDescent="0.15">
      <c r="Z264" s="69"/>
      <c r="AF264" s="87"/>
      <c r="AG264" s="126"/>
    </row>
    <row r="265" spans="1:52" s="57" customFormat="1" ht="29.25" customHeight="1" x14ac:dyDescent="0.15">
      <c r="A265" s="109" t="s">
        <v>1343</v>
      </c>
      <c r="B265" s="109"/>
      <c r="C265" s="109"/>
      <c r="D265" s="109"/>
      <c r="E265" s="109"/>
      <c r="F265" s="109"/>
      <c r="G265" s="109"/>
      <c r="H265" s="109"/>
      <c r="I265" s="109"/>
      <c r="J265" s="109"/>
      <c r="K265" s="109"/>
      <c r="L265" s="109"/>
      <c r="M265" s="109"/>
      <c r="N265" s="109"/>
      <c r="O265" s="109"/>
      <c r="P265" s="109"/>
      <c r="Q265" s="109"/>
      <c r="R265" s="592" t="str">
        <f>IF(AK1="学校法人項目回答不要","以下の項目は回答不要です。","")</f>
        <v/>
      </c>
      <c r="S265" s="109"/>
      <c r="T265" s="109"/>
      <c r="U265" s="109"/>
      <c r="V265" s="109"/>
      <c r="W265" s="109"/>
      <c r="X265" s="109"/>
      <c r="Y265" s="109"/>
      <c r="Z265" s="109"/>
      <c r="AA265" s="109"/>
      <c r="AB265" s="109"/>
      <c r="AC265" s="109"/>
      <c r="AD265" s="109"/>
      <c r="AE265" s="109"/>
      <c r="AF265" s="87"/>
      <c r="AG265" s="87"/>
    </row>
    <row r="266" spans="1:52" s="104" customFormat="1" ht="15" customHeight="1" x14ac:dyDescent="0.15">
      <c r="A266" s="797" t="s">
        <v>1288</v>
      </c>
      <c r="B266" s="797"/>
      <c r="C266" s="797"/>
      <c r="D266" s="797"/>
      <c r="E266" s="797"/>
      <c r="F266" s="797"/>
      <c r="G266" s="797"/>
      <c r="H266" s="797"/>
      <c r="I266" s="797"/>
      <c r="J266" s="797"/>
      <c r="K266" s="797"/>
      <c r="L266" s="797"/>
      <c r="M266" s="797"/>
      <c r="N266" s="797"/>
      <c r="O266" s="797"/>
      <c r="P266" s="797"/>
      <c r="Q266" s="797"/>
      <c r="R266" s="797"/>
      <c r="S266" s="797"/>
      <c r="T266" s="797"/>
      <c r="U266" s="797"/>
      <c r="V266" s="797"/>
      <c r="W266" s="797"/>
      <c r="X266" s="797"/>
      <c r="Y266" s="797"/>
      <c r="Z266" s="797"/>
      <c r="AA266" s="797"/>
      <c r="AB266" s="797"/>
      <c r="AC266" s="797"/>
      <c r="AD266" s="797"/>
      <c r="AE266" s="87"/>
      <c r="AF266" s="126"/>
      <c r="AG266" s="87"/>
    </row>
    <row r="267" spans="1:52" s="104" customFormat="1" ht="27" customHeight="1" x14ac:dyDescent="0.15">
      <c r="A267" s="798" t="s">
        <v>1355</v>
      </c>
      <c r="B267" s="798"/>
      <c r="C267" s="798"/>
      <c r="D267" s="798"/>
      <c r="E267" s="798"/>
      <c r="F267" s="798"/>
      <c r="G267" s="798"/>
      <c r="H267" s="798"/>
      <c r="I267" s="798"/>
      <c r="J267" s="798"/>
      <c r="K267" s="798"/>
      <c r="L267" s="798"/>
      <c r="M267" s="798"/>
      <c r="N267" s="798"/>
      <c r="O267" s="798"/>
      <c r="P267" s="798"/>
      <c r="Q267" s="798"/>
      <c r="R267" s="798"/>
      <c r="S267" s="798"/>
      <c r="T267" s="798"/>
      <c r="U267" s="798"/>
      <c r="V267" s="798"/>
      <c r="W267" s="798"/>
      <c r="X267" s="798"/>
      <c r="Y267" s="798"/>
      <c r="Z267" s="798"/>
      <c r="AA267" s="798"/>
      <c r="AB267" s="798"/>
      <c r="AC267" s="798"/>
      <c r="AD267" s="798"/>
      <c r="AE267" s="798"/>
      <c r="AF267" s="134"/>
      <c r="AG267" s="87"/>
    </row>
    <row r="268" spans="1:52" s="108" customFormat="1" ht="13.5" x14ac:dyDescent="0.15">
      <c r="A268" s="109" t="s">
        <v>1050</v>
      </c>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87"/>
      <c r="AF268" s="126"/>
      <c r="AG268" s="107"/>
    </row>
    <row r="269" spans="1:52" s="57" customFormat="1" ht="10.5" customHeight="1" x14ac:dyDescent="0.15">
      <c r="A269" s="110"/>
      <c r="B269" s="111"/>
      <c r="C269" s="111"/>
      <c r="D269" s="111"/>
      <c r="E269" s="111"/>
      <c r="F269" s="111"/>
      <c r="G269" s="111"/>
      <c r="H269" s="111"/>
      <c r="I269" s="111"/>
      <c r="J269" s="111"/>
      <c r="K269" s="111"/>
      <c r="L269" s="111"/>
      <c r="M269" s="111"/>
      <c r="N269" s="111"/>
      <c r="O269" s="111"/>
      <c r="P269" s="111"/>
      <c r="Q269" s="111"/>
      <c r="R269" s="111"/>
      <c r="S269" s="111"/>
      <c r="T269" s="111"/>
      <c r="U269" s="111"/>
      <c r="V269" s="112"/>
      <c r="W269" s="112"/>
      <c r="X269" s="112"/>
      <c r="Y269" s="735" t="s">
        <v>1037</v>
      </c>
      <c r="Z269" s="735"/>
      <c r="AA269" s="735"/>
      <c r="AB269" s="735"/>
      <c r="AC269" s="735"/>
      <c r="AD269" s="736"/>
      <c r="AE269" s="401"/>
      <c r="AF269" s="87"/>
      <c r="AG269" s="87"/>
    </row>
    <row r="270" spans="1:52" s="57" customFormat="1" ht="15" customHeight="1" thickBot="1" x14ac:dyDescent="0.2">
      <c r="A270" s="740" t="s">
        <v>1038</v>
      </c>
      <c r="B270" s="741"/>
      <c r="C270" s="741"/>
      <c r="D270" s="741"/>
      <c r="E270" s="741"/>
      <c r="F270" s="741"/>
      <c r="G270" s="741"/>
      <c r="H270" s="741"/>
      <c r="I270" s="740" t="s">
        <v>1039</v>
      </c>
      <c r="J270" s="741"/>
      <c r="K270" s="741"/>
      <c r="L270" s="741"/>
      <c r="M270" s="741"/>
      <c r="N270" s="741"/>
      <c r="O270" s="741"/>
      <c r="P270" s="742"/>
      <c r="Q270" s="741" t="s">
        <v>2135</v>
      </c>
      <c r="R270" s="741"/>
      <c r="S270" s="741"/>
      <c r="T270" s="741"/>
      <c r="U270" s="741"/>
      <c r="V270" s="741"/>
      <c r="W270" s="741"/>
      <c r="X270" s="742"/>
      <c r="Y270" s="738"/>
      <c r="Z270" s="738"/>
      <c r="AA270" s="738"/>
      <c r="AB270" s="738"/>
      <c r="AC270" s="738"/>
      <c r="AD270" s="739"/>
      <c r="AE270" s="401"/>
      <c r="AF270" s="87"/>
      <c r="AG270" s="87"/>
    </row>
    <row r="271" spans="1:52" s="57" customFormat="1" ht="22.5" customHeight="1" thickBot="1" x14ac:dyDescent="0.2">
      <c r="A271" s="799"/>
      <c r="B271" s="800"/>
      <c r="C271" s="800"/>
      <c r="D271" s="800"/>
      <c r="E271" s="800"/>
      <c r="F271" s="800"/>
      <c r="G271" s="800"/>
      <c r="H271" s="800"/>
      <c r="I271" s="799"/>
      <c r="J271" s="800"/>
      <c r="K271" s="800"/>
      <c r="L271" s="800"/>
      <c r="M271" s="800"/>
      <c r="N271" s="800"/>
      <c r="O271" s="800"/>
      <c r="P271" s="800"/>
      <c r="Q271" s="799"/>
      <c r="R271" s="800"/>
      <c r="S271" s="800"/>
      <c r="T271" s="800"/>
      <c r="U271" s="800"/>
      <c r="V271" s="800"/>
      <c r="W271" s="800"/>
      <c r="X271" s="800"/>
      <c r="Y271" s="2204">
        <f>SUM(A271:X271)</f>
        <v>0</v>
      </c>
      <c r="Z271" s="2205"/>
      <c r="AA271" s="2205"/>
      <c r="AB271" s="2205"/>
      <c r="AC271" s="2205"/>
      <c r="AD271" s="2206"/>
      <c r="AE271" s="363"/>
      <c r="AF271" s="87" t="str">
        <f>IF(AK1="学校法人項目回答不要","",IF(Y271=0,"←理事総数が０人です。理事の人数をご回答ください。",IF(A271="","←【１号理事（校長）】が未記入です。（０人の場合は「０」と記入してください。）",IF(I271="","←【２号理事（評議員）】が未記入です。（０人の場合は「０」と記入してください。）",IF(Q271="","←【３号理事（寄付行為の規定）】が未記入です。（０人の場合は「０」と記入してください。）","")))))</f>
        <v>←理事総数が０人です。理事の人数をご回答ください。</v>
      </c>
      <c r="AG271" s="87"/>
    </row>
    <row r="272" spans="1:52" s="57" customFormat="1" ht="46.5" customHeight="1" x14ac:dyDescent="0.15">
      <c r="A272" s="851" t="s">
        <v>4815</v>
      </c>
      <c r="B272" s="851"/>
      <c r="C272" s="851"/>
      <c r="D272" s="851"/>
      <c r="E272" s="851"/>
      <c r="F272" s="851"/>
      <c r="G272" s="851"/>
      <c r="H272" s="851"/>
      <c r="I272" s="851"/>
      <c r="J272" s="851"/>
      <c r="K272" s="851"/>
      <c r="L272" s="851"/>
      <c r="M272" s="851"/>
      <c r="N272" s="851"/>
      <c r="O272" s="851"/>
      <c r="P272" s="851"/>
      <c r="Q272" s="851"/>
      <c r="R272" s="851"/>
      <c r="S272" s="851"/>
      <c r="T272" s="851"/>
      <c r="U272" s="851"/>
      <c r="V272" s="851"/>
      <c r="W272" s="851"/>
      <c r="X272" s="851"/>
      <c r="Y272" s="851"/>
      <c r="Z272" s="851"/>
      <c r="AA272" s="851"/>
      <c r="AB272" s="851"/>
      <c r="AC272" s="851"/>
      <c r="AD272" s="851"/>
      <c r="AE272" s="402"/>
      <c r="AF272" s="87"/>
      <c r="AG272" s="87"/>
    </row>
    <row r="273" spans="1:33" s="57" customFormat="1" ht="10.5" customHeight="1" x14ac:dyDescent="0.15">
      <c r="A273" s="117"/>
      <c r="B273" s="118"/>
      <c r="C273" s="118"/>
      <c r="D273" s="118"/>
      <c r="E273" s="118"/>
      <c r="F273" s="118"/>
      <c r="G273" s="118"/>
      <c r="H273" s="118"/>
      <c r="I273" s="118"/>
      <c r="J273" s="118"/>
      <c r="K273" s="118"/>
      <c r="L273" s="118"/>
      <c r="M273" s="118"/>
      <c r="N273" s="118"/>
      <c r="O273" s="118"/>
      <c r="P273" s="118"/>
      <c r="Q273" s="118"/>
      <c r="R273" s="118"/>
      <c r="S273" s="118"/>
      <c r="T273" s="118"/>
      <c r="U273" s="118"/>
      <c r="V273" s="118"/>
      <c r="W273" s="118"/>
      <c r="X273" s="118"/>
      <c r="Y273" s="118"/>
      <c r="Z273" s="118"/>
      <c r="AA273" s="118"/>
      <c r="AB273" s="118"/>
      <c r="AC273" s="118"/>
      <c r="AD273" s="118"/>
      <c r="AE273" s="118"/>
      <c r="AF273" s="87"/>
      <c r="AG273" s="87"/>
    </row>
    <row r="274" spans="1:33" s="57" customFormat="1" ht="13.5" x14ac:dyDescent="0.15">
      <c r="A274" s="109" t="s">
        <v>1030</v>
      </c>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87"/>
      <c r="AG274" s="87"/>
    </row>
    <row r="275" spans="1:33" s="57" customFormat="1" ht="10.5" customHeight="1" x14ac:dyDescent="0.15">
      <c r="A275" s="113"/>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801" t="s">
        <v>1036</v>
      </c>
      <c r="Z275" s="801"/>
      <c r="AA275" s="801"/>
      <c r="AB275" s="801"/>
      <c r="AC275" s="801"/>
      <c r="AD275" s="802"/>
      <c r="AE275" s="363"/>
      <c r="AF275" s="87"/>
      <c r="AG275" s="87"/>
    </row>
    <row r="276" spans="1:33" s="57" customFormat="1" ht="15" customHeight="1" x14ac:dyDescent="0.15">
      <c r="A276" s="842" t="s">
        <v>1032</v>
      </c>
      <c r="B276" s="801"/>
      <c r="C276" s="801"/>
      <c r="D276" s="801"/>
      <c r="E276" s="801"/>
      <c r="F276" s="801"/>
      <c r="G276" s="801"/>
      <c r="H276" s="801"/>
      <c r="I276" s="801"/>
      <c r="J276" s="801"/>
      <c r="K276" s="801"/>
      <c r="L276" s="802"/>
      <c r="M276" s="734" t="s">
        <v>1035</v>
      </c>
      <c r="N276" s="735"/>
      <c r="O276" s="735"/>
      <c r="P276" s="735"/>
      <c r="Q276" s="735"/>
      <c r="R276" s="736"/>
      <c r="S276" s="734" t="s">
        <v>2136</v>
      </c>
      <c r="T276" s="735"/>
      <c r="U276" s="735"/>
      <c r="V276" s="735"/>
      <c r="W276" s="735"/>
      <c r="X276" s="736"/>
      <c r="Y276" s="803"/>
      <c r="Z276" s="803"/>
      <c r="AA276" s="803"/>
      <c r="AB276" s="803"/>
      <c r="AC276" s="803"/>
      <c r="AD276" s="804"/>
      <c r="AE276" s="363"/>
      <c r="AF276" s="87"/>
      <c r="AG276" s="87"/>
    </row>
    <row r="277" spans="1:33" s="57" customFormat="1" ht="17.25" customHeight="1" thickBot="1" x14ac:dyDescent="0.2">
      <c r="A277" s="740" t="s">
        <v>1033</v>
      </c>
      <c r="B277" s="741"/>
      <c r="C277" s="741"/>
      <c r="D277" s="741"/>
      <c r="E277" s="741"/>
      <c r="F277" s="741"/>
      <c r="G277" s="740" t="s">
        <v>1034</v>
      </c>
      <c r="H277" s="741"/>
      <c r="I277" s="741"/>
      <c r="J277" s="741"/>
      <c r="K277" s="741"/>
      <c r="L277" s="742"/>
      <c r="M277" s="737"/>
      <c r="N277" s="738"/>
      <c r="O277" s="738"/>
      <c r="P277" s="738"/>
      <c r="Q277" s="738"/>
      <c r="R277" s="739"/>
      <c r="S277" s="737"/>
      <c r="T277" s="738"/>
      <c r="U277" s="738"/>
      <c r="V277" s="738"/>
      <c r="W277" s="738"/>
      <c r="X277" s="739"/>
      <c r="Y277" s="805"/>
      <c r="Z277" s="805"/>
      <c r="AA277" s="805"/>
      <c r="AB277" s="805"/>
      <c r="AC277" s="805"/>
      <c r="AD277" s="806"/>
      <c r="AE277" s="363"/>
      <c r="AF277" s="87"/>
      <c r="AG277" s="87"/>
    </row>
    <row r="278" spans="1:33" s="57" customFormat="1" ht="23.25" customHeight="1" thickBot="1" x14ac:dyDescent="0.2">
      <c r="A278" s="867"/>
      <c r="B278" s="868"/>
      <c r="C278" s="868"/>
      <c r="D278" s="868"/>
      <c r="E278" s="868"/>
      <c r="F278" s="869"/>
      <c r="G278" s="867"/>
      <c r="H278" s="868"/>
      <c r="I278" s="868"/>
      <c r="J278" s="868"/>
      <c r="K278" s="868"/>
      <c r="L278" s="869"/>
      <c r="M278" s="867"/>
      <c r="N278" s="868"/>
      <c r="O278" s="868"/>
      <c r="P278" s="868"/>
      <c r="Q278" s="868"/>
      <c r="R278" s="869"/>
      <c r="S278" s="867"/>
      <c r="T278" s="868"/>
      <c r="U278" s="868"/>
      <c r="V278" s="868"/>
      <c r="W278" s="868"/>
      <c r="X278" s="869"/>
      <c r="Y278" s="2204">
        <f>SUM(A278:X278)</f>
        <v>0</v>
      </c>
      <c r="Z278" s="2205"/>
      <c r="AA278" s="2205"/>
      <c r="AB278" s="2205"/>
      <c r="AC278" s="2205"/>
      <c r="AD278" s="2206"/>
      <c r="AE278" s="363"/>
      <c r="AF278" s="87" t="str">
        <f>IF(AK1="学校法人項目回答不要","",IF(Y278=0,"←評議員総数が０人です。評議員の人数をご回答ください。",IF(A278="","←【１号評議員（役員数）】が未記入です。（０人の場合は「０」と記入してください。）",IF(G278="","←【１号評議員（役員以外）】が未記入です。（０人の場合は「０」と記入してください。）",IF(M278="","←【２号評議員（卒業生）】が未記入です。（０人の場合は「０」と記入してください。）",IF(S278="","←【３号評議員（寄付行為の規定）】が未記入です。（０人の場合は「０」と記入してください。）",""))))))</f>
        <v>←評議員総数が０人です。評議員の人数をご回答ください。</v>
      </c>
      <c r="AG278" s="87"/>
    </row>
    <row r="279" spans="1:33" s="57" customFormat="1" ht="15.75" customHeight="1" x14ac:dyDescent="0.15">
      <c r="A279" s="807" t="s">
        <v>4814</v>
      </c>
      <c r="B279" s="807"/>
      <c r="C279" s="807"/>
      <c r="D279" s="807"/>
      <c r="E279" s="807"/>
      <c r="F279" s="807"/>
      <c r="G279" s="807"/>
      <c r="H279" s="807"/>
      <c r="I279" s="807"/>
      <c r="J279" s="807"/>
      <c r="K279" s="807"/>
      <c r="L279" s="807"/>
      <c r="M279" s="807"/>
      <c r="N279" s="807"/>
      <c r="O279" s="807"/>
      <c r="P279" s="807"/>
      <c r="Q279" s="1"/>
      <c r="R279" s="1"/>
      <c r="S279" s="1"/>
      <c r="T279" s="1"/>
      <c r="U279" s="1"/>
      <c r="V279" s="1"/>
      <c r="W279" s="1"/>
      <c r="X279" s="1"/>
      <c r="Y279" s="1"/>
      <c r="Z279" s="1"/>
      <c r="AA279" s="1"/>
      <c r="AB279" s="1"/>
      <c r="AC279" s="1"/>
      <c r="AD279" s="1"/>
      <c r="AE279" s="1"/>
      <c r="AF279" s="105"/>
      <c r="AG279" s="87"/>
    </row>
    <row r="280" spans="1:33" s="57" customFormat="1" ht="19.5" customHeight="1" x14ac:dyDescent="0.15">
      <c r="A280" s="808"/>
      <c r="B280" s="808"/>
      <c r="C280" s="808"/>
      <c r="D280" s="808"/>
      <c r="E280" s="808"/>
      <c r="F280" s="808"/>
      <c r="G280" s="808"/>
      <c r="H280" s="808"/>
      <c r="I280" s="808"/>
      <c r="J280" s="808"/>
      <c r="K280" s="808"/>
      <c r="L280" s="808"/>
      <c r="M280" s="808"/>
      <c r="N280" s="808"/>
      <c r="O280" s="808"/>
      <c r="P280" s="808"/>
      <c r="Q280" s="853" t="s">
        <v>1045</v>
      </c>
      <c r="R280" s="854"/>
      <c r="S280" s="854"/>
      <c r="T280" s="854"/>
      <c r="U280" s="854"/>
      <c r="V280" s="854"/>
      <c r="W280" s="854"/>
      <c r="X280" s="854"/>
      <c r="Y280" s="854"/>
      <c r="Z280" s="854"/>
      <c r="AA280" s="854"/>
      <c r="AB280" s="854"/>
      <c r="AC280" s="854"/>
      <c r="AD280" s="855"/>
      <c r="AE280" s="115"/>
      <c r="AF280" s="87"/>
      <c r="AG280" s="87"/>
    </row>
    <row r="281" spans="1:33" s="106" customFormat="1" ht="30" customHeight="1" thickBot="1" x14ac:dyDescent="0.2">
      <c r="A281" s="808"/>
      <c r="B281" s="808"/>
      <c r="C281" s="808"/>
      <c r="D281" s="808"/>
      <c r="E281" s="808"/>
      <c r="F281" s="808"/>
      <c r="G281" s="808"/>
      <c r="H281" s="808"/>
      <c r="I281" s="808"/>
      <c r="J281" s="808"/>
      <c r="K281" s="808"/>
      <c r="L281" s="808"/>
      <c r="M281" s="808"/>
      <c r="N281" s="808"/>
      <c r="O281" s="808"/>
      <c r="P281" s="808"/>
      <c r="Q281" s="856" t="s">
        <v>1043</v>
      </c>
      <c r="R281" s="857"/>
      <c r="S281" s="857"/>
      <c r="T281" s="857"/>
      <c r="U281" s="857"/>
      <c r="V281" s="857"/>
      <c r="W281" s="858"/>
      <c r="X281" s="857" t="s">
        <v>1044</v>
      </c>
      <c r="Y281" s="857"/>
      <c r="Z281" s="857"/>
      <c r="AA281" s="857"/>
      <c r="AB281" s="857"/>
      <c r="AC281" s="857"/>
      <c r="AD281" s="858"/>
      <c r="AE281" s="403"/>
      <c r="AF281" s="87"/>
      <c r="AG281" s="105"/>
    </row>
    <row r="282" spans="1:33" s="57" customFormat="1" ht="22.5" customHeight="1" thickBot="1" x14ac:dyDescent="0.2">
      <c r="A282" s="808"/>
      <c r="B282" s="808"/>
      <c r="C282" s="808"/>
      <c r="D282" s="808"/>
      <c r="E282" s="808"/>
      <c r="F282" s="808"/>
      <c r="G282" s="808"/>
      <c r="H282" s="808"/>
      <c r="I282" s="808"/>
      <c r="J282" s="808"/>
      <c r="K282" s="808"/>
      <c r="L282" s="808"/>
      <c r="M282" s="808"/>
      <c r="N282" s="808"/>
      <c r="O282" s="808"/>
      <c r="P282" s="808"/>
      <c r="Q282" s="799"/>
      <c r="R282" s="800"/>
      <c r="S282" s="800"/>
      <c r="T282" s="800"/>
      <c r="U282" s="800"/>
      <c r="V282" s="800"/>
      <c r="W282" s="852"/>
      <c r="X282" s="799"/>
      <c r="Y282" s="800"/>
      <c r="Z282" s="800"/>
      <c r="AA282" s="800"/>
      <c r="AB282" s="800"/>
      <c r="AC282" s="800"/>
      <c r="AD282" s="852"/>
      <c r="AE282" s="115"/>
      <c r="AF282" s="87" t="str">
        <f>IF(AK1="学校法人項目回答不要","",IF(Q282="","←【非常勤の評議員（報酬あり）】が未記入です。（０人の場合は「０」と記入してください。）",IF(X282="","←【非常勤の評議員（報酬なし）】が未記入です。（０人の場合は「０」と記入してください。）",IF(SUM(Q282:AD282)&gt;Y278,"←非常勤の人数が↑の「評議員総数」を上回っているので修正願います。",""))))</f>
        <v>←【非常勤の評議員（報酬あり）】が未記入です。（０人の場合は「０」と記入してください。）</v>
      </c>
      <c r="AG282" s="87"/>
    </row>
    <row r="283" spans="1:33" s="57" customFormat="1" ht="10.5" customHeight="1" x14ac:dyDescent="0.15">
      <c r="A283" s="808"/>
      <c r="B283" s="808"/>
      <c r="C283" s="808"/>
      <c r="D283" s="808"/>
      <c r="E283" s="808"/>
      <c r="F283" s="808"/>
      <c r="G283" s="808"/>
      <c r="H283" s="808"/>
      <c r="I283" s="808"/>
      <c r="J283" s="808"/>
      <c r="K283" s="808"/>
      <c r="L283" s="808"/>
      <c r="M283" s="808"/>
      <c r="N283" s="808"/>
      <c r="O283" s="808"/>
      <c r="P283" s="808"/>
      <c r="Q283" s="115"/>
      <c r="R283" s="115"/>
      <c r="S283" s="115"/>
      <c r="T283" s="115"/>
      <c r="U283" s="115"/>
      <c r="V283" s="115"/>
      <c r="W283" s="115"/>
      <c r="X283" s="115"/>
      <c r="Y283" s="115"/>
      <c r="Z283" s="115"/>
      <c r="AA283" s="115"/>
      <c r="AB283" s="115"/>
      <c r="AC283" s="115"/>
      <c r="AD283" s="115"/>
      <c r="AE283" s="115"/>
      <c r="AF283" s="87"/>
      <c r="AG283" s="87"/>
    </row>
    <row r="284" spans="1:33" s="57" customFormat="1" ht="13.5" x14ac:dyDescent="0.15">
      <c r="A284" s="109" t="s">
        <v>1031</v>
      </c>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87"/>
      <c r="AG284" s="87"/>
    </row>
    <row r="285" spans="1:33" s="57" customFormat="1" ht="13.5" x14ac:dyDescent="0.15">
      <c r="A285" s="859" t="s">
        <v>1042</v>
      </c>
      <c r="B285" s="859"/>
      <c r="C285" s="859"/>
      <c r="D285" s="859"/>
      <c r="E285" s="859"/>
      <c r="F285" s="859"/>
      <c r="G285" s="856" t="s">
        <v>1048</v>
      </c>
      <c r="H285" s="857"/>
      <c r="I285" s="857"/>
      <c r="J285" s="857"/>
      <c r="K285" s="857"/>
      <c r="L285" s="857"/>
      <c r="M285" s="857"/>
      <c r="N285" s="857"/>
      <c r="O285" s="857"/>
      <c r="P285" s="857"/>
      <c r="Q285" s="857"/>
      <c r="R285" s="858"/>
      <c r="S285" s="861" t="s">
        <v>1049</v>
      </c>
      <c r="T285" s="862"/>
      <c r="U285" s="862"/>
      <c r="V285" s="862"/>
      <c r="W285" s="862"/>
      <c r="X285" s="862"/>
      <c r="Y285" s="865"/>
      <c r="Z285" s="866"/>
      <c r="AA285" s="866"/>
      <c r="AB285" s="866"/>
      <c r="AC285" s="866"/>
      <c r="AD285" s="866"/>
      <c r="AE285" s="403"/>
      <c r="AF285" s="87"/>
      <c r="AG285" s="87"/>
    </row>
    <row r="286" spans="1:33" s="57" customFormat="1" ht="42.75" customHeight="1" thickBot="1" x14ac:dyDescent="0.2">
      <c r="A286" s="860"/>
      <c r="B286" s="860"/>
      <c r="C286" s="860"/>
      <c r="D286" s="860"/>
      <c r="E286" s="860"/>
      <c r="F286" s="860"/>
      <c r="G286" s="823" t="s">
        <v>1046</v>
      </c>
      <c r="H286" s="860"/>
      <c r="I286" s="860"/>
      <c r="J286" s="860"/>
      <c r="K286" s="860"/>
      <c r="L286" s="860"/>
      <c r="M286" s="821" t="s">
        <v>1047</v>
      </c>
      <c r="N286" s="822"/>
      <c r="O286" s="822"/>
      <c r="P286" s="822"/>
      <c r="Q286" s="822"/>
      <c r="R286" s="823"/>
      <c r="S286" s="863"/>
      <c r="T286" s="864"/>
      <c r="U286" s="864"/>
      <c r="V286" s="864"/>
      <c r="W286" s="864"/>
      <c r="X286" s="864"/>
      <c r="Y286" s="824" t="s">
        <v>2185</v>
      </c>
      <c r="Z286" s="825"/>
      <c r="AA286" s="825"/>
      <c r="AB286" s="825"/>
      <c r="AC286" s="825"/>
      <c r="AD286" s="826"/>
      <c r="AE286" s="115"/>
      <c r="AF286" s="87"/>
      <c r="AG286" s="87"/>
    </row>
    <row r="287" spans="1:33" s="57" customFormat="1" ht="21.75" customHeight="1" thickBot="1" x14ac:dyDescent="0.2">
      <c r="A287" s="867"/>
      <c r="B287" s="868"/>
      <c r="C287" s="868"/>
      <c r="D287" s="868"/>
      <c r="E287" s="868"/>
      <c r="F287" s="869"/>
      <c r="G287" s="867"/>
      <c r="H287" s="868"/>
      <c r="I287" s="868"/>
      <c r="J287" s="868"/>
      <c r="K287" s="868"/>
      <c r="L287" s="869"/>
      <c r="M287" s="867"/>
      <c r="N287" s="868"/>
      <c r="O287" s="868"/>
      <c r="P287" s="868"/>
      <c r="Q287" s="868"/>
      <c r="R287" s="869"/>
      <c r="S287" s="2204">
        <f>SUM(A287:R287)</f>
        <v>0</v>
      </c>
      <c r="T287" s="2205"/>
      <c r="U287" s="2205"/>
      <c r="V287" s="2205"/>
      <c r="W287" s="2205"/>
      <c r="X287" s="2206"/>
      <c r="Y287" s="867"/>
      <c r="Z287" s="868"/>
      <c r="AA287" s="868"/>
      <c r="AB287" s="868"/>
      <c r="AC287" s="868"/>
      <c r="AD287" s="869"/>
      <c r="AE287" s="363"/>
      <c r="AF287" s="87" t="str">
        <f>IF(AK1="学校法人項目回答不要","",IF(S287=0,"←監事総数が０人です。監事の人数をご回答ください。",IF(A287="","←【常勤の監事】が未記入です。（０人の場合は「０」と記入してください。）",IF(G287="","←【非常勤の監事（報酬あり）】が未記入です。（０人の場合は「０」と記入してください。）",IF(M287="","←【非常勤の監事（報酬なし）】が未記入です。（０人の場合は「０」と記入してください。）",IF(Y287="","←【監事のうち特別利害関係者の人数】が未記入です。（０人の場合は「０」と記入してください。）",IF(Y287&gt;S287,"←特別利害関係者の人数が「監事総数」を上回っているので修正願います。","")))))))</f>
        <v>←監事総数が０人です。監事の人数をご回答ください。</v>
      </c>
      <c r="AG287" s="87"/>
    </row>
    <row r="288" spans="1:33" s="57" customFormat="1" ht="69.75" customHeight="1" x14ac:dyDescent="0.15">
      <c r="A288" s="807" t="s">
        <v>1363</v>
      </c>
      <c r="B288" s="807"/>
      <c r="C288" s="807"/>
      <c r="D288" s="807"/>
      <c r="E288" s="807"/>
      <c r="F288" s="807"/>
      <c r="G288" s="807"/>
      <c r="H288" s="807"/>
      <c r="I288" s="807"/>
      <c r="J288" s="807"/>
      <c r="K288" s="807"/>
      <c r="L288" s="807"/>
      <c r="M288" s="807"/>
      <c r="N288" s="807"/>
      <c r="O288" s="807"/>
      <c r="P288" s="807"/>
      <c r="Q288" s="807"/>
      <c r="R288" s="807"/>
      <c r="S288" s="807"/>
      <c r="T288" s="807"/>
      <c r="U288" s="807"/>
      <c r="V288" s="807"/>
      <c r="W288" s="807"/>
      <c r="X288" s="807"/>
      <c r="Y288" s="807"/>
      <c r="Z288" s="807"/>
      <c r="AA288" s="807"/>
      <c r="AB288" s="807"/>
      <c r="AC288" s="807"/>
      <c r="AD288" s="807"/>
      <c r="AE288" s="364"/>
      <c r="AF288" s="87"/>
      <c r="AG288" s="87"/>
    </row>
    <row r="295" spans="34:41" ht="90" customHeight="1" x14ac:dyDescent="0.15"/>
    <row r="296" spans="34:41" ht="15" customHeight="1" x14ac:dyDescent="0.15">
      <c r="AH296" s="719" t="s">
        <v>1440</v>
      </c>
      <c r="AI296" s="720" t="s">
        <v>3295</v>
      </c>
      <c r="AJ296" s="721" t="s">
        <v>2482</v>
      </c>
      <c r="AK296" s="722" t="s">
        <v>3296</v>
      </c>
      <c r="AL296" s="723" t="s">
        <v>3268</v>
      </c>
      <c r="AM296" s="724" t="s">
        <v>3297</v>
      </c>
      <c r="AN296" s="724" t="s">
        <v>3298</v>
      </c>
      <c r="AO296" s="1" t="s">
        <v>3299</v>
      </c>
    </row>
    <row r="297" spans="34:41" ht="15" customHeight="1" x14ac:dyDescent="0.15">
      <c r="AH297" s="725" t="s">
        <v>2503</v>
      </c>
      <c r="AI297" s="726" t="s">
        <v>2232</v>
      </c>
      <c r="AJ297" s="727" t="s">
        <v>3272</v>
      </c>
      <c r="AK297" s="726">
        <v>5301035</v>
      </c>
      <c r="AL297" s="728">
        <v>1304041</v>
      </c>
      <c r="AM297" s="729">
        <v>1</v>
      </c>
      <c r="AN297" s="729" t="s">
        <v>1051</v>
      </c>
      <c r="AO297" s="1" t="s">
        <v>3315</v>
      </c>
    </row>
    <row r="298" spans="34:41" ht="15" customHeight="1" x14ac:dyDescent="0.15">
      <c r="AH298" s="725" t="s">
        <v>2503</v>
      </c>
      <c r="AI298" s="726" t="s">
        <v>3286</v>
      </c>
      <c r="AJ298" s="727" t="s">
        <v>3290</v>
      </c>
      <c r="AK298" s="726">
        <v>5301030</v>
      </c>
      <c r="AL298" s="728">
        <v>1301003</v>
      </c>
      <c r="AM298" s="729">
        <v>1</v>
      </c>
      <c r="AN298" s="729" t="s">
        <v>1051</v>
      </c>
      <c r="AO298" s="1" t="s">
        <v>3315</v>
      </c>
    </row>
    <row r="299" spans="34:41" ht="15" customHeight="1" x14ac:dyDescent="0.15">
      <c r="AH299" s="725" t="s">
        <v>2503</v>
      </c>
      <c r="AI299" s="726" t="s">
        <v>2229</v>
      </c>
      <c r="AJ299" s="727" t="s">
        <v>3273</v>
      </c>
      <c r="AK299" s="726">
        <v>5301029</v>
      </c>
      <c r="AL299" s="728">
        <v>1301008</v>
      </c>
      <c r="AM299" s="729">
        <v>1</v>
      </c>
      <c r="AN299" s="729" t="s">
        <v>1051</v>
      </c>
      <c r="AO299" s="1" t="s">
        <v>3315</v>
      </c>
    </row>
    <row r="300" spans="34:41" ht="15" customHeight="1" x14ac:dyDescent="0.15">
      <c r="AH300" s="725" t="s">
        <v>2504</v>
      </c>
      <c r="AI300" s="726" t="s">
        <v>2235</v>
      </c>
      <c r="AJ300" s="727" t="s">
        <v>3283</v>
      </c>
      <c r="AK300" s="726">
        <v>5302016</v>
      </c>
      <c r="AL300" s="728">
        <v>1302013</v>
      </c>
      <c r="AM300" s="729">
        <v>1</v>
      </c>
      <c r="AN300" s="729" t="s">
        <v>1051</v>
      </c>
      <c r="AO300" s="1" t="s">
        <v>3315</v>
      </c>
    </row>
    <row r="301" spans="34:41" ht="15" customHeight="1" x14ac:dyDescent="0.15">
      <c r="AH301" s="725" t="s">
        <v>2506</v>
      </c>
      <c r="AI301" s="730" t="s">
        <v>3287</v>
      </c>
      <c r="AJ301" s="727" t="s">
        <v>3291</v>
      </c>
      <c r="AK301" s="730">
        <v>5304055</v>
      </c>
      <c r="AL301" s="728">
        <v>1304041</v>
      </c>
      <c r="AM301" s="729">
        <v>1</v>
      </c>
      <c r="AN301" s="729" t="s">
        <v>1051</v>
      </c>
      <c r="AO301" s="1" t="s">
        <v>3315</v>
      </c>
    </row>
    <row r="302" spans="34:41" ht="15" customHeight="1" x14ac:dyDescent="0.15">
      <c r="AH302" s="725" t="s">
        <v>2507</v>
      </c>
      <c r="AI302" s="726" t="s">
        <v>3279</v>
      </c>
      <c r="AJ302" s="727" t="s">
        <v>3280</v>
      </c>
      <c r="AK302" s="731">
        <v>5305065</v>
      </c>
      <c r="AL302" s="728">
        <v>5305065</v>
      </c>
      <c r="AM302" s="729">
        <v>1</v>
      </c>
      <c r="AN302" s="729" t="s">
        <v>1051</v>
      </c>
      <c r="AO302" s="1" t="s">
        <v>3316</v>
      </c>
    </row>
    <row r="303" spans="34:41" ht="15" customHeight="1" x14ac:dyDescent="0.15">
      <c r="AH303" s="725" t="s">
        <v>2507</v>
      </c>
      <c r="AI303" s="726" t="s">
        <v>2261</v>
      </c>
      <c r="AJ303" s="727" t="s">
        <v>3281</v>
      </c>
      <c r="AK303" s="726">
        <v>5305057</v>
      </c>
      <c r="AL303" s="728">
        <v>5305057</v>
      </c>
      <c r="AM303" s="729" t="s">
        <v>1051</v>
      </c>
      <c r="AN303" s="729">
        <v>1</v>
      </c>
      <c r="AO303" s="1" t="s">
        <v>3316</v>
      </c>
    </row>
    <row r="304" spans="34:41" ht="15" customHeight="1" x14ac:dyDescent="0.15">
      <c r="AH304" s="725" t="s">
        <v>2508</v>
      </c>
      <c r="AI304" s="726" t="s">
        <v>2270</v>
      </c>
      <c r="AJ304" s="727" t="s">
        <v>3277</v>
      </c>
      <c r="AK304" s="726">
        <v>5306084</v>
      </c>
      <c r="AL304" s="728">
        <v>1306059</v>
      </c>
      <c r="AM304" s="729" t="s">
        <v>1051</v>
      </c>
      <c r="AN304" s="729">
        <v>1</v>
      </c>
      <c r="AO304" s="1" t="s">
        <v>3315</v>
      </c>
    </row>
    <row r="305" spans="34:41" ht="15" customHeight="1" x14ac:dyDescent="0.15">
      <c r="AH305" s="725" t="s">
        <v>2508</v>
      </c>
      <c r="AI305" s="726" t="s">
        <v>2269</v>
      </c>
      <c r="AJ305" s="727" t="s">
        <v>3278</v>
      </c>
      <c r="AK305" s="726">
        <v>5306083</v>
      </c>
      <c r="AL305" s="728">
        <v>5306083</v>
      </c>
      <c r="AM305" s="729">
        <v>1</v>
      </c>
      <c r="AN305" s="729" t="s">
        <v>1051</v>
      </c>
      <c r="AO305" s="1" t="s">
        <v>3316</v>
      </c>
    </row>
    <row r="306" spans="34:41" ht="15" customHeight="1" x14ac:dyDescent="0.15">
      <c r="AH306" s="725" t="s">
        <v>2513</v>
      </c>
      <c r="AI306" s="730" t="s">
        <v>3289</v>
      </c>
      <c r="AJ306" s="727" t="s">
        <v>3292</v>
      </c>
      <c r="AK306" s="730">
        <v>5505032</v>
      </c>
      <c r="AL306" s="728">
        <v>1505016</v>
      </c>
      <c r="AM306" s="729">
        <v>1</v>
      </c>
      <c r="AN306" s="729" t="s">
        <v>1051</v>
      </c>
      <c r="AO306" s="1" t="s">
        <v>3315</v>
      </c>
    </row>
    <row r="307" spans="34:41" ht="13.5" x14ac:dyDescent="0.15">
      <c r="AH307" s="725" t="s">
        <v>2513</v>
      </c>
      <c r="AI307" s="726" t="s">
        <v>2333</v>
      </c>
      <c r="AJ307" s="727" t="s">
        <v>3282</v>
      </c>
      <c r="AK307" s="726">
        <v>5505023</v>
      </c>
      <c r="AL307" s="728">
        <v>1505006</v>
      </c>
      <c r="AM307" s="729">
        <v>1</v>
      </c>
      <c r="AN307" s="729" t="s">
        <v>1051</v>
      </c>
      <c r="AO307" s="1" t="s">
        <v>3315</v>
      </c>
    </row>
    <row r="308" spans="34:41" ht="15" customHeight="1" x14ac:dyDescent="0.15">
      <c r="AH308" s="725" t="s">
        <v>2516</v>
      </c>
      <c r="AI308" s="726" t="s">
        <v>2361</v>
      </c>
      <c r="AJ308" s="727" t="s">
        <v>3269</v>
      </c>
      <c r="AK308" s="732">
        <v>5508991</v>
      </c>
      <c r="AL308" s="728">
        <v>5508991</v>
      </c>
      <c r="AM308" s="729" t="s">
        <v>1051</v>
      </c>
      <c r="AN308" s="729">
        <v>1</v>
      </c>
      <c r="AO308" s="1" t="s">
        <v>3316</v>
      </c>
    </row>
    <row r="309" spans="34:41" ht="15" customHeight="1" x14ac:dyDescent="0.15">
      <c r="AH309" s="725" t="s">
        <v>2517</v>
      </c>
      <c r="AI309" s="731" t="s">
        <v>2365</v>
      </c>
      <c r="AJ309" s="727" t="s">
        <v>3275</v>
      </c>
      <c r="AK309" s="731">
        <v>5509004</v>
      </c>
      <c r="AL309" s="728">
        <v>1509004</v>
      </c>
      <c r="AM309" s="729" t="s">
        <v>1051</v>
      </c>
      <c r="AN309" s="729">
        <v>1</v>
      </c>
      <c r="AO309" s="1" t="s">
        <v>3315</v>
      </c>
    </row>
    <row r="310" spans="34:41" ht="15" customHeight="1" x14ac:dyDescent="0.15">
      <c r="AH310" s="725" t="s">
        <v>2518</v>
      </c>
      <c r="AI310" s="726" t="s">
        <v>2373</v>
      </c>
      <c r="AJ310" s="727" t="s">
        <v>3276</v>
      </c>
      <c r="AK310" s="726">
        <v>5601011</v>
      </c>
      <c r="AL310" s="728">
        <v>5601011</v>
      </c>
      <c r="AM310" s="729" t="s">
        <v>1051</v>
      </c>
      <c r="AN310" s="729">
        <v>1</v>
      </c>
      <c r="AO310" s="1" t="s">
        <v>3316</v>
      </c>
    </row>
    <row r="311" spans="34:41" ht="15" customHeight="1" x14ac:dyDescent="0.15">
      <c r="AH311" s="725" t="s">
        <v>2520</v>
      </c>
      <c r="AI311" s="726" t="s">
        <v>3288</v>
      </c>
      <c r="AJ311" s="727" t="s">
        <v>3293</v>
      </c>
      <c r="AK311" s="726">
        <v>5603100</v>
      </c>
      <c r="AL311" s="728">
        <v>1603023</v>
      </c>
      <c r="AM311" s="729" t="s">
        <v>1051</v>
      </c>
      <c r="AN311" s="729">
        <v>1</v>
      </c>
      <c r="AO311" s="1" t="s">
        <v>3315</v>
      </c>
    </row>
    <row r="312" spans="34:41" ht="15" customHeight="1" x14ac:dyDescent="0.15">
      <c r="AH312" s="725" t="s">
        <v>2522</v>
      </c>
      <c r="AI312" s="726" t="s">
        <v>2426</v>
      </c>
      <c r="AJ312" s="727" t="s">
        <v>3284</v>
      </c>
      <c r="AK312" s="726">
        <v>5605017</v>
      </c>
      <c r="AL312" s="728">
        <v>1605007</v>
      </c>
      <c r="AM312" s="729">
        <v>1</v>
      </c>
      <c r="AN312" s="729" t="s">
        <v>1051</v>
      </c>
      <c r="AO312" s="1" t="s">
        <v>3315</v>
      </c>
    </row>
    <row r="313" spans="34:41" ht="15" customHeight="1" x14ac:dyDescent="0.15">
      <c r="AH313" s="725" t="s">
        <v>2188</v>
      </c>
      <c r="AI313" s="726" t="s">
        <v>2439</v>
      </c>
      <c r="AJ313" s="727" t="s">
        <v>3274</v>
      </c>
      <c r="AK313" s="726">
        <v>5703025</v>
      </c>
      <c r="AL313" s="728">
        <v>5703025</v>
      </c>
      <c r="AM313" s="729" t="s">
        <v>1051</v>
      </c>
      <c r="AN313" s="729">
        <v>1</v>
      </c>
      <c r="AO313" s="1" t="s">
        <v>3316</v>
      </c>
    </row>
    <row r="314" spans="34:41" ht="15" customHeight="1" x14ac:dyDescent="0.15">
      <c r="AH314" s="725" t="s">
        <v>2530</v>
      </c>
      <c r="AI314" s="726" t="s">
        <v>2459</v>
      </c>
      <c r="AJ314" s="727" t="s">
        <v>3270</v>
      </c>
      <c r="AK314" s="726">
        <v>5803015</v>
      </c>
      <c r="AL314" s="728">
        <v>1803002</v>
      </c>
      <c r="AM314" s="729" t="s">
        <v>1051</v>
      </c>
      <c r="AN314" s="729">
        <v>1</v>
      </c>
      <c r="AO314" s="1" t="s">
        <v>3315</v>
      </c>
    </row>
    <row r="315" spans="34:41" ht="15" customHeight="1" x14ac:dyDescent="0.15">
      <c r="AH315" s="725" t="s">
        <v>2530</v>
      </c>
      <c r="AI315" s="726" t="s">
        <v>2460</v>
      </c>
      <c r="AJ315" s="727" t="s">
        <v>3271</v>
      </c>
      <c r="AK315" s="726">
        <v>5803016</v>
      </c>
      <c r="AL315" s="728">
        <v>1803003</v>
      </c>
      <c r="AM315" s="729" t="s">
        <v>1051</v>
      </c>
      <c r="AN315" s="729">
        <v>1</v>
      </c>
      <c r="AO315" s="1" t="s">
        <v>3315</v>
      </c>
    </row>
    <row r="316" spans="34:41" ht="15" customHeight="1" x14ac:dyDescent="0.15">
      <c r="AH316" s="725" t="s">
        <v>2532</v>
      </c>
      <c r="AI316" s="726" t="s">
        <v>3285</v>
      </c>
      <c r="AJ316" s="727" t="s">
        <v>3294</v>
      </c>
      <c r="AK316" s="726">
        <v>5901068</v>
      </c>
      <c r="AL316" s="728">
        <v>5901068</v>
      </c>
      <c r="AM316" s="729">
        <v>1</v>
      </c>
      <c r="AN316" s="641"/>
      <c r="AO316" s="1" t="s">
        <v>3316</v>
      </c>
    </row>
    <row r="416" ht="49.5" customHeight="1" x14ac:dyDescent="0.15"/>
    <row r="1872" spans="1:63" s="2" customFormat="1" ht="15" customHeight="1" x14ac:dyDescent="0.15">
      <c r="A1872" s="1"/>
      <c r="B1872" s="1"/>
      <c r="C1872" s="1"/>
      <c r="D1872" s="1"/>
      <c r="E1872" s="1"/>
      <c r="F1872" s="1"/>
      <c r="G1872" s="1"/>
      <c r="H1872" s="1"/>
      <c r="I1872" s="1"/>
      <c r="J1872" s="1"/>
      <c r="K1872" s="1"/>
      <c r="L1872" s="1"/>
      <c r="M1872" s="1"/>
      <c r="N1872" s="1"/>
      <c r="O1872" s="1"/>
      <c r="P1872" s="1"/>
      <c r="Q1872" s="1"/>
      <c r="R1872" s="1"/>
      <c r="S1872" s="1"/>
      <c r="T1872" s="1"/>
      <c r="U1872" s="1"/>
      <c r="V1872" s="1"/>
      <c r="W1872" s="1"/>
      <c r="X1872" s="1"/>
      <c r="Y1872" s="1"/>
      <c r="Z1872" s="1"/>
      <c r="AA1872" s="1"/>
      <c r="AB1872" s="1"/>
      <c r="AC1872" s="1"/>
      <c r="AD1872" s="1"/>
      <c r="AE1872" s="1"/>
      <c r="AF1872" s="83"/>
      <c r="AG1872" s="87"/>
      <c r="AH1872" s="1"/>
      <c r="AI1872" s="1"/>
      <c r="AJ1872" s="1"/>
      <c r="AK1872" s="1"/>
      <c r="AL1872" s="1"/>
      <c r="AM1872" s="1"/>
      <c r="AN1872" s="1"/>
      <c r="AO1872" s="1"/>
      <c r="AP1872" s="1"/>
      <c r="AQ1872" s="1"/>
      <c r="AR1872" s="1"/>
      <c r="AS1872" s="1"/>
      <c r="AT1872" s="1"/>
      <c r="AU1872" s="1"/>
      <c r="AV1872" s="1"/>
      <c r="AW1872" s="1"/>
      <c r="AX1872" s="1"/>
      <c r="AY1872" s="1"/>
      <c r="AZ1872" s="1"/>
      <c r="BA1872" s="1"/>
      <c r="BB1872" s="1"/>
      <c r="BC1872" s="1"/>
      <c r="BD1872" s="1"/>
      <c r="BE1872" s="1"/>
      <c r="BF1872" s="1"/>
      <c r="BG1872" s="1"/>
      <c r="BH1872" s="1"/>
      <c r="BI1872" s="1"/>
      <c r="BJ1872" s="1"/>
      <c r="BK1872" s="1"/>
    </row>
    <row r="1873" spans="1:63" s="2" customFormat="1" ht="15" customHeight="1" x14ac:dyDescent="0.15">
      <c r="A1873" s="1"/>
      <c r="B1873" s="1"/>
      <c r="C1873" s="1"/>
      <c r="D1873" s="1"/>
      <c r="E1873" s="1"/>
      <c r="F1873" s="1"/>
      <c r="G1873" s="1"/>
      <c r="H1873" s="1"/>
      <c r="I1873" s="1"/>
      <c r="J1873" s="1"/>
      <c r="K1873" s="1"/>
      <c r="L1873" s="1"/>
      <c r="M1873" s="1"/>
      <c r="N1873" s="1"/>
      <c r="O1873" s="1"/>
      <c r="P1873" s="1"/>
      <c r="Q1873" s="1"/>
      <c r="R1873" s="1"/>
      <c r="S1873" s="1"/>
      <c r="T1873" s="1"/>
      <c r="U1873" s="1"/>
      <c r="V1873" s="1"/>
      <c r="W1873" s="1"/>
      <c r="X1873" s="1"/>
      <c r="Y1873" s="1"/>
      <c r="Z1873" s="1"/>
      <c r="AA1873" s="1"/>
      <c r="AB1873" s="1"/>
      <c r="AC1873" s="1"/>
      <c r="AD1873" s="1"/>
      <c r="AE1873" s="1"/>
      <c r="AF1873" s="83"/>
      <c r="AG1873" s="87"/>
      <c r="AH1873" s="1"/>
      <c r="AI1873" s="1"/>
      <c r="AJ1873" s="1"/>
      <c r="AK1873" s="1"/>
      <c r="AL1873" s="1"/>
      <c r="AM1873" s="1"/>
      <c r="AN1873" s="1"/>
      <c r="AO1873" s="1"/>
      <c r="AP1873" s="1"/>
      <c r="AQ1873" s="1"/>
      <c r="AR1873" s="1"/>
      <c r="AS1873" s="1"/>
      <c r="AT1873" s="1"/>
      <c r="AU1873" s="1"/>
      <c r="AV1873" s="1"/>
      <c r="AW1873" s="1"/>
      <c r="AX1873" s="1"/>
      <c r="AY1873" s="1"/>
      <c r="AZ1873" s="1"/>
      <c r="BA1873" s="1"/>
      <c r="BB1873" s="1"/>
      <c r="BC1873" s="1"/>
      <c r="BD1873" s="1"/>
      <c r="BE1873" s="1"/>
      <c r="BF1873" s="1"/>
      <c r="BG1873" s="1"/>
      <c r="BH1873" s="1"/>
      <c r="BI1873" s="1"/>
      <c r="BJ1873" s="1"/>
      <c r="BK1873" s="1"/>
    </row>
    <row r="1874" spans="1:63" s="2" customFormat="1" ht="15" customHeight="1" x14ac:dyDescent="0.15">
      <c r="A1874" s="1"/>
      <c r="B1874" s="1"/>
      <c r="C1874" s="1"/>
      <c r="D1874" s="1"/>
      <c r="E1874" s="1"/>
      <c r="F1874" s="1"/>
      <c r="G1874" s="1"/>
      <c r="H1874" s="1"/>
      <c r="I1874" s="1"/>
      <c r="J1874" s="1"/>
      <c r="K1874" s="1"/>
      <c r="L1874" s="1"/>
      <c r="M1874" s="1"/>
      <c r="N1874" s="1"/>
      <c r="O1874" s="1"/>
      <c r="P1874" s="1"/>
      <c r="Q1874" s="1"/>
      <c r="R1874" s="1"/>
      <c r="S1874" s="1"/>
      <c r="T1874" s="1"/>
      <c r="U1874" s="1"/>
      <c r="V1874" s="1"/>
      <c r="W1874" s="1"/>
      <c r="X1874" s="1"/>
      <c r="Y1874" s="1"/>
      <c r="Z1874" s="1"/>
      <c r="AA1874" s="1"/>
      <c r="AB1874" s="1"/>
      <c r="AC1874" s="1"/>
      <c r="AD1874" s="1"/>
      <c r="AE1874" s="1"/>
      <c r="AF1874" s="83"/>
      <c r="AG1874" s="87"/>
      <c r="AH1874" s="1"/>
      <c r="AI1874" s="1"/>
      <c r="AJ1874" s="1"/>
      <c r="AK1874" s="1"/>
      <c r="AL1874" s="1"/>
      <c r="AM1874" s="1"/>
      <c r="AN1874" s="1"/>
      <c r="AO1874" s="1"/>
      <c r="AP1874" s="1"/>
      <c r="AQ1874" s="1"/>
      <c r="AR1874" s="1"/>
      <c r="AS1874" s="1"/>
      <c r="AT1874" s="1"/>
      <c r="AU1874" s="1"/>
      <c r="AV1874" s="1"/>
      <c r="AW1874" s="1"/>
      <c r="AX1874" s="1"/>
      <c r="AY1874" s="1"/>
      <c r="AZ1874" s="1"/>
      <c r="BA1874" s="1"/>
      <c r="BB1874" s="1"/>
      <c r="BC1874" s="1"/>
      <c r="BD1874" s="1"/>
      <c r="BE1874" s="1"/>
      <c r="BF1874" s="1"/>
      <c r="BG1874" s="1"/>
      <c r="BH1874" s="1"/>
      <c r="BI1874" s="1"/>
      <c r="BJ1874" s="1"/>
      <c r="BK1874" s="1"/>
    </row>
    <row r="1875" spans="1:63" s="2" customFormat="1" ht="15" customHeight="1" x14ac:dyDescent="0.15">
      <c r="A1875" s="1"/>
      <c r="B1875" s="1"/>
      <c r="C1875" s="1"/>
      <c r="D1875" s="1"/>
      <c r="E1875" s="1"/>
      <c r="F1875" s="1"/>
      <c r="G1875" s="1"/>
      <c r="H1875" s="1"/>
      <c r="I1875" s="1"/>
      <c r="J1875" s="1"/>
      <c r="K1875" s="1"/>
      <c r="L1875" s="1"/>
      <c r="M1875" s="1"/>
      <c r="N1875" s="1"/>
      <c r="O1875" s="1"/>
      <c r="P1875" s="1"/>
      <c r="Q1875" s="1"/>
      <c r="R1875" s="1"/>
      <c r="S1875" s="1"/>
      <c r="T1875" s="1"/>
      <c r="U1875" s="1"/>
      <c r="V1875" s="1"/>
      <c r="W1875" s="1"/>
      <c r="X1875" s="1"/>
      <c r="Y1875" s="1"/>
      <c r="Z1875" s="1"/>
      <c r="AA1875" s="1"/>
      <c r="AB1875" s="1"/>
      <c r="AC1875" s="1"/>
      <c r="AD1875" s="1"/>
      <c r="AE1875" s="1"/>
      <c r="AF1875" s="83"/>
      <c r="AG1875" s="87"/>
      <c r="AH1875" s="1"/>
      <c r="AI1875" s="1"/>
      <c r="AJ1875" s="1"/>
      <c r="AK1875" s="1"/>
      <c r="AL1875" s="1"/>
      <c r="AM1875" s="1"/>
      <c r="AN1875" s="1"/>
      <c r="AO1875" s="1"/>
      <c r="AP1875" s="1"/>
      <c r="AQ1875" s="1"/>
      <c r="AR1875" s="1"/>
      <c r="AS1875" s="1"/>
      <c r="AT1875" s="1"/>
      <c r="AU1875" s="1"/>
      <c r="AV1875" s="1"/>
      <c r="AW1875" s="1"/>
      <c r="AX1875" s="1"/>
      <c r="AY1875" s="1"/>
      <c r="AZ1875" s="1"/>
      <c r="BA1875" s="1"/>
      <c r="BB1875" s="1"/>
      <c r="BC1875" s="1"/>
      <c r="BD1875" s="1"/>
      <c r="BE1875" s="1"/>
      <c r="BF1875" s="1"/>
      <c r="BG1875" s="1"/>
      <c r="BH1875" s="1"/>
      <c r="BI1875" s="1"/>
      <c r="BJ1875" s="1"/>
      <c r="BK1875" s="1"/>
    </row>
    <row r="1876" spans="1:63" s="2" customFormat="1" ht="15" customHeight="1" x14ac:dyDescent="0.15">
      <c r="A1876" s="1"/>
      <c r="B1876" s="1"/>
      <c r="C1876" s="1"/>
      <c r="D1876" s="1"/>
      <c r="E1876" s="1"/>
      <c r="F1876" s="1"/>
      <c r="G1876" s="1"/>
      <c r="H1876" s="1"/>
      <c r="I1876" s="1"/>
      <c r="J1876" s="1"/>
      <c r="K1876" s="1"/>
      <c r="L1876" s="1"/>
      <c r="M1876" s="1"/>
      <c r="N1876" s="1"/>
      <c r="O1876" s="1"/>
      <c r="P1876" s="1"/>
      <c r="Q1876" s="1"/>
      <c r="R1876" s="1"/>
      <c r="S1876" s="1"/>
      <c r="T1876" s="1"/>
      <c r="U1876" s="1"/>
      <c r="V1876" s="1"/>
      <c r="W1876" s="1"/>
      <c r="X1876" s="1"/>
      <c r="Y1876" s="1"/>
      <c r="Z1876" s="1"/>
      <c r="AA1876" s="1"/>
      <c r="AB1876" s="1"/>
      <c r="AC1876" s="1"/>
      <c r="AD1876" s="1"/>
      <c r="AE1876" s="1"/>
      <c r="AF1876" s="83"/>
      <c r="AG1876" s="87"/>
      <c r="AH1876" s="1"/>
      <c r="AI1876" s="1"/>
      <c r="AJ1876" s="1"/>
      <c r="AK1876" s="1"/>
      <c r="AL1876" s="1"/>
      <c r="AM1876" s="1"/>
      <c r="AN1876" s="1"/>
      <c r="AO1876" s="1"/>
      <c r="AP1876" s="1"/>
      <c r="AQ1876" s="1"/>
      <c r="AR1876" s="1"/>
      <c r="AS1876" s="1"/>
      <c r="AT1876" s="1"/>
      <c r="AU1876" s="1"/>
      <c r="AV1876" s="1"/>
      <c r="AW1876" s="1"/>
      <c r="AX1876" s="1"/>
      <c r="AY1876" s="1"/>
      <c r="AZ1876" s="1"/>
      <c r="BA1876" s="1"/>
      <c r="BB1876" s="1"/>
      <c r="BC1876" s="1"/>
      <c r="BD1876" s="1"/>
      <c r="BE1876" s="1"/>
      <c r="BF1876" s="1"/>
      <c r="BG1876" s="1"/>
      <c r="BH1876" s="1"/>
      <c r="BI1876" s="1"/>
      <c r="BJ1876" s="1"/>
      <c r="BK1876" s="1"/>
    </row>
    <row r="1877" spans="1:63" s="2" customFormat="1" ht="15" customHeight="1" x14ac:dyDescent="0.15">
      <c r="A1877" s="1"/>
      <c r="B1877" s="1"/>
      <c r="C1877" s="1"/>
      <c r="D1877" s="1"/>
      <c r="E1877" s="1"/>
      <c r="F1877" s="1"/>
      <c r="G1877" s="1"/>
      <c r="H1877" s="1"/>
      <c r="I1877" s="1"/>
      <c r="J1877" s="1"/>
      <c r="K1877" s="1"/>
      <c r="L1877" s="1"/>
      <c r="M1877" s="1"/>
      <c r="N1877" s="1"/>
      <c r="O1877" s="1"/>
      <c r="P1877" s="1"/>
      <c r="Q1877" s="1"/>
      <c r="R1877" s="1"/>
      <c r="S1877" s="1"/>
      <c r="T1877" s="1"/>
      <c r="U1877" s="1"/>
      <c r="V1877" s="1"/>
      <c r="W1877" s="1"/>
      <c r="X1877" s="1"/>
      <c r="Y1877" s="1"/>
      <c r="Z1877" s="1"/>
      <c r="AA1877" s="1"/>
      <c r="AB1877" s="1"/>
      <c r="AC1877" s="1"/>
      <c r="AD1877" s="1"/>
      <c r="AE1877" s="1"/>
      <c r="AF1877" s="83"/>
      <c r="AG1877" s="87"/>
      <c r="AH1877" s="1"/>
      <c r="AI1877" s="1"/>
      <c r="AJ1877" s="1"/>
      <c r="AK1877" s="1"/>
      <c r="AL1877" s="1"/>
      <c r="AM1877" s="1"/>
      <c r="AN1877" s="1"/>
      <c r="AO1877" s="1"/>
      <c r="AP1877" s="1"/>
      <c r="AQ1877" s="1"/>
      <c r="AR1877" s="1"/>
      <c r="AS1877" s="1"/>
      <c r="AT1877" s="1"/>
      <c r="AU1877" s="1"/>
      <c r="AV1877" s="1"/>
      <c r="AW1877" s="1"/>
      <c r="AX1877" s="1"/>
      <c r="AY1877" s="1"/>
      <c r="AZ1877" s="1"/>
      <c r="BA1877" s="1"/>
      <c r="BB1877" s="1"/>
      <c r="BC1877" s="1"/>
      <c r="BD1877" s="1"/>
      <c r="BE1877" s="1"/>
      <c r="BF1877" s="1"/>
      <c r="BG1877" s="1"/>
      <c r="BH1877" s="1"/>
      <c r="BI1877" s="1"/>
      <c r="BJ1877" s="1"/>
      <c r="BK1877" s="1"/>
    </row>
    <row r="1878" spans="1:63" s="2" customFormat="1" ht="15" customHeight="1" x14ac:dyDescent="0.15">
      <c r="A1878" s="1"/>
      <c r="B1878" s="1"/>
      <c r="C1878" s="1"/>
      <c r="D1878" s="1"/>
      <c r="E1878" s="1"/>
      <c r="F1878" s="1"/>
      <c r="G1878" s="1"/>
      <c r="H1878" s="1"/>
      <c r="I1878" s="1"/>
      <c r="J1878" s="1"/>
      <c r="K1878" s="1"/>
      <c r="L1878" s="1"/>
      <c r="M1878" s="1"/>
      <c r="N1878" s="1"/>
      <c r="O1878" s="1"/>
      <c r="P1878" s="1"/>
      <c r="Q1878" s="1"/>
      <c r="R1878" s="1"/>
      <c r="S1878" s="1"/>
      <c r="T1878" s="1"/>
      <c r="U1878" s="1"/>
      <c r="V1878" s="1"/>
      <c r="W1878" s="1"/>
      <c r="X1878" s="1"/>
      <c r="Y1878" s="1"/>
      <c r="Z1878" s="1"/>
      <c r="AA1878" s="1"/>
      <c r="AB1878" s="1"/>
      <c r="AC1878" s="1"/>
      <c r="AD1878" s="1"/>
      <c r="AE1878" s="1"/>
      <c r="AF1878" s="83"/>
      <c r="AG1878" s="87"/>
      <c r="AH1878" s="1"/>
      <c r="AI1878" s="1"/>
      <c r="AJ1878" s="1"/>
      <c r="AK1878" s="1"/>
      <c r="AL1878" s="1"/>
      <c r="AM1878" s="1"/>
      <c r="AN1878" s="1"/>
      <c r="AO1878" s="1"/>
      <c r="AP1878" s="1"/>
      <c r="AQ1878" s="1"/>
      <c r="AR1878" s="1"/>
      <c r="AS1878" s="1"/>
      <c r="AT1878" s="1"/>
      <c r="AU1878" s="1"/>
      <c r="AV1878" s="1"/>
      <c r="AW1878" s="1"/>
      <c r="AX1878" s="1"/>
      <c r="AY1878" s="1"/>
      <c r="AZ1878" s="1"/>
      <c r="BA1878" s="1"/>
      <c r="BB1878" s="1"/>
      <c r="BC1878" s="1"/>
      <c r="BD1878" s="1"/>
      <c r="BE1878" s="1"/>
      <c r="BF1878" s="1"/>
      <c r="BG1878" s="1"/>
      <c r="BH1878" s="1"/>
      <c r="BI1878" s="1"/>
      <c r="BJ1878" s="1"/>
      <c r="BK1878" s="1"/>
    </row>
    <row r="1879" spans="1:63" s="2" customFormat="1" ht="15" customHeight="1" x14ac:dyDescent="0.15">
      <c r="A1879" s="1"/>
      <c r="B1879" s="1"/>
      <c r="C1879" s="1"/>
      <c r="D1879" s="1"/>
      <c r="E1879" s="1"/>
      <c r="F1879" s="1"/>
      <c r="G1879" s="1"/>
      <c r="H1879" s="1"/>
      <c r="I1879" s="1"/>
      <c r="J1879" s="1"/>
      <c r="K1879" s="1"/>
      <c r="L1879" s="1"/>
      <c r="M1879" s="1"/>
      <c r="N1879" s="1"/>
      <c r="O1879" s="1"/>
      <c r="P1879" s="1"/>
      <c r="Q1879" s="1"/>
      <c r="R1879" s="1"/>
      <c r="S1879" s="1"/>
      <c r="T1879" s="1"/>
      <c r="U1879" s="1"/>
      <c r="V1879" s="1"/>
      <c r="W1879" s="1"/>
      <c r="X1879" s="1"/>
      <c r="Y1879" s="1"/>
      <c r="Z1879" s="1"/>
      <c r="AA1879" s="1"/>
      <c r="AB1879" s="1"/>
      <c r="AC1879" s="1"/>
      <c r="AD1879" s="1"/>
      <c r="AE1879" s="1"/>
      <c r="AF1879" s="83"/>
      <c r="AG1879" s="87"/>
      <c r="AH1879" s="1"/>
      <c r="AI1879" s="1"/>
      <c r="AJ1879" s="1"/>
      <c r="AK1879" s="1"/>
      <c r="AL1879" s="1"/>
      <c r="AM1879" s="1"/>
      <c r="AN1879" s="1"/>
      <c r="AO1879" s="1"/>
      <c r="AP1879" s="1"/>
      <c r="AQ1879" s="1"/>
      <c r="AR1879" s="1"/>
      <c r="AS1879" s="1"/>
      <c r="AT1879" s="1"/>
      <c r="AU1879" s="1"/>
      <c r="AV1879" s="1"/>
      <c r="AW1879" s="1"/>
      <c r="AX1879" s="1"/>
      <c r="AY1879" s="1"/>
      <c r="AZ1879" s="1"/>
      <c r="BA1879" s="1"/>
      <c r="BB1879" s="1"/>
      <c r="BC1879" s="1"/>
      <c r="BD1879" s="1"/>
      <c r="BE1879" s="1"/>
      <c r="BF1879" s="1"/>
      <c r="BG1879" s="1"/>
      <c r="BH1879" s="1"/>
      <c r="BI1879" s="1"/>
      <c r="BJ1879" s="1"/>
      <c r="BK1879" s="1"/>
    </row>
    <row r="1880" spans="1:63" s="2" customFormat="1" ht="15" customHeight="1" x14ac:dyDescent="0.15">
      <c r="A1880" s="1"/>
      <c r="B1880" s="1"/>
      <c r="C1880" s="1"/>
      <c r="D1880" s="1"/>
      <c r="E1880" s="1"/>
      <c r="F1880" s="1"/>
      <c r="G1880" s="1"/>
      <c r="H1880" s="1"/>
      <c r="I1880" s="1"/>
      <c r="J1880" s="1"/>
      <c r="K1880" s="1"/>
      <c r="L1880" s="1"/>
      <c r="M1880" s="1"/>
      <c r="N1880" s="1"/>
      <c r="O1880" s="1"/>
      <c r="P1880" s="1"/>
      <c r="Q1880" s="1"/>
      <c r="R1880" s="1"/>
      <c r="S1880" s="1"/>
      <c r="T1880" s="1"/>
      <c r="U1880" s="1"/>
      <c r="V1880" s="1"/>
      <c r="W1880" s="1"/>
      <c r="X1880" s="1"/>
      <c r="Y1880" s="1"/>
      <c r="Z1880" s="1"/>
      <c r="AA1880" s="1"/>
      <c r="AB1880" s="1"/>
      <c r="AC1880" s="1"/>
      <c r="AD1880" s="1"/>
      <c r="AE1880" s="1"/>
      <c r="AF1880" s="83"/>
      <c r="AG1880" s="87"/>
      <c r="AH1880" s="1"/>
      <c r="AI1880" s="1"/>
      <c r="AJ1880" s="1"/>
      <c r="AK1880" s="1"/>
      <c r="AL1880" s="1"/>
      <c r="AM1880" s="1"/>
      <c r="AN1880" s="1"/>
      <c r="AO1880" s="1"/>
      <c r="AP1880" s="1"/>
      <c r="AQ1880" s="1"/>
      <c r="AR1880" s="1"/>
      <c r="AS1880" s="1"/>
      <c r="AT1880" s="1"/>
      <c r="AU1880" s="1"/>
      <c r="AV1880" s="1"/>
      <c r="AW1880" s="1"/>
      <c r="AX1880" s="1"/>
      <c r="AY1880" s="1"/>
      <c r="AZ1880" s="1"/>
      <c r="BA1880" s="1"/>
      <c r="BB1880" s="1"/>
      <c r="BC1880" s="1"/>
      <c r="BD1880" s="1"/>
      <c r="BE1880" s="1"/>
      <c r="BF1880" s="1"/>
      <c r="BG1880" s="1"/>
      <c r="BH1880" s="1"/>
      <c r="BI1880" s="1"/>
      <c r="BJ1880" s="1"/>
      <c r="BK1880" s="1"/>
    </row>
    <row r="1881" spans="1:63" s="2" customFormat="1" ht="15" customHeight="1" x14ac:dyDescent="0.15">
      <c r="A1881" s="1"/>
      <c r="B1881" s="1"/>
      <c r="C1881" s="1"/>
      <c r="D1881" s="1"/>
      <c r="E1881" s="1"/>
      <c r="F1881" s="1"/>
      <c r="G1881" s="1"/>
      <c r="H1881" s="1"/>
      <c r="I1881" s="1"/>
      <c r="J1881" s="1"/>
      <c r="K1881" s="1"/>
      <c r="L1881" s="1"/>
      <c r="M1881" s="1"/>
      <c r="N1881" s="1"/>
      <c r="O1881" s="1"/>
      <c r="P1881" s="1"/>
      <c r="Q1881" s="1"/>
      <c r="R1881" s="1"/>
      <c r="S1881" s="1"/>
      <c r="T1881" s="1"/>
      <c r="U1881" s="1"/>
      <c r="V1881" s="1"/>
      <c r="W1881" s="1"/>
      <c r="X1881" s="1"/>
      <c r="Y1881" s="1"/>
      <c r="Z1881" s="1"/>
      <c r="AA1881" s="1"/>
      <c r="AB1881" s="1"/>
      <c r="AC1881" s="1"/>
      <c r="AD1881" s="1"/>
      <c r="AE1881" s="1"/>
      <c r="AF1881" s="83"/>
      <c r="AG1881" s="87"/>
      <c r="AH1881" s="1"/>
      <c r="AI1881" s="1"/>
      <c r="AJ1881" s="1"/>
      <c r="AK1881" s="1"/>
      <c r="AL1881" s="1"/>
      <c r="AM1881" s="1"/>
      <c r="AN1881" s="1"/>
      <c r="AO1881" s="1"/>
      <c r="AP1881" s="1"/>
      <c r="AQ1881" s="1"/>
      <c r="AR1881" s="1"/>
      <c r="AS1881" s="1"/>
      <c r="AT1881" s="1"/>
      <c r="AU1881" s="1"/>
      <c r="AV1881" s="1"/>
      <c r="AW1881" s="1"/>
      <c r="AX1881" s="1"/>
      <c r="AY1881" s="1"/>
      <c r="AZ1881" s="1"/>
      <c r="BA1881" s="1"/>
      <c r="BB1881" s="1"/>
      <c r="BC1881" s="1"/>
      <c r="BD1881" s="1"/>
      <c r="BE1881" s="1"/>
      <c r="BF1881" s="1"/>
      <c r="BG1881" s="1"/>
      <c r="BH1881" s="1"/>
      <c r="BI1881" s="1"/>
      <c r="BJ1881" s="1"/>
      <c r="BK1881" s="1"/>
    </row>
    <row r="1882" spans="1:63" s="2" customFormat="1" ht="15" customHeight="1" x14ac:dyDescent="0.15">
      <c r="A1882" s="1"/>
      <c r="B1882" s="1"/>
      <c r="C1882" s="1"/>
      <c r="D1882" s="1"/>
      <c r="E1882" s="1"/>
      <c r="F1882" s="1"/>
      <c r="G1882" s="1"/>
      <c r="H1882" s="1"/>
      <c r="I1882" s="1"/>
      <c r="J1882" s="1"/>
      <c r="K1882" s="1"/>
      <c r="L1882" s="1"/>
      <c r="M1882" s="1"/>
      <c r="N1882" s="1"/>
      <c r="O1882" s="1"/>
      <c r="P1882" s="1"/>
      <c r="Q1882" s="1"/>
      <c r="R1882" s="1"/>
      <c r="S1882" s="1"/>
      <c r="T1882" s="1"/>
      <c r="U1882" s="1"/>
      <c r="V1882" s="1"/>
      <c r="W1882" s="1"/>
      <c r="X1882" s="1"/>
      <c r="Y1882" s="1"/>
      <c r="Z1882" s="1"/>
      <c r="AA1882" s="1"/>
      <c r="AB1882" s="1"/>
      <c r="AC1882" s="1"/>
      <c r="AD1882" s="1"/>
      <c r="AE1882" s="1"/>
      <c r="AF1882" s="83"/>
      <c r="AG1882" s="87"/>
      <c r="AH1882" s="1"/>
      <c r="AI1882" s="1"/>
      <c r="AJ1882" s="1"/>
      <c r="AK1882" s="1"/>
      <c r="AL1882" s="1"/>
      <c r="AM1882" s="1"/>
      <c r="AN1882" s="1"/>
      <c r="AO1882" s="1"/>
      <c r="AP1882" s="1"/>
      <c r="AQ1882" s="1"/>
      <c r="AR1882" s="1"/>
      <c r="AS1882" s="1"/>
      <c r="AT1882" s="1"/>
      <c r="AU1882" s="1"/>
      <c r="AV1882" s="1"/>
      <c r="AW1882" s="1"/>
      <c r="AX1882" s="1"/>
      <c r="AY1882" s="1"/>
      <c r="AZ1882" s="1"/>
      <c r="BA1882" s="1"/>
      <c r="BB1882" s="1"/>
      <c r="BC1882" s="1"/>
      <c r="BD1882" s="1"/>
      <c r="BE1882" s="1"/>
      <c r="BF1882" s="1"/>
      <c r="BG1882" s="1"/>
      <c r="BH1882" s="1"/>
      <c r="BI1882" s="1"/>
      <c r="BJ1882" s="1"/>
      <c r="BK1882" s="1"/>
    </row>
    <row r="1883" spans="1:63" s="2" customFormat="1" ht="15" customHeight="1" x14ac:dyDescent="0.15">
      <c r="A1883" s="1"/>
      <c r="B1883" s="1"/>
      <c r="C1883" s="1"/>
      <c r="D1883" s="1"/>
      <c r="E1883" s="1"/>
      <c r="F1883" s="1"/>
      <c r="G1883" s="1"/>
      <c r="H1883" s="1"/>
      <c r="I1883" s="1"/>
      <c r="J1883" s="1"/>
      <c r="K1883" s="1"/>
      <c r="L1883" s="1"/>
      <c r="M1883" s="1"/>
      <c r="N1883" s="1"/>
      <c r="O1883" s="1"/>
      <c r="P1883" s="1"/>
      <c r="Q1883" s="1"/>
      <c r="R1883" s="1"/>
      <c r="S1883" s="1"/>
      <c r="T1883" s="1"/>
      <c r="U1883" s="1"/>
      <c r="V1883" s="1"/>
      <c r="W1883" s="1"/>
      <c r="X1883" s="1"/>
      <c r="Y1883" s="1"/>
      <c r="Z1883" s="1"/>
      <c r="AA1883" s="1"/>
      <c r="AB1883" s="1"/>
      <c r="AC1883" s="1"/>
      <c r="AD1883" s="1"/>
      <c r="AE1883" s="1"/>
      <c r="AF1883" s="83"/>
      <c r="AG1883" s="87"/>
      <c r="AH1883" s="1"/>
      <c r="AI1883" s="1"/>
      <c r="AJ1883" s="1"/>
      <c r="AK1883" s="1"/>
      <c r="AL1883" s="1"/>
      <c r="AM1883" s="1"/>
      <c r="AN1883" s="1"/>
      <c r="AO1883" s="1"/>
      <c r="AP1883" s="1"/>
      <c r="AQ1883" s="1"/>
      <c r="AR1883" s="1"/>
      <c r="AS1883" s="1"/>
      <c r="AT1883" s="1"/>
      <c r="AU1883" s="1"/>
      <c r="AV1883" s="1"/>
      <c r="AW1883" s="1"/>
      <c r="AX1883" s="1"/>
      <c r="AY1883" s="1"/>
      <c r="AZ1883" s="1"/>
      <c r="BA1883" s="1"/>
      <c r="BB1883" s="1"/>
      <c r="BC1883" s="1"/>
      <c r="BD1883" s="1"/>
      <c r="BE1883" s="1"/>
      <c r="BF1883" s="1"/>
      <c r="BG1883" s="1"/>
      <c r="BH1883" s="1"/>
      <c r="BI1883" s="1"/>
      <c r="BJ1883" s="1"/>
      <c r="BK1883" s="1"/>
    </row>
    <row r="1884" spans="1:63" s="2" customFormat="1" ht="15" customHeight="1" x14ac:dyDescent="0.15">
      <c r="A1884" s="1"/>
      <c r="B1884" s="1"/>
      <c r="C1884" s="1"/>
      <c r="D1884" s="1"/>
      <c r="E1884" s="1"/>
      <c r="F1884" s="1"/>
      <c r="G1884" s="1"/>
      <c r="H1884" s="1"/>
      <c r="I1884" s="1"/>
      <c r="J1884" s="1"/>
      <c r="K1884" s="1"/>
      <c r="L1884" s="1"/>
      <c r="M1884" s="1"/>
      <c r="N1884" s="1"/>
      <c r="O1884" s="1"/>
      <c r="P1884" s="1"/>
      <c r="Q1884" s="1"/>
      <c r="R1884" s="1"/>
      <c r="S1884" s="1"/>
      <c r="T1884" s="1"/>
      <c r="U1884" s="1"/>
      <c r="V1884" s="1"/>
      <c r="W1884" s="1"/>
      <c r="X1884" s="1"/>
      <c r="Y1884" s="1"/>
      <c r="Z1884" s="1"/>
      <c r="AA1884" s="1"/>
      <c r="AB1884" s="1"/>
      <c r="AC1884" s="1"/>
      <c r="AD1884" s="1"/>
      <c r="AE1884" s="1"/>
      <c r="AF1884" s="83"/>
      <c r="AG1884" s="87"/>
      <c r="AH1884" s="1"/>
      <c r="AI1884" s="1"/>
      <c r="AJ1884" s="1"/>
      <c r="AK1884" s="1"/>
      <c r="AL1884" s="1"/>
      <c r="AM1884" s="1"/>
      <c r="AN1884" s="1"/>
      <c r="AO1884" s="1"/>
      <c r="AP1884" s="1"/>
      <c r="AQ1884" s="1"/>
      <c r="AR1884" s="1"/>
      <c r="AS1884" s="1"/>
      <c r="AT1884" s="1"/>
      <c r="AU1884" s="1"/>
      <c r="AV1884" s="1"/>
      <c r="AW1884" s="1"/>
      <c r="AX1884" s="1"/>
      <c r="AY1884" s="1"/>
      <c r="AZ1884" s="1"/>
      <c r="BA1884" s="1"/>
      <c r="BB1884" s="1"/>
      <c r="BC1884" s="1"/>
      <c r="BD1884" s="1"/>
      <c r="BE1884" s="1"/>
      <c r="BF1884" s="1"/>
      <c r="BG1884" s="1"/>
      <c r="BH1884" s="1"/>
      <c r="BI1884" s="1"/>
      <c r="BJ1884" s="1"/>
      <c r="BK1884" s="1"/>
    </row>
    <row r="1885" spans="1:63" s="2" customFormat="1" ht="15" customHeight="1" x14ac:dyDescent="0.15">
      <c r="A1885" s="1"/>
      <c r="B1885" s="1"/>
      <c r="C1885" s="1"/>
      <c r="D1885" s="1"/>
      <c r="E1885" s="1"/>
      <c r="F1885" s="1"/>
      <c r="G1885" s="1"/>
      <c r="H1885" s="1"/>
      <c r="I1885" s="1"/>
      <c r="J1885" s="1"/>
      <c r="K1885" s="1"/>
      <c r="L1885" s="1"/>
      <c r="M1885" s="1"/>
      <c r="N1885" s="1"/>
      <c r="O1885" s="1"/>
      <c r="P1885" s="1"/>
      <c r="Q1885" s="1"/>
      <c r="R1885" s="1"/>
      <c r="S1885" s="1"/>
      <c r="T1885" s="1"/>
      <c r="U1885" s="1"/>
      <c r="V1885" s="1"/>
      <c r="W1885" s="1"/>
      <c r="X1885" s="1"/>
      <c r="Y1885" s="1"/>
      <c r="Z1885" s="1"/>
      <c r="AA1885" s="1"/>
      <c r="AB1885" s="1"/>
      <c r="AC1885" s="1"/>
      <c r="AD1885" s="1"/>
      <c r="AE1885" s="1"/>
      <c r="AF1885" s="83"/>
      <c r="AG1885" s="87"/>
      <c r="AH1885" s="1"/>
      <c r="AI1885" s="1"/>
      <c r="AJ1885" s="1"/>
      <c r="AK1885" s="1"/>
      <c r="AL1885" s="1"/>
      <c r="AM1885" s="1"/>
      <c r="AN1885" s="1"/>
      <c r="AO1885" s="1"/>
      <c r="AP1885" s="1"/>
      <c r="AQ1885" s="1"/>
      <c r="AR1885" s="1"/>
      <c r="AS1885" s="1"/>
      <c r="AT1885" s="1"/>
      <c r="AU1885" s="1"/>
      <c r="AV1885" s="1"/>
      <c r="AW1885" s="1"/>
      <c r="AX1885" s="1"/>
      <c r="AY1885" s="1"/>
      <c r="AZ1885" s="1"/>
      <c r="BA1885" s="1"/>
      <c r="BB1885" s="1"/>
      <c r="BC1885" s="1"/>
      <c r="BD1885" s="1"/>
      <c r="BE1885" s="1"/>
      <c r="BF1885" s="1"/>
      <c r="BG1885" s="1"/>
      <c r="BH1885" s="1"/>
      <c r="BI1885" s="1"/>
      <c r="BJ1885" s="1"/>
      <c r="BK1885" s="1"/>
    </row>
    <row r="1886" spans="1:63" s="2" customFormat="1" ht="15" customHeight="1" x14ac:dyDescent="0.15">
      <c r="A1886" s="1"/>
      <c r="B1886" s="1"/>
      <c r="C1886" s="1"/>
      <c r="D1886" s="1"/>
      <c r="E1886" s="1"/>
      <c r="F1886" s="1"/>
      <c r="G1886" s="1"/>
      <c r="H1886" s="1"/>
      <c r="I1886" s="1"/>
      <c r="J1886" s="1"/>
      <c r="K1886" s="1"/>
      <c r="L1886" s="1"/>
      <c r="M1886" s="1"/>
      <c r="N1886" s="1"/>
      <c r="O1886" s="1"/>
      <c r="P1886" s="1"/>
      <c r="Q1886" s="1"/>
      <c r="R1886" s="1"/>
      <c r="S1886" s="1"/>
      <c r="T1886" s="1"/>
      <c r="U1886" s="1"/>
      <c r="V1886" s="1"/>
      <c r="W1886" s="1"/>
      <c r="X1886" s="1"/>
      <c r="Y1886" s="1"/>
      <c r="Z1886" s="1"/>
      <c r="AA1886" s="1"/>
      <c r="AB1886" s="1"/>
      <c r="AC1886" s="1"/>
      <c r="AD1886" s="1"/>
      <c r="AE1886" s="1"/>
      <c r="AF1886" s="83"/>
      <c r="AG1886" s="87"/>
      <c r="AH1886" s="1"/>
      <c r="AI1886" s="1"/>
      <c r="AJ1886" s="1"/>
      <c r="AK1886" s="1"/>
      <c r="AL1886" s="1"/>
      <c r="AM1886" s="1"/>
      <c r="AN1886" s="1"/>
      <c r="AO1886" s="1"/>
      <c r="AP1886" s="1"/>
      <c r="AQ1886" s="1"/>
      <c r="AR1886" s="1"/>
      <c r="AS1886" s="1"/>
      <c r="AT1886" s="1"/>
      <c r="AU1886" s="1"/>
      <c r="AV1886" s="1"/>
      <c r="AW1886" s="1"/>
      <c r="AX1886" s="1"/>
      <c r="AY1886" s="1"/>
      <c r="AZ1886" s="1"/>
      <c r="BA1886" s="1"/>
      <c r="BB1886" s="1"/>
      <c r="BC1886" s="1"/>
      <c r="BD1886" s="1"/>
      <c r="BE1886" s="1"/>
      <c r="BF1886" s="1"/>
      <c r="BG1886" s="1"/>
      <c r="BH1886" s="1"/>
      <c r="BI1886" s="1"/>
      <c r="BJ1886" s="1"/>
      <c r="BK1886" s="1"/>
    </row>
    <row r="1887" spans="1:63" s="2" customFormat="1" ht="15" customHeight="1" x14ac:dyDescent="0.15">
      <c r="A1887" s="1"/>
      <c r="B1887" s="1"/>
      <c r="C1887" s="1"/>
      <c r="D1887" s="1"/>
      <c r="E1887" s="1"/>
      <c r="F1887" s="1"/>
      <c r="G1887" s="1"/>
      <c r="H1887" s="1"/>
      <c r="I1887" s="1"/>
      <c r="J1887" s="1"/>
      <c r="K1887" s="1"/>
      <c r="L1887" s="1"/>
      <c r="M1887" s="1"/>
      <c r="N1887" s="1"/>
      <c r="O1887" s="1"/>
      <c r="P1887" s="1"/>
      <c r="Q1887" s="1"/>
      <c r="R1887" s="1"/>
      <c r="S1887" s="1"/>
      <c r="T1887" s="1"/>
      <c r="U1887" s="1"/>
      <c r="V1887" s="1"/>
      <c r="W1887" s="1"/>
      <c r="X1887" s="1"/>
      <c r="Y1887" s="1"/>
      <c r="Z1887" s="1"/>
      <c r="AA1887" s="1"/>
      <c r="AB1887" s="1"/>
      <c r="AC1887" s="1"/>
      <c r="AD1887" s="1"/>
      <c r="AE1887" s="1"/>
      <c r="AF1887" s="83"/>
      <c r="AG1887" s="87"/>
      <c r="AH1887" s="1"/>
      <c r="AI1887" s="1"/>
      <c r="AJ1887" s="1"/>
      <c r="AK1887" s="1"/>
      <c r="AL1887" s="1"/>
      <c r="AM1887" s="1"/>
      <c r="AN1887" s="1"/>
      <c r="AO1887" s="1"/>
      <c r="AP1887" s="1"/>
      <c r="AQ1887" s="1"/>
      <c r="AR1887" s="1"/>
      <c r="AS1887" s="1"/>
      <c r="AT1887" s="1"/>
      <c r="AU1887" s="1"/>
      <c r="AV1887" s="1"/>
      <c r="AW1887" s="1"/>
      <c r="AX1887" s="1"/>
      <c r="AY1887" s="1"/>
      <c r="AZ1887" s="1"/>
      <c r="BA1887" s="1"/>
      <c r="BB1887" s="1"/>
      <c r="BC1887" s="1"/>
      <c r="BD1887" s="1"/>
      <c r="BE1887" s="1"/>
      <c r="BF1887" s="1"/>
      <c r="BG1887" s="1"/>
      <c r="BH1887" s="1"/>
      <c r="BI1887" s="1"/>
      <c r="BJ1887" s="1"/>
      <c r="BK1887" s="1"/>
    </row>
    <row r="1888" spans="1:63" s="2" customFormat="1" ht="15" customHeight="1" x14ac:dyDescent="0.15">
      <c r="A1888" s="1"/>
      <c r="B1888" s="1"/>
      <c r="C1888" s="1"/>
      <c r="D1888" s="1"/>
      <c r="E1888" s="1"/>
      <c r="F1888" s="1"/>
      <c r="G1888" s="1"/>
      <c r="H1888" s="1"/>
      <c r="I1888" s="1"/>
      <c r="J1888" s="1"/>
      <c r="K1888" s="1"/>
      <c r="L1888" s="1"/>
      <c r="M1888" s="1"/>
      <c r="N1888" s="1"/>
      <c r="O1888" s="1"/>
      <c r="P1888" s="1"/>
      <c r="Q1888" s="1"/>
      <c r="R1888" s="1"/>
      <c r="S1888" s="1"/>
      <c r="T1888" s="1"/>
      <c r="U1888" s="1"/>
      <c r="V1888" s="1"/>
      <c r="W1888" s="1"/>
      <c r="X1888" s="1"/>
      <c r="Y1888" s="1"/>
      <c r="Z1888" s="1"/>
      <c r="AA1888" s="1"/>
      <c r="AB1888" s="1"/>
      <c r="AC1888" s="1"/>
      <c r="AD1888" s="1"/>
      <c r="AE1888" s="1"/>
      <c r="AF1888" s="83"/>
      <c r="AG1888" s="87"/>
      <c r="AH1888" s="1"/>
      <c r="AI1888" s="1"/>
      <c r="AJ1888" s="1"/>
      <c r="AK1888" s="1"/>
      <c r="AL1888" s="1"/>
      <c r="AM1888" s="1"/>
      <c r="AN1888" s="1"/>
      <c r="AO1888" s="1"/>
      <c r="AP1888" s="1"/>
      <c r="AQ1888" s="1"/>
      <c r="AR1888" s="1"/>
      <c r="AS1888" s="1"/>
      <c r="AT1888" s="1"/>
      <c r="AU1888" s="1"/>
      <c r="AV1888" s="1"/>
      <c r="AW1888" s="1"/>
      <c r="AX1888" s="1"/>
      <c r="AY1888" s="1"/>
      <c r="AZ1888" s="1"/>
      <c r="BA1888" s="1"/>
      <c r="BB1888" s="1"/>
      <c r="BC1888" s="1"/>
      <c r="BD1888" s="1"/>
      <c r="BE1888" s="1"/>
      <c r="BF1888" s="1"/>
      <c r="BG1888" s="1"/>
      <c r="BH1888" s="1"/>
      <c r="BI1888" s="1"/>
      <c r="BJ1888" s="1"/>
      <c r="BK1888" s="1"/>
    </row>
    <row r="1889" spans="1:63" s="2" customFormat="1" ht="15" customHeight="1" x14ac:dyDescent="0.15">
      <c r="A1889" s="1"/>
      <c r="B1889" s="1"/>
      <c r="C1889" s="1"/>
      <c r="D1889" s="1"/>
      <c r="E1889" s="1"/>
      <c r="F1889" s="1"/>
      <c r="G1889" s="1"/>
      <c r="H1889" s="1"/>
      <c r="I1889" s="1"/>
      <c r="J1889" s="1"/>
      <c r="K1889" s="1"/>
      <c r="L1889" s="1"/>
      <c r="M1889" s="1"/>
      <c r="N1889" s="1"/>
      <c r="O1889" s="1"/>
      <c r="P1889" s="1"/>
      <c r="Q1889" s="1"/>
      <c r="R1889" s="1"/>
      <c r="S1889" s="1"/>
      <c r="T1889" s="1"/>
      <c r="U1889" s="1"/>
      <c r="V1889" s="1"/>
      <c r="W1889" s="1"/>
      <c r="X1889" s="1"/>
      <c r="Y1889" s="1"/>
      <c r="Z1889" s="1"/>
      <c r="AA1889" s="1"/>
      <c r="AB1889" s="1"/>
      <c r="AC1889" s="1"/>
      <c r="AD1889" s="1"/>
      <c r="AE1889" s="1"/>
      <c r="AF1889" s="83"/>
      <c r="AG1889" s="87"/>
      <c r="AH1889" s="1"/>
      <c r="AI1889" s="1"/>
      <c r="AJ1889" s="1"/>
      <c r="AK1889" s="1"/>
      <c r="AL1889" s="1"/>
      <c r="AM1889" s="1"/>
      <c r="AN1889" s="1"/>
      <c r="AO1889" s="1"/>
      <c r="AP1889" s="1"/>
      <c r="AQ1889" s="1"/>
      <c r="AR1889" s="1"/>
      <c r="AS1889" s="1"/>
      <c r="AT1889" s="1"/>
      <c r="AU1889" s="1"/>
      <c r="AV1889" s="1"/>
      <c r="AW1889" s="1"/>
      <c r="AX1889" s="1"/>
      <c r="AY1889" s="1"/>
      <c r="AZ1889" s="1"/>
      <c r="BA1889" s="1"/>
      <c r="BB1889" s="1"/>
      <c r="BC1889" s="1"/>
      <c r="BD1889" s="1"/>
      <c r="BE1889" s="1"/>
      <c r="BF1889" s="1"/>
      <c r="BG1889" s="1"/>
      <c r="BH1889" s="1"/>
      <c r="BI1889" s="1"/>
      <c r="BJ1889" s="1"/>
      <c r="BK1889" s="1"/>
    </row>
    <row r="1890" spans="1:63" s="2" customFormat="1" ht="15" customHeight="1" x14ac:dyDescent="0.15">
      <c r="A1890" s="1"/>
      <c r="B1890" s="1"/>
      <c r="C1890" s="1"/>
      <c r="D1890" s="1"/>
      <c r="E1890" s="1"/>
      <c r="F1890" s="1"/>
      <c r="G1890" s="1"/>
      <c r="H1890" s="1"/>
      <c r="I1890" s="1"/>
      <c r="J1890" s="1"/>
      <c r="K1890" s="1"/>
      <c r="L1890" s="1"/>
      <c r="M1890" s="1"/>
      <c r="N1890" s="1"/>
      <c r="O1890" s="1"/>
      <c r="P1890" s="1"/>
      <c r="Q1890" s="1"/>
      <c r="R1890" s="1"/>
      <c r="S1890" s="1"/>
      <c r="T1890" s="1"/>
      <c r="U1890" s="1"/>
      <c r="V1890" s="1"/>
      <c r="W1890" s="1"/>
      <c r="X1890" s="1"/>
      <c r="Y1890" s="1"/>
      <c r="Z1890" s="1"/>
      <c r="AA1890" s="1"/>
      <c r="AB1890" s="1"/>
      <c r="AC1890" s="1"/>
      <c r="AD1890" s="1"/>
      <c r="AE1890" s="1"/>
      <c r="AF1890" s="83"/>
      <c r="AG1890" s="87"/>
      <c r="AH1890" s="1"/>
      <c r="AI1890" s="1"/>
      <c r="AJ1890" s="1"/>
      <c r="AK1890" s="1"/>
      <c r="AL1890" s="1"/>
      <c r="AM1890" s="1"/>
      <c r="AN1890" s="1"/>
      <c r="AO1890" s="1"/>
      <c r="AP1890" s="1"/>
      <c r="AQ1890" s="1"/>
      <c r="AR1890" s="1"/>
      <c r="AS1890" s="1"/>
      <c r="AT1890" s="1"/>
      <c r="AU1890" s="1"/>
      <c r="AV1890" s="1"/>
      <c r="AW1890" s="1"/>
      <c r="AX1890" s="1"/>
      <c r="AY1890" s="1"/>
      <c r="AZ1890" s="1"/>
      <c r="BA1890" s="1"/>
      <c r="BB1890" s="1"/>
      <c r="BC1890" s="1"/>
      <c r="BD1890" s="1"/>
      <c r="BE1890" s="1"/>
      <c r="BF1890" s="1"/>
      <c r="BG1890" s="1"/>
      <c r="BH1890" s="1"/>
      <c r="BI1890" s="1"/>
      <c r="BJ1890" s="1"/>
      <c r="BK1890" s="1"/>
    </row>
    <row r="1891" spans="1:63" s="2" customFormat="1" ht="15" customHeight="1" x14ac:dyDescent="0.15">
      <c r="A1891" s="1"/>
      <c r="B1891" s="1"/>
      <c r="C1891" s="1"/>
      <c r="D1891" s="1"/>
      <c r="E1891" s="1"/>
      <c r="F1891" s="1"/>
      <c r="G1891" s="1"/>
      <c r="H1891" s="1"/>
      <c r="I1891" s="1"/>
      <c r="J1891" s="1"/>
      <c r="K1891" s="1"/>
      <c r="L1891" s="1"/>
      <c r="M1891" s="1"/>
      <c r="N1891" s="1"/>
      <c r="O1891" s="1"/>
      <c r="P1891" s="1"/>
      <c r="Q1891" s="1"/>
      <c r="R1891" s="1"/>
      <c r="S1891" s="1"/>
      <c r="T1891" s="1"/>
      <c r="U1891" s="1"/>
      <c r="V1891" s="1"/>
      <c r="W1891" s="1"/>
      <c r="X1891" s="1"/>
      <c r="Y1891" s="1"/>
      <c r="Z1891" s="1"/>
      <c r="AA1891" s="1"/>
      <c r="AB1891" s="1"/>
      <c r="AC1891" s="1"/>
      <c r="AD1891" s="1"/>
      <c r="AE1891" s="1"/>
      <c r="AF1891" s="83"/>
      <c r="AG1891" s="87"/>
      <c r="AH1891" s="1"/>
      <c r="AI1891" s="1"/>
      <c r="AJ1891" s="1"/>
      <c r="AK1891" s="1"/>
      <c r="AL1891" s="1"/>
      <c r="AM1891" s="1"/>
      <c r="AN1891" s="1"/>
      <c r="AO1891" s="1"/>
      <c r="AP1891" s="1"/>
      <c r="AQ1891" s="1"/>
      <c r="AR1891" s="1"/>
      <c r="AS1891" s="1"/>
      <c r="AT1891" s="1"/>
      <c r="AU1891" s="1"/>
      <c r="AV1891" s="1"/>
      <c r="AW1891" s="1"/>
      <c r="AX1891" s="1"/>
      <c r="AY1891" s="1"/>
      <c r="AZ1891" s="1"/>
      <c r="BA1891" s="1"/>
      <c r="BB1891" s="1"/>
      <c r="BC1891" s="1"/>
      <c r="BD1891" s="1"/>
      <c r="BE1891" s="1"/>
      <c r="BF1891" s="1"/>
      <c r="BG1891" s="1"/>
      <c r="BH1891" s="1"/>
      <c r="BI1891" s="1"/>
      <c r="BJ1891" s="1"/>
      <c r="BK1891" s="1"/>
    </row>
    <row r="1892" spans="1:63" s="2" customFormat="1" ht="15" customHeight="1" x14ac:dyDescent="0.15">
      <c r="A1892" s="1"/>
      <c r="B1892" s="1"/>
      <c r="C1892" s="1"/>
      <c r="D1892" s="1"/>
      <c r="E1892" s="1"/>
      <c r="F1892" s="1"/>
      <c r="G1892" s="1"/>
      <c r="H1892" s="1"/>
      <c r="I1892" s="1"/>
      <c r="J1892" s="1"/>
      <c r="K1892" s="1"/>
      <c r="L1892" s="1"/>
      <c r="M1892" s="1"/>
      <c r="N1892" s="1"/>
      <c r="O1892" s="1"/>
      <c r="P1892" s="1"/>
      <c r="Q1892" s="1"/>
      <c r="R1892" s="1"/>
      <c r="S1892" s="1"/>
      <c r="T1892" s="1"/>
      <c r="U1892" s="1"/>
      <c r="V1892" s="1"/>
      <c r="W1892" s="1"/>
      <c r="X1892" s="1"/>
      <c r="Y1892" s="1"/>
      <c r="Z1892" s="1"/>
      <c r="AA1892" s="1"/>
      <c r="AB1892" s="1"/>
      <c r="AC1892" s="1"/>
      <c r="AD1892" s="1"/>
      <c r="AE1892" s="1"/>
      <c r="AF1892" s="83"/>
      <c r="AG1892" s="87"/>
      <c r="AH1892" s="1"/>
      <c r="AI1892" s="1"/>
      <c r="AJ1892" s="1"/>
      <c r="AK1892" s="1"/>
      <c r="AL1892" s="1"/>
      <c r="AM1892" s="1"/>
      <c r="AN1892" s="1"/>
      <c r="AO1892" s="1"/>
      <c r="AP1892" s="1"/>
      <c r="AQ1892" s="1"/>
      <c r="AR1892" s="1"/>
      <c r="AS1892" s="1"/>
      <c r="AT1892" s="1"/>
      <c r="AU1892" s="1"/>
      <c r="AV1892" s="1"/>
      <c r="AW1892" s="1"/>
      <c r="AX1892" s="1"/>
      <c r="AY1892" s="1"/>
      <c r="AZ1892" s="1"/>
      <c r="BA1892" s="1"/>
      <c r="BB1892" s="1"/>
      <c r="BC1892" s="1"/>
      <c r="BD1892" s="1"/>
      <c r="BE1892" s="1"/>
      <c r="BF1892" s="1"/>
      <c r="BG1892" s="1"/>
      <c r="BH1892" s="1"/>
      <c r="BI1892" s="1"/>
      <c r="BJ1892" s="1"/>
      <c r="BK1892" s="1"/>
    </row>
    <row r="1893" spans="1:63" s="2" customFormat="1" ht="15" customHeight="1" x14ac:dyDescent="0.15">
      <c r="A1893" s="1"/>
      <c r="B1893" s="1"/>
      <c r="C1893" s="1"/>
      <c r="D1893" s="1"/>
      <c r="E1893" s="1"/>
      <c r="F1893" s="1"/>
      <c r="G1893" s="1"/>
      <c r="H1893" s="1"/>
      <c r="I1893" s="1"/>
      <c r="J1893" s="1"/>
      <c r="K1893" s="1"/>
      <c r="L1893" s="1"/>
      <c r="M1893" s="1"/>
      <c r="N1893" s="1"/>
      <c r="O1893" s="1"/>
      <c r="P1893" s="1"/>
      <c r="Q1893" s="1"/>
      <c r="R1893" s="1"/>
      <c r="S1893" s="1"/>
      <c r="T1893" s="1"/>
      <c r="U1893" s="1"/>
      <c r="V1893" s="1"/>
      <c r="W1893" s="1"/>
      <c r="X1893" s="1"/>
      <c r="Y1893" s="1"/>
      <c r="Z1893" s="1"/>
      <c r="AA1893" s="1"/>
      <c r="AB1893" s="1"/>
      <c r="AC1893" s="1"/>
      <c r="AD1893" s="1"/>
      <c r="AE1893" s="1"/>
      <c r="AF1893" s="83"/>
      <c r="AG1893" s="87"/>
      <c r="AH1893" s="1"/>
      <c r="AI1893" s="1"/>
      <c r="AJ1893" s="1"/>
      <c r="AK1893" s="1"/>
      <c r="AL1893" s="1"/>
      <c r="AM1893" s="1"/>
      <c r="AN1893" s="1"/>
      <c r="AO1893" s="1"/>
      <c r="AP1893" s="1"/>
      <c r="AQ1893" s="1"/>
      <c r="AR1893" s="1"/>
      <c r="AS1893" s="1"/>
      <c r="AT1893" s="1"/>
      <c r="AU1893" s="1"/>
      <c r="AV1893" s="1"/>
      <c r="AW1893" s="1"/>
      <c r="AX1893" s="1"/>
      <c r="AY1893" s="1"/>
      <c r="AZ1893" s="1"/>
      <c r="BA1893" s="1"/>
      <c r="BB1893" s="1"/>
      <c r="BC1893" s="1"/>
      <c r="BD1893" s="1"/>
      <c r="BE1893" s="1"/>
      <c r="BF1893" s="1"/>
      <c r="BG1893" s="1"/>
      <c r="BH1893" s="1"/>
      <c r="BI1893" s="1"/>
      <c r="BJ1893" s="1"/>
      <c r="BK1893" s="1"/>
    </row>
    <row r="1894" spans="1:63" s="2" customFormat="1" ht="15" customHeight="1" x14ac:dyDescent="0.15">
      <c r="A1894" s="1"/>
      <c r="B1894" s="1"/>
      <c r="C1894" s="1"/>
      <c r="D1894" s="1"/>
      <c r="E1894" s="1"/>
      <c r="F1894" s="1"/>
      <c r="G1894" s="1"/>
      <c r="H1894" s="1"/>
      <c r="I1894" s="1"/>
      <c r="J1894" s="1"/>
      <c r="K1894" s="1"/>
      <c r="L1894" s="1"/>
      <c r="M1894" s="1"/>
      <c r="N1894" s="1"/>
      <c r="O1894" s="1"/>
      <c r="P1894" s="1"/>
      <c r="Q1894" s="1"/>
      <c r="R1894" s="1"/>
      <c r="S1894" s="1"/>
      <c r="T1894" s="1"/>
      <c r="U1894" s="1"/>
      <c r="V1894" s="1"/>
      <c r="W1894" s="1"/>
      <c r="X1894" s="1"/>
      <c r="Y1894" s="1"/>
      <c r="Z1894" s="1"/>
      <c r="AA1894" s="1"/>
      <c r="AB1894" s="1"/>
      <c r="AC1894" s="1"/>
      <c r="AD1894" s="1"/>
      <c r="AE1894" s="1"/>
      <c r="AF1894" s="83"/>
      <c r="AG1894" s="87"/>
      <c r="AH1894" s="1"/>
      <c r="AI1894" s="1"/>
      <c r="AJ1894" s="1"/>
      <c r="AK1894" s="1"/>
      <c r="AL1894" s="1"/>
      <c r="AM1894" s="1"/>
      <c r="AN1894" s="1"/>
      <c r="AO1894" s="1"/>
      <c r="AP1894" s="1"/>
      <c r="AQ1894" s="1"/>
      <c r="AR1894" s="1"/>
      <c r="AS1894" s="1"/>
      <c r="AT1894" s="1"/>
      <c r="AU1894" s="1"/>
      <c r="AV1894" s="1"/>
      <c r="AW1894" s="1"/>
      <c r="AX1894" s="1"/>
      <c r="AY1894" s="1"/>
      <c r="AZ1894" s="1"/>
      <c r="BA1894" s="1"/>
      <c r="BB1894" s="1"/>
      <c r="BC1894" s="1"/>
      <c r="BD1894" s="1"/>
      <c r="BE1894" s="1"/>
      <c r="BF1894" s="1"/>
      <c r="BG1894" s="1"/>
      <c r="BH1894" s="1"/>
      <c r="BI1894" s="1"/>
      <c r="BJ1894" s="1"/>
      <c r="BK1894" s="1"/>
    </row>
    <row r="1895" spans="1:63" s="2" customFormat="1" ht="15" customHeight="1" x14ac:dyDescent="0.15">
      <c r="A1895" s="1"/>
      <c r="B1895" s="1"/>
      <c r="C1895" s="1"/>
      <c r="D1895" s="1"/>
      <c r="E1895" s="1"/>
      <c r="F1895" s="1"/>
      <c r="G1895" s="1"/>
      <c r="H1895" s="1"/>
      <c r="I1895" s="1"/>
      <c r="J1895" s="1"/>
      <c r="K1895" s="1"/>
      <c r="L1895" s="1"/>
      <c r="M1895" s="1"/>
      <c r="N1895" s="1"/>
      <c r="O1895" s="1"/>
      <c r="P1895" s="1"/>
      <c r="Q1895" s="1"/>
      <c r="R1895" s="1"/>
      <c r="S1895" s="1"/>
      <c r="T1895" s="1"/>
      <c r="U1895" s="1"/>
      <c r="V1895" s="1"/>
      <c r="W1895" s="1"/>
      <c r="X1895" s="1"/>
      <c r="Y1895" s="1"/>
      <c r="Z1895" s="1"/>
      <c r="AA1895" s="1"/>
      <c r="AB1895" s="1"/>
      <c r="AC1895" s="1"/>
      <c r="AD1895" s="1"/>
      <c r="AE1895" s="1"/>
      <c r="AF1895" s="83"/>
      <c r="AG1895" s="87"/>
      <c r="AH1895" s="1"/>
      <c r="AI1895" s="1"/>
      <c r="AJ1895" s="1"/>
      <c r="AK1895" s="1"/>
      <c r="AL1895" s="1"/>
      <c r="AM1895" s="1"/>
      <c r="AN1895" s="1"/>
      <c r="AO1895" s="1"/>
      <c r="AP1895" s="1"/>
      <c r="AQ1895" s="1"/>
      <c r="AR1895" s="1"/>
      <c r="AS1895" s="1"/>
      <c r="AT1895" s="1"/>
      <c r="AU1895" s="1"/>
      <c r="AV1895" s="1"/>
      <c r="AW1895" s="1"/>
      <c r="AX1895" s="1"/>
      <c r="AY1895" s="1"/>
      <c r="AZ1895" s="1"/>
      <c r="BA1895" s="1"/>
      <c r="BB1895" s="1"/>
      <c r="BC1895" s="1"/>
      <c r="BD1895" s="1"/>
      <c r="BE1895" s="1"/>
      <c r="BF1895" s="1"/>
      <c r="BG1895" s="1"/>
      <c r="BH1895" s="1"/>
      <c r="BI1895" s="1"/>
      <c r="BJ1895" s="1"/>
      <c r="BK1895" s="1"/>
    </row>
    <row r="1896" spans="1:63" s="2" customFormat="1" ht="15" customHeight="1" x14ac:dyDescent="0.15">
      <c r="A1896" s="1"/>
      <c r="B1896" s="1"/>
      <c r="C1896" s="1"/>
      <c r="D1896" s="1"/>
      <c r="E1896" s="1"/>
      <c r="F1896" s="1"/>
      <c r="G1896" s="1"/>
      <c r="H1896" s="1"/>
      <c r="I1896" s="1"/>
      <c r="J1896" s="1"/>
      <c r="K1896" s="1"/>
      <c r="L1896" s="1"/>
      <c r="M1896" s="1"/>
      <c r="N1896" s="1"/>
      <c r="O1896" s="1"/>
      <c r="P1896" s="1"/>
      <c r="Q1896" s="1"/>
      <c r="R1896" s="1"/>
      <c r="S1896" s="1"/>
      <c r="T1896" s="1"/>
      <c r="U1896" s="1"/>
      <c r="V1896" s="1"/>
      <c r="W1896" s="1"/>
      <c r="X1896" s="1"/>
      <c r="Y1896" s="1"/>
      <c r="Z1896" s="1"/>
      <c r="AA1896" s="1"/>
      <c r="AB1896" s="1"/>
      <c r="AC1896" s="1"/>
      <c r="AD1896" s="1"/>
      <c r="AE1896" s="1"/>
      <c r="AF1896" s="83"/>
      <c r="AG1896" s="87"/>
      <c r="AH1896" s="1"/>
      <c r="AI1896" s="1"/>
      <c r="AJ1896" s="1"/>
      <c r="AK1896" s="1"/>
      <c r="AL1896" s="1"/>
      <c r="AM1896" s="1"/>
      <c r="AN1896" s="1"/>
      <c r="AO1896" s="1"/>
      <c r="AP1896" s="1"/>
      <c r="AQ1896" s="1"/>
      <c r="AR1896" s="1"/>
      <c r="AS1896" s="1"/>
      <c r="AT1896" s="1"/>
      <c r="AU1896" s="1"/>
      <c r="AV1896" s="1"/>
      <c r="AW1896" s="1"/>
      <c r="AX1896" s="1"/>
      <c r="AY1896" s="1"/>
      <c r="AZ1896" s="1"/>
      <c r="BA1896" s="1"/>
      <c r="BB1896" s="1"/>
      <c r="BC1896" s="1"/>
      <c r="BD1896" s="1"/>
      <c r="BE1896" s="1"/>
      <c r="BF1896" s="1"/>
      <c r="BG1896" s="1"/>
      <c r="BH1896" s="1"/>
      <c r="BI1896" s="1"/>
      <c r="BJ1896" s="1"/>
      <c r="BK1896" s="1"/>
    </row>
    <row r="1897" spans="1:63" s="2" customFormat="1" ht="15" customHeight="1" x14ac:dyDescent="0.15">
      <c r="A1897" s="1"/>
      <c r="B1897" s="1"/>
      <c r="C1897" s="1"/>
      <c r="D1897" s="1"/>
      <c r="E1897" s="1"/>
      <c r="F1897" s="1"/>
      <c r="G1897" s="1"/>
      <c r="H1897" s="1"/>
      <c r="I1897" s="1"/>
      <c r="J1897" s="1"/>
      <c r="K1897" s="1"/>
      <c r="L1897" s="1"/>
      <c r="M1897" s="1"/>
      <c r="N1897" s="1"/>
      <c r="O1897" s="1"/>
      <c r="P1897" s="1"/>
      <c r="Q1897" s="1"/>
      <c r="R1897" s="1"/>
      <c r="S1897" s="1"/>
      <c r="T1897" s="1"/>
      <c r="U1897" s="1"/>
      <c r="V1897" s="1"/>
      <c r="W1897" s="1"/>
      <c r="X1897" s="1"/>
      <c r="Y1897" s="1"/>
      <c r="Z1897" s="1"/>
      <c r="AA1897" s="1"/>
      <c r="AB1897" s="1"/>
      <c r="AC1897" s="1"/>
      <c r="AD1897" s="1"/>
      <c r="AE1897" s="1"/>
      <c r="AF1897" s="83"/>
      <c r="AG1897" s="87"/>
      <c r="AH1897" s="1"/>
      <c r="AI1897" s="1"/>
      <c r="AJ1897" s="1"/>
      <c r="AK1897" s="1"/>
      <c r="AL1897" s="1"/>
      <c r="AM1897" s="1"/>
      <c r="AN1897" s="1"/>
      <c r="AO1897" s="1"/>
      <c r="AP1897" s="1"/>
      <c r="AQ1897" s="1"/>
      <c r="AR1897" s="1"/>
      <c r="AS1897" s="1"/>
      <c r="AT1897" s="1"/>
      <c r="AU1897" s="1"/>
      <c r="AV1897" s="1"/>
      <c r="AW1897" s="1"/>
      <c r="AX1897" s="1"/>
      <c r="AY1897" s="1"/>
      <c r="AZ1897" s="1"/>
      <c r="BA1897" s="1"/>
      <c r="BB1897" s="1"/>
      <c r="BC1897" s="1"/>
      <c r="BD1897" s="1"/>
      <c r="BE1897" s="1"/>
      <c r="BF1897" s="1"/>
      <c r="BG1897" s="1"/>
      <c r="BH1897" s="1"/>
      <c r="BI1897" s="1"/>
      <c r="BJ1897" s="1"/>
      <c r="BK1897" s="1"/>
    </row>
    <row r="1898" spans="1:63" s="2" customFormat="1" ht="15" customHeight="1" x14ac:dyDescent="0.15">
      <c r="A1898" s="1"/>
      <c r="B1898" s="1"/>
      <c r="C1898" s="1"/>
      <c r="D1898" s="1"/>
      <c r="E1898" s="1"/>
      <c r="F1898" s="1"/>
      <c r="G1898" s="1"/>
      <c r="H1898" s="1"/>
      <c r="I1898" s="1"/>
      <c r="J1898" s="1"/>
      <c r="K1898" s="1"/>
      <c r="L1898" s="1"/>
      <c r="M1898" s="1"/>
      <c r="N1898" s="1"/>
      <c r="O1898" s="1"/>
      <c r="P1898" s="1"/>
      <c r="Q1898" s="1"/>
      <c r="R1898" s="1"/>
      <c r="S1898" s="1"/>
      <c r="T1898" s="1"/>
      <c r="U1898" s="1"/>
      <c r="V1898" s="1"/>
      <c r="W1898" s="1"/>
      <c r="X1898" s="1"/>
      <c r="Y1898" s="1"/>
      <c r="Z1898" s="1"/>
      <c r="AA1898" s="1"/>
      <c r="AB1898" s="1"/>
      <c r="AC1898" s="1"/>
      <c r="AD1898" s="1"/>
      <c r="AE1898" s="1"/>
      <c r="AF1898" s="83"/>
      <c r="AG1898" s="87"/>
      <c r="AH1898" s="1"/>
      <c r="AI1898" s="1"/>
      <c r="AJ1898" s="1"/>
      <c r="AK1898" s="1"/>
      <c r="AL1898" s="1"/>
      <c r="AM1898" s="1"/>
      <c r="AN1898" s="1"/>
      <c r="AO1898" s="1"/>
      <c r="AP1898" s="1"/>
      <c r="AQ1898" s="1"/>
      <c r="AR1898" s="1"/>
      <c r="AS1898" s="1"/>
      <c r="AT1898" s="1"/>
      <c r="AU1898" s="1"/>
      <c r="AV1898" s="1"/>
      <c r="AW1898" s="1"/>
      <c r="AX1898" s="1"/>
      <c r="AY1898" s="1"/>
      <c r="AZ1898" s="1"/>
      <c r="BA1898" s="1"/>
      <c r="BB1898" s="1"/>
      <c r="BC1898" s="1"/>
      <c r="BD1898" s="1"/>
      <c r="BE1898" s="1"/>
      <c r="BF1898" s="1"/>
      <c r="BG1898" s="1"/>
      <c r="BH1898" s="1"/>
      <c r="BI1898" s="1"/>
      <c r="BJ1898" s="1"/>
      <c r="BK1898" s="1"/>
    </row>
    <row r="1899" spans="1:63" s="2" customFormat="1" ht="15" customHeight="1" x14ac:dyDescent="0.15">
      <c r="A1899" s="1"/>
      <c r="B1899" s="1"/>
      <c r="C1899" s="1"/>
      <c r="D1899" s="1"/>
      <c r="E1899" s="1"/>
      <c r="F1899" s="1"/>
      <c r="G1899" s="1"/>
      <c r="H1899" s="1"/>
      <c r="I1899" s="1"/>
      <c r="J1899" s="1"/>
      <c r="K1899" s="1"/>
      <c r="L1899" s="1"/>
      <c r="M1899" s="1"/>
      <c r="N1899" s="1"/>
      <c r="O1899" s="1"/>
      <c r="P1899" s="1"/>
      <c r="Q1899" s="1"/>
      <c r="R1899" s="1"/>
      <c r="S1899" s="1"/>
      <c r="T1899" s="1"/>
      <c r="U1899" s="1"/>
      <c r="V1899" s="1"/>
      <c r="W1899" s="1"/>
      <c r="X1899" s="1"/>
      <c r="Y1899" s="1"/>
      <c r="Z1899" s="1"/>
      <c r="AA1899" s="1"/>
      <c r="AB1899" s="1"/>
      <c r="AC1899" s="1"/>
      <c r="AD1899" s="1"/>
      <c r="AE1899" s="1"/>
      <c r="AF1899" s="83"/>
      <c r="AG1899" s="87"/>
      <c r="AH1899" s="1"/>
      <c r="AI1899" s="1"/>
      <c r="AJ1899" s="1"/>
      <c r="AK1899" s="1"/>
      <c r="AL1899" s="1"/>
      <c r="AM1899" s="1"/>
      <c r="AN1899" s="1"/>
      <c r="AO1899" s="1"/>
      <c r="AP1899" s="1"/>
      <c r="AQ1899" s="1"/>
      <c r="AR1899" s="1"/>
      <c r="AS1899" s="1"/>
      <c r="AT1899" s="1"/>
      <c r="AU1899" s="1"/>
      <c r="AV1899" s="1"/>
      <c r="AW1899" s="1"/>
      <c r="AX1899" s="1"/>
      <c r="AY1899" s="1"/>
      <c r="AZ1899" s="1"/>
      <c r="BA1899" s="1"/>
      <c r="BB1899" s="1"/>
      <c r="BC1899" s="1"/>
      <c r="BD1899" s="1"/>
      <c r="BE1899" s="1"/>
      <c r="BF1899" s="1"/>
      <c r="BG1899" s="1"/>
      <c r="BH1899" s="1"/>
      <c r="BI1899" s="1"/>
      <c r="BJ1899" s="1"/>
      <c r="BK1899" s="1"/>
    </row>
    <row r="1900" spans="1:63" s="2" customFormat="1" ht="15" customHeight="1" x14ac:dyDescent="0.15">
      <c r="A1900" s="1"/>
      <c r="B1900" s="1"/>
      <c r="C1900" s="1"/>
      <c r="D1900" s="1"/>
      <c r="E1900" s="1"/>
      <c r="F1900" s="1"/>
      <c r="G1900" s="1"/>
      <c r="H1900" s="1"/>
      <c r="I1900" s="1"/>
      <c r="J1900" s="1"/>
      <c r="K1900" s="1"/>
      <c r="L1900" s="1"/>
      <c r="M1900" s="1"/>
      <c r="N1900" s="1"/>
      <c r="O1900" s="1"/>
      <c r="P1900" s="1"/>
      <c r="Q1900" s="1"/>
      <c r="R1900" s="1"/>
      <c r="S1900" s="1"/>
      <c r="T1900" s="1"/>
      <c r="U1900" s="1"/>
      <c r="V1900" s="1"/>
      <c r="W1900" s="1"/>
      <c r="X1900" s="1"/>
      <c r="Y1900" s="1"/>
      <c r="Z1900" s="1"/>
      <c r="AA1900" s="1"/>
      <c r="AB1900" s="1"/>
      <c r="AC1900" s="1"/>
      <c r="AD1900" s="1"/>
      <c r="AE1900" s="1"/>
      <c r="AF1900" s="83"/>
      <c r="AG1900" s="87"/>
      <c r="AH1900" s="1"/>
      <c r="AI1900" s="1"/>
      <c r="AJ1900" s="1"/>
      <c r="AK1900" s="1"/>
      <c r="AL1900" s="1"/>
      <c r="AM1900" s="1"/>
      <c r="AN1900" s="1"/>
      <c r="AO1900" s="1"/>
      <c r="AP1900" s="1"/>
      <c r="AQ1900" s="1"/>
      <c r="AR1900" s="1"/>
      <c r="AS1900" s="1"/>
      <c r="AT1900" s="1"/>
      <c r="AU1900" s="1"/>
      <c r="AV1900" s="1"/>
      <c r="AW1900" s="1"/>
      <c r="AX1900" s="1"/>
      <c r="AY1900" s="1"/>
      <c r="AZ1900" s="1"/>
      <c r="BA1900" s="1"/>
      <c r="BB1900" s="1"/>
      <c r="BC1900" s="1"/>
      <c r="BD1900" s="1"/>
      <c r="BE1900" s="1"/>
      <c r="BF1900" s="1"/>
      <c r="BG1900" s="1"/>
      <c r="BH1900" s="1"/>
      <c r="BI1900" s="1"/>
      <c r="BJ1900" s="1"/>
      <c r="BK1900" s="1"/>
    </row>
    <row r="1901" spans="1:63" s="2" customFormat="1" ht="15" customHeight="1" x14ac:dyDescent="0.15">
      <c r="A1901" s="1"/>
      <c r="B1901" s="1"/>
      <c r="C1901" s="1"/>
      <c r="D1901" s="1"/>
      <c r="E1901" s="1"/>
      <c r="F1901" s="1"/>
      <c r="G1901" s="1"/>
      <c r="H1901" s="1"/>
      <c r="I1901" s="1"/>
      <c r="J1901" s="1"/>
      <c r="K1901" s="1"/>
      <c r="L1901" s="1"/>
      <c r="M1901" s="1"/>
      <c r="N1901" s="1"/>
      <c r="O1901" s="1"/>
      <c r="P1901" s="1"/>
      <c r="Q1901" s="1"/>
      <c r="R1901" s="1"/>
      <c r="S1901" s="1"/>
      <c r="T1901" s="1"/>
      <c r="U1901" s="1"/>
      <c r="V1901" s="1"/>
      <c r="W1901" s="1"/>
      <c r="X1901" s="1"/>
      <c r="Y1901" s="1"/>
      <c r="Z1901" s="1"/>
      <c r="AA1901" s="1"/>
      <c r="AB1901" s="1"/>
      <c r="AC1901" s="1"/>
      <c r="AD1901" s="1"/>
      <c r="AE1901" s="1"/>
      <c r="AF1901" s="83"/>
      <c r="AG1901" s="87"/>
      <c r="AH1901" s="1"/>
      <c r="AI1901" s="1"/>
      <c r="AJ1901" s="1"/>
      <c r="AK1901" s="1"/>
      <c r="AL1901" s="1"/>
      <c r="AM1901" s="1"/>
      <c r="AN1901" s="1"/>
      <c r="AO1901" s="1"/>
      <c r="AP1901" s="1"/>
      <c r="AQ1901" s="1"/>
      <c r="AR1901" s="1"/>
      <c r="AS1901" s="1"/>
      <c r="AT1901" s="1"/>
      <c r="AU1901" s="1"/>
      <c r="AV1901" s="1"/>
      <c r="AW1901" s="1"/>
      <c r="AX1901" s="1"/>
      <c r="AY1901" s="1"/>
      <c r="AZ1901" s="1"/>
      <c r="BA1901" s="1"/>
      <c r="BB1901" s="1"/>
      <c r="BC1901" s="1"/>
      <c r="BD1901" s="1"/>
      <c r="BE1901" s="1"/>
      <c r="BF1901" s="1"/>
      <c r="BG1901" s="1"/>
      <c r="BH1901" s="1"/>
      <c r="BI1901" s="1"/>
      <c r="BJ1901" s="1"/>
      <c r="BK1901" s="1"/>
    </row>
    <row r="1902" spans="1:63" s="2" customFormat="1" ht="15" customHeight="1" x14ac:dyDescent="0.15">
      <c r="A1902" s="1"/>
      <c r="B1902" s="1"/>
      <c r="C1902" s="1"/>
      <c r="D1902" s="1"/>
      <c r="E1902" s="1"/>
      <c r="F1902" s="1"/>
      <c r="G1902" s="1"/>
      <c r="H1902" s="1"/>
      <c r="I1902" s="1"/>
      <c r="J1902" s="1"/>
      <c r="K1902" s="1"/>
      <c r="L1902" s="1"/>
      <c r="M1902" s="1"/>
      <c r="N1902" s="1"/>
      <c r="O1902" s="1"/>
      <c r="P1902" s="1"/>
      <c r="Q1902" s="1"/>
      <c r="R1902" s="1"/>
      <c r="S1902" s="1"/>
      <c r="T1902" s="1"/>
      <c r="U1902" s="1"/>
      <c r="V1902" s="1"/>
      <c r="W1902" s="1"/>
      <c r="X1902" s="1"/>
      <c r="Y1902" s="1"/>
      <c r="Z1902" s="1"/>
      <c r="AA1902" s="1"/>
      <c r="AB1902" s="1"/>
      <c r="AC1902" s="1"/>
      <c r="AD1902" s="1"/>
      <c r="AE1902" s="1"/>
      <c r="AF1902" s="83"/>
      <c r="AG1902" s="87"/>
      <c r="AH1902" s="1"/>
      <c r="AI1902" s="1"/>
      <c r="AJ1902" s="1"/>
      <c r="AK1902" s="1"/>
      <c r="AL1902" s="1"/>
      <c r="AM1902" s="1"/>
      <c r="AN1902" s="1"/>
      <c r="AO1902" s="1"/>
      <c r="AP1902" s="1"/>
      <c r="AQ1902" s="1"/>
      <c r="AR1902" s="1"/>
      <c r="AS1902" s="1"/>
      <c r="AT1902" s="1"/>
      <c r="AU1902" s="1"/>
      <c r="AV1902" s="1"/>
      <c r="AW1902" s="1"/>
      <c r="AX1902" s="1"/>
      <c r="AY1902" s="1"/>
      <c r="AZ1902" s="1"/>
      <c r="BA1902" s="1"/>
      <c r="BB1902" s="1"/>
      <c r="BC1902" s="1"/>
      <c r="BD1902" s="1"/>
      <c r="BE1902" s="1"/>
      <c r="BF1902" s="1"/>
      <c r="BG1902" s="1"/>
      <c r="BH1902" s="1"/>
      <c r="BI1902" s="1"/>
      <c r="BJ1902" s="1"/>
      <c r="BK1902" s="1"/>
    </row>
    <row r="1903" spans="1:63" s="2" customFormat="1" ht="15" customHeight="1" x14ac:dyDescent="0.15">
      <c r="A1903" s="1"/>
      <c r="B1903" s="1"/>
      <c r="C1903" s="1"/>
      <c r="D1903" s="1"/>
      <c r="E1903" s="1"/>
      <c r="F1903" s="1"/>
      <c r="G1903" s="1"/>
      <c r="H1903" s="1"/>
      <c r="I1903" s="1"/>
      <c r="J1903" s="1"/>
      <c r="K1903" s="1"/>
      <c r="L1903" s="1"/>
      <c r="M1903" s="1"/>
      <c r="N1903" s="1"/>
      <c r="O1903" s="1"/>
      <c r="P1903" s="1"/>
      <c r="Q1903" s="1"/>
      <c r="R1903" s="1"/>
      <c r="S1903" s="1"/>
      <c r="T1903" s="1"/>
      <c r="U1903" s="1"/>
      <c r="V1903" s="1"/>
      <c r="W1903" s="1"/>
      <c r="X1903" s="1"/>
      <c r="Y1903" s="1"/>
      <c r="Z1903" s="1"/>
      <c r="AA1903" s="1"/>
      <c r="AB1903" s="1"/>
      <c r="AC1903" s="1"/>
      <c r="AD1903" s="1"/>
      <c r="AE1903" s="1"/>
      <c r="AF1903" s="83"/>
      <c r="AG1903" s="87"/>
      <c r="AH1903" s="1"/>
      <c r="AI1903" s="1"/>
      <c r="AJ1903" s="1"/>
      <c r="AK1903" s="1"/>
      <c r="AL1903" s="1"/>
      <c r="AM1903" s="1"/>
      <c r="AN1903" s="1"/>
      <c r="AO1903" s="1"/>
      <c r="AP1903" s="1"/>
      <c r="AQ1903" s="1"/>
      <c r="AR1903" s="1"/>
      <c r="AS1903" s="1"/>
      <c r="AT1903" s="1"/>
      <c r="AU1903" s="1"/>
      <c r="AV1903" s="1"/>
      <c r="AW1903" s="1"/>
      <c r="AX1903" s="1"/>
      <c r="AY1903" s="1"/>
      <c r="AZ1903" s="1"/>
      <c r="BA1903" s="1"/>
      <c r="BB1903" s="1"/>
      <c r="BC1903" s="1"/>
      <c r="BD1903" s="1"/>
      <c r="BE1903" s="1"/>
      <c r="BF1903" s="1"/>
      <c r="BG1903" s="1"/>
      <c r="BH1903" s="1"/>
      <c r="BI1903" s="1"/>
      <c r="BJ1903" s="1"/>
      <c r="BK1903" s="1"/>
    </row>
    <row r="1904" spans="1:63" s="2" customFormat="1" ht="15" customHeight="1" x14ac:dyDescent="0.15">
      <c r="A1904" s="1"/>
      <c r="B1904" s="1"/>
      <c r="C1904" s="1"/>
      <c r="D1904" s="1"/>
      <c r="E1904" s="1"/>
      <c r="F1904" s="1"/>
      <c r="G1904" s="1"/>
      <c r="H1904" s="1"/>
      <c r="I1904" s="1"/>
      <c r="J1904" s="1"/>
      <c r="K1904" s="1"/>
      <c r="L1904" s="1"/>
      <c r="M1904" s="1"/>
      <c r="N1904" s="1"/>
      <c r="O1904" s="1"/>
      <c r="P1904" s="1"/>
      <c r="Q1904" s="1"/>
      <c r="R1904" s="1"/>
      <c r="S1904" s="1"/>
      <c r="T1904" s="1"/>
      <c r="U1904" s="1"/>
      <c r="V1904" s="1"/>
      <c r="W1904" s="1"/>
      <c r="X1904" s="1"/>
      <c r="Y1904" s="1"/>
      <c r="Z1904" s="1"/>
      <c r="AA1904" s="1"/>
      <c r="AB1904" s="1"/>
      <c r="AC1904" s="1"/>
      <c r="AD1904" s="1"/>
      <c r="AE1904" s="1"/>
      <c r="AF1904" s="83"/>
      <c r="AG1904" s="87"/>
      <c r="AH1904" s="1"/>
      <c r="AI1904" s="1"/>
      <c r="AJ1904" s="1"/>
      <c r="AK1904" s="1"/>
      <c r="AL1904" s="1"/>
      <c r="AM1904" s="1"/>
      <c r="AN1904" s="1"/>
      <c r="AO1904" s="1"/>
      <c r="AP1904" s="1"/>
      <c r="AQ1904" s="1"/>
      <c r="AR1904" s="1"/>
      <c r="AS1904" s="1"/>
      <c r="AT1904" s="1"/>
      <c r="AU1904" s="1"/>
      <c r="AV1904" s="1"/>
      <c r="AW1904" s="1"/>
      <c r="AX1904" s="1"/>
      <c r="AY1904" s="1"/>
      <c r="AZ1904" s="1"/>
      <c r="BA1904" s="1"/>
      <c r="BB1904" s="1"/>
      <c r="BC1904" s="1"/>
      <c r="BD1904" s="1"/>
      <c r="BE1904" s="1"/>
      <c r="BF1904" s="1"/>
      <c r="BG1904" s="1"/>
      <c r="BH1904" s="1"/>
      <c r="BI1904" s="1"/>
      <c r="BJ1904" s="1"/>
      <c r="BK1904" s="1"/>
    </row>
    <row r="1905" spans="1:63" s="2" customFormat="1" ht="15" customHeight="1" x14ac:dyDescent="0.15">
      <c r="A1905" s="1"/>
      <c r="B1905" s="1"/>
      <c r="C1905" s="1"/>
      <c r="D1905" s="1"/>
      <c r="E1905" s="1"/>
      <c r="F1905" s="1"/>
      <c r="G1905" s="1"/>
      <c r="H1905" s="1"/>
      <c r="I1905" s="1"/>
      <c r="J1905" s="1"/>
      <c r="K1905" s="1"/>
      <c r="L1905" s="1"/>
      <c r="M1905" s="1"/>
      <c r="N1905" s="1"/>
      <c r="O1905" s="1"/>
      <c r="P1905" s="1"/>
      <c r="Q1905" s="1"/>
      <c r="R1905" s="1"/>
      <c r="S1905" s="1"/>
      <c r="T1905" s="1"/>
      <c r="U1905" s="1"/>
      <c r="V1905" s="1"/>
      <c r="W1905" s="1"/>
      <c r="X1905" s="1"/>
      <c r="Y1905" s="1"/>
      <c r="Z1905" s="1"/>
      <c r="AA1905" s="1"/>
      <c r="AB1905" s="1"/>
      <c r="AC1905" s="1"/>
      <c r="AD1905" s="1"/>
      <c r="AE1905" s="1"/>
      <c r="AF1905" s="83"/>
      <c r="AG1905" s="87"/>
      <c r="AH1905" s="1"/>
      <c r="AI1905" s="1"/>
      <c r="AJ1905" s="1"/>
      <c r="AK1905" s="1"/>
      <c r="AL1905" s="1"/>
      <c r="AM1905" s="1"/>
      <c r="AN1905" s="1"/>
      <c r="AO1905" s="1"/>
      <c r="AP1905" s="1"/>
      <c r="AQ1905" s="1"/>
      <c r="AR1905" s="1"/>
      <c r="AS1905" s="1"/>
      <c r="AT1905" s="1"/>
      <c r="AU1905" s="1"/>
      <c r="AV1905" s="1"/>
      <c r="AW1905" s="1"/>
      <c r="AX1905" s="1"/>
      <c r="AY1905" s="1"/>
      <c r="AZ1905" s="1"/>
      <c r="BA1905" s="1"/>
      <c r="BB1905" s="1"/>
      <c r="BC1905" s="1"/>
      <c r="BD1905" s="1"/>
      <c r="BE1905" s="1"/>
      <c r="BF1905" s="1"/>
      <c r="BG1905" s="1"/>
      <c r="BH1905" s="1"/>
      <c r="BI1905" s="1"/>
      <c r="BJ1905" s="1"/>
      <c r="BK1905" s="1"/>
    </row>
    <row r="1906" spans="1:63" s="2" customFormat="1" ht="15" customHeight="1" x14ac:dyDescent="0.15">
      <c r="A1906" s="1"/>
      <c r="B1906" s="1"/>
      <c r="C1906" s="1"/>
      <c r="D1906" s="1"/>
      <c r="E1906" s="1"/>
      <c r="F1906" s="1"/>
      <c r="G1906" s="1"/>
      <c r="H1906" s="1"/>
      <c r="I1906" s="1"/>
      <c r="J1906" s="1"/>
      <c r="K1906" s="1"/>
      <c r="L1906" s="1"/>
      <c r="M1906" s="1"/>
      <c r="N1906" s="1"/>
      <c r="O1906" s="1"/>
      <c r="P1906" s="1"/>
      <c r="Q1906" s="1"/>
      <c r="R1906" s="1"/>
      <c r="S1906" s="1"/>
      <c r="T1906" s="1"/>
      <c r="U1906" s="1"/>
      <c r="V1906" s="1"/>
      <c r="W1906" s="1"/>
      <c r="X1906" s="1"/>
      <c r="Y1906" s="1"/>
      <c r="Z1906" s="1"/>
      <c r="AA1906" s="1"/>
      <c r="AB1906" s="1"/>
      <c r="AC1906" s="1"/>
      <c r="AD1906" s="1"/>
      <c r="AE1906" s="1"/>
      <c r="AF1906" s="83"/>
      <c r="AG1906" s="87"/>
      <c r="AH1906" s="1"/>
      <c r="AI1906" s="1"/>
      <c r="AJ1906" s="1"/>
      <c r="AK1906" s="1"/>
      <c r="AL1906" s="1"/>
      <c r="AM1906" s="1"/>
      <c r="AN1906" s="1"/>
      <c r="AO1906" s="1"/>
      <c r="AP1906" s="1"/>
      <c r="AQ1906" s="1"/>
      <c r="AR1906" s="1"/>
      <c r="AS1906" s="1"/>
      <c r="AT1906" s="1"/>
      <c r="AU1906" s="1"/>
      <c r="AV1906" s="1"/>
      <c r="AW1906" s="1"/>
      <c r="AX1906" s="1"/>
      <c r="AY1906" s="1"/>
      <c r="AZ1906" s="1"/>
      <c r="BA1906" s="1"/>
      <c r="BB1906" s="1"/>
      <c r="BC1906" s="1"/>
      <c r="BD1906" s="1"/>
      <c r="BE1906" s="1"/>
      <c r="BF1906" s="1"/>
      <c r="BG1906" s="1"/>
      <c r="BH1906" s="1"/>
      <c r="BI1906" s="1"/>
      <c r="BJ1906" s="1"/>
      <c r="BK1906" s="1"/>
    </row>
    <row r="1907" spans="1:63" s="2" customFormat="1" ht="15" customHeight="1" x14ac:dyDescent="0.15">
      <c r="A1907" s="1"/>
      <c r="B1907" s="1"/>
      <c r="C1907" s="1"/>
      <c r="D1907" s="1"/>
      <c r="E1907" s="1"/>
      <c r="F1907" s="1"/>
      <c r="G1907" s="1"/>
      <c r="H1907" s="1"/>
      <c r="I1907" s="1"/>
      <c r="J1907" s="1"/>
      <c r="K1907" s="1"/>
      <c r="L1907" s="1"/>
      <c r="M1907" s="1"/>
      <c r="N1907" s="1"/>
      <c r="O1907" s="1"/>
      <c r="P1907" s="1"/>
      <c r="Q1907" s="1"/>
      <c r="R1907" s="1"/>
      <c r="S1907" s="1"/>
      <c r="T1907" s="1"/>
      <c r="U1907" s="1"/>
      <c r="V1907" s="1"/>
      <c r="W1907" s="1"/>
      <c r="X1907" s="1"/>
      <c r="Y1907" s="1"/>
      <c r="Z1907" s="1"/>
      <c r="AA1907" s="1"/>
      <c r="AB1907" s="1"/>
      <c r="AC1907" s="1"/>
      <c r="AD1907" s="1"/>
      <c r="AE1907" s="1"/>
      <c r="AF1907" s="83"/>
      <c r="AG1907" s="87"/>
      <c r="AH1907" s="1"/>
      <c r="AI1907" s="1"/>
      <c r="AJ1907" s="1"/>
      <c r="AK1907" s="1"/>
      <c r="AL1907" s="1"/>
      <c r="AM1907" s="1"/>
      <c r="AN1907" s="1"/>
      <c r="AO1907" s="1"/>
      <c r="AP1907" s="1"/>
      <c r="AQ1907" s="1"/>
      <c r="AR1907" s="1"/>
      <c r="AS1907" s="1"/>
      <c r="AT1907" s="1"/>
      <c r="AU1907" s="1"/>
      <c r="AV1907" s="1"/>
      <c r="AW1907" s="1"/>
      <c r="AX1907" s="1"/>
      <c r="AY1907" s="1"/>
      <c r="AZ1907" s="1"/>
      <c r="BA1907" s="1"/>
      <c r="BB1907" s="1"/>
      <c r="BC1907" s="1"/>
      <c r="BD1907" s="1"/>
      <c r="BE1907" s="1"/>
      <c r="BF1907" s="1"/>
      <c r="BG1907" s="1"/>
      <c r="BH1907" s="1"/>
      <c r="BI1907" s="1"/>
      <c r="BJ1907" s="1"/>
      <c r="BK1907" s="1"/>
    </row>
    <row r="1908" spans="1:63" s="2" customFormat="1" ht="15" customHeight="1" x14ac:dyDescent="0.15">
      <c r="A1908" s="1"/>
      <c r="B1908" s="1"/>
      <c r="C1908" s="1"/>
      <c r="D1908" s="1"/>
      <c r="E1908" s="1"/>
      <c r="F1908" s="1"/>
      <c r="G1908" s="1"/>
      <c r="H1908" s="1"/>
      <c r="I1908" s="1"/>
      <c r="J1908" s="1"/>
      <c r="K1908" s="1"/>
      <c r="L1908" s="1"/>
      <c r="M1908" s="1"/>
      <c r="N1908" s="1"/>
      <c r="O1908" s="1"/>
      <c r="P1908" s="1"/>
      <c r="Q1908" s="1"/>
      <c r="R1908" s="1"/>
      <c r="S1908" s="1"/>
      <c r="T1908" s="1"/>
      <c r="U1908" s="1"/>
      <c r="V1908" s="1"/>
      <c r="W1908" s="1"/>
      <c r="X1908" s="1"/>
      <c r="Y1908" s="1"/>
      <c r="Z1908" s="1"/>
      <c r="AA1908" s="1"/>
      <c r="AB1908" s="1"/>
      <c r="AC1908" s="1"/>
      <c r="AD1908" s="1"/>
      <c r="AE1908" s="1"/>
      <c r="AF1908" s="83"/>
      <c r="AG1908" s="87"/>
      <c r="AH1908" s="1"/>
      <c r="AI1908" s="1"/>
      <c r="AJ1908" s="1"/>
      <c r="AK1908" s="1"/>
      <c r="AL1908" s="1"/>
      <c r="AM1908" s="1"/>
      <c r="AN1908" s="1"/>
      <c r="AO1908" s="1"/>
      <c r="AP1908" s="1"/>
      <c r="AQ1908" s="1"/>
      <c r="AR1908" s="1"/>
      <c r="AS1908" s="1"/>
      <c r="AT1908" s="1"/>
      <c r="AU1908" s="1"/>
      <c r="AV1908" s="1"/>
      <c r="AW1908" s="1"/>
      <c r="AX1908" s="1"/>
      <c r="AY1908" s="1"/>
      <c r="AZ1908" s="1"/>
      <c r="BA1908" s="1"/>
      <c r="BB1908" s="1"/>
      <c r="BC1908" s="1"/>
      <c r="BD1908" s="1"/>
      <c r="BE1908" s="1"/>
      <c r="BF1908" s="1"/>
      <c r="BG1908" s="1"/>
      <c r="BH1908" s="1"/>
      <c r="BI1908" s="1"/>
      <c r="BJ1908" s="1"/>
      <c r="BK1908" s="1"/>
    </row>
    <row r="1909" spans="1:63" s="2" customFormat="1" ht="15" customHeight="1" x14ac:dyDescent="0.15">
      <c r="A1909" s="1"/>
      <c r="B1909" s="1"/>
      <c r="C1909" s="1"/>
      <c r="D1909" s="1"/>
      <c r="E1909" s="1"/>
      <c r="F1909" s="1"/>
      <c r="G1909" s="1"/>
      <c r="H1909" s="1"/>
      <c r="I1909" s="1"/>
      <c r="J1909" s="1"/>
      <c r="K1909" s="1"/>
      <c r="L1909" s="1"/>
      <c r="M1909" s="1"/>
      <c r="N1909" s="1"/>
      <c r="O1909" s="1"/>
      <c r="P1909" s="1"/>
      <c r="Q1909" s="1"/>
      <c r="R1909" s="1"/>
      <c r="S1909" s="1"/>
      <c r="T1909" s="1"/>
      <c r="U1909" s="1"/>
      <c r="V1909" s="1"/>
      <c r="W1909" s="1"/>
      <c r="X1909" s="1"/>
      <c r="Y1909" s="1"/>
      <c r="Z1909" s="1"/>
      <c r="AA1909" s="1"/>
      <c r="AB1909" s="1"/>
      <c r="AC1909" s="1"/>
      <c r="AD1909" s="1"/>
      <c r="AE1909" s="1"/>
      <c r="AF1909" s="83"/>
      <c r="AG1909" s="87"/>
      <c r="AH1909" s="1"/>
      <c r="AI1909" s="1"/>
      <c r="AJ1909" s="1"/>
      <c r="AK1909" s="1"/>
      <c r="AL1909" s="1"/>
      <c r="AM1909" s="1"/>
      <c r="AN1909" s="1"/>
      <c r="AO1909" s="1"/>
      <c r="AP1909" s="1"/>
      <c r="AQ1909" s="1"/>
      <c r="AR1909" s="1"/>
      <c r="AS1909" s="1"/>
      <c r="AT1909" s="1"/>
      <c r="AU1909" s="1"/>
      <c r="AV1909" s="1"/>
      <c r="AW1909" s="1"/>
      <c r="AX1909" s="1"/>
      <c r="AY1909" s="1"/>
      <c r="AZ1909" s="1"/>
      <c r="BA1909" s="1"/>
      <c r="BB1909" s="1"/>
      <c r="BC1909" s="1"/>
      <c r="BD1909" s="1"/>
      <c r="BE1909" s="1"/>
      <c r="BF1909" s="1"/>
      <c r="BG1909" s="1"/>
      <c r="BH1909" s="1"/>
      <c r="BI1909" s="1"/>
      <c r="BJ1909" s="1"/>
      <c r="BK1909" s="1"/>
    </row>
    <row r="1910" spans="1:63" s="2" customFormat="1" ht="15" customHeight="1" x14ac:dyDescent="0.15">
      <c r="A1910" s="1"/>
      <c r="B1910" s="1"/>
      <c r="C1910" s="1"/>
      <c r="D1910" s="1"/>
      <c r="E1910" s="1"/>
      <c r="F1910" s="1"/>
      <c r="G1910" s="1"/>
      <c r="H1910" s="1"/>
      <c r="I1910" s="1"/>
      <c r="J1910" s="1"/>
      <c r="K1910" s="1"/>
      <c r="L1910" s="1"/>
      <c r="M1910" s="1"/>
      <c r="N1910" s="1"/>
      <c r="O1910" s="1"/>
      <c r="P1910" s="1"/>
      <c r="Q1910" s="1"/>
      <c r="R1910" s="1"/>
      <c r="S1910" s="1"/>
      <c r="T1910" s="1"/>
      <c r="U1910" s="1"/>
      <c r="V1910" s="1"/>
      <c r="W1910" s="1"/>
      <c r="X1910" s="1"/>
      <c r="Y1910" s="1"/>
      <c r="Z1910" s="1"/>
      <c r="AA1910" s="1"/>
      <c r="AB1910" s="1"/>
      <c r="AC1910" s="1"/>
      <c r="AD1910" s="1"/>
      <c r="AE1910" s="1"/>
      <c r="AF1910" s="83"/>
      <c r="AG1910" s="87"/>
      <c r="AH1910" s="1"/>
      <c r="AI1910" s="1"/>
      <c r="AJ1910" s="1"/>
      <c r="AK1910" s="1"/>
      <c r="AL1910" s="1"/>
      <c r="AM1910" s="1"/>
      <c r="AN1910" s="1"/>
      <c r="AO1910" s="1"/>
      <c r="AP1910" s="1"/>
      <c r="AQ1910" s="1"/>
      <c r="AR1910" s="1"/>
      <c r="AS1910" s="1"/>
      <c r="AT1910" s="1"/>
      <c r="AU1910" s="1"/>
      <c r="AV1910" s="1"/>
      <c r="AW1910" s="1"/>
      <c r="AX1910" s="1"/>
      <c r="AY1910" s="1"/>
      <c r="AZ1910" s="1"/>
      <c r="BA1910" s="1"/>
      <c r="BB1910" s="1"/>
      <c r="BC1910" s="1"/>
      <c r="BD1910" s="1"/>
      <c r="BE1910" s="1"/>
      <c r="BF1910" s="1"/>
      <c r="BG1910" s="1"/>
      <c r="BH1910" s="1"/>
      <c r="BI1910" s="1"/>
      <c r="BJ1910" s="1"/>
      <c r="BK1910" s="1"/>
    </row>
    <row r="1911" spans="1:63" s="2" customFormat="1" ht="15" customHeight="1" x14ac:dyDescent="0.15">
      <c r="A1911" s="1"/>
      <c r="B1911" s="1"/>
      <c r="C1911" s="1"/>
      <c r="D1911" s="1"/>
      <c r="E1911" s="1"/>
      <c r="F1911" s="1"/>
      <c r="G1911" s="1"/>
      <c r="H1911" s="1"/>
      <c r="I1911" s="1"/>
      <c r="J1911" s="1"/>
      <c r="K1911" s="1"/>
      <c r="L1911" s="1"/>
      <c r="M1911" s="1"/>
      <c r="N1911" s="1"/>
      <c r="O1911" s="1"/>
      <c r="P1911" s="1"/>
      <c r="Q1911" s="1"/>
      <c r="R1911" s="1"/>
      <c r="S1911" s="1"/>
      <c r="T1911" s="1"/>
      <c r="U1911" s="1"/>
      <c r="V1911" s="1"/>
      <c r="W1911" s="1"/>
      <c r="X1911" s="1"/>
      <c r="Y1911" s="1"/>
      <c r="Z1911" s="1"/>
      <c r="AA1911" s="1"/>
      <c r="AB1911" s="1"/>
      <c r="AC1911" s="1"/>
      <c r="AD1911" s="1"/>
      <c r="AE1911" s="1"/>
      <c r="AF1911" s="83"/>
      <c r="AG1911" s="87"/>
      <c r="AH1911" s="1"/>
      <c r="AI1911" s="1"/>
      <c r="AJ1911" s="1"/>
      <c r="AK1911" s="1"/>
      <c r="AL1911" s="1"/>
      <c r="AM1911" s="1"/>
      <c r="AN1911" s="1"/>
      <c r="AO1911" s="1"/>
      <c r="AP1911" s="1"/>
      <c r="AQ1911" s="1"/>
      <c r="AR1911" s="1"/>
      <c r="AS1911" s="1"/>
      <c r="AT1911" s="1"/>
      <c r="AU1911" s="1"/>
      <c r="AV1911" s="1"/>
      <c r="AW1911" s="1"/>
      <c r="AX1911" s="1"/>
      <c r="AY1911" s="1"/>
      <c r="AZ1911" s="1"/>
      <c r="BA1911" s="1"/>
      <c r="BB1911" s="1"/>
      <c r="BC1911" s="1"/>
      <c r="BD1911" s="1"/>
      <c r="BE1911" s="1"/>
      <c r="BF1911" s="1"/>
      <c r="BG1911" s="1"/>
      <c r="BH1911" s="1"/>
      <c r="BI1911" s="1"/>
      <c r="BJ1911" s="1"/>
      <c r="BK1911" s="1"/>
    </row>
    <row r="1912" spans="1:63" s="2" customFormat="1" ht="15" customHeight="1" x14ac:dyDescent="0.15">
      <c r="A1912" s="1"/>
      <c r="B1912" s="1"/>
      <c r="C1912" s="1"/>
      <c r="D1912" s="1"/>
      <c r="E1912" s="1"/>
      <c r="F1912" s="1"/>
      <c r="G1912" s="1"/>
      <c r="H1912" s="1"/>
      <c r="I1912" s="1"/>
      <c r="J1912" s="1"/>
      <c r="K1912" s="1"/>
      <c r="L1912" s="1"/>
      <c r="M1912" s="1"/>
      <c r="N1912" s="1"/>
      <c r="O1912" s="1"/>
      <c r="P1912" s="1"/>
      <c r="Q1912" s="1"/>
      <c r="R1912" s="1"/>
      <c r="S1912" s="1"/>
      <c r="T1912" s="1"/>
      <c r="U1912" s="1"/>
      <c r="V1912" s="1"/>
      <c r="W1912" s="1"/>
      <c r="X1912" s="1"/>
      <c r="Y1912" s="1"/>
      <c r="Z1912" s="1"/>
      <c r="AA1912" s="1"/>
      <c r="AB1912" s="1"/>
      <c r="AC1912" s="1"/>
      <c r="AD1912" s="1"/>
      <c r="AE1912" s="1"/>
      <c r="AF1912" s="83"/>
      <c r="AG1912" s="87"/>
      <c r="AH1912" s="1"/>
      <c r="AI1912" s="1"/>
      <c r="AJ1912" s="1"/>
      <c r="AK1912" s="1"/>
      <c r="AL1912" s="1"/>
      <c r="AM1912" s="1"/>
      <c r="AN1912" s="1"/>
      <c r="AO1912" s="1"/>
      <c r="AP1912" s="1"/>
      <c r="AQ1912" s="1"/>
      <c r="AR1912" s="1"/>
      <c r="AS1912" s="1"/>
      <c r="AT1912" s="1"/>
      <c r="AU1912" s="1"/>
      <c r="AV1912" s="1"/>
      <c r="AW1912" s="1"/>
      <c r="AX1912" s="1"/>
      <c r="AY1912" s="1"/>
      <c r="AZ1912" s="1"/>
      <c r="BA1912" s="1"/>
      <c r="BB1912" s="1"/>
      <c r="BC1912" s="1"/>
      <c r="BD1912" s="1"/>
      <c r="BE1912" s="1"/>
      <c r="BF1912" s="1"/>
      <c r="BG1912" s="1"/>
      <c r="BH1912" s="1"/>
      <c r="BI1912" s="1"/>
      <c r="BJ1912" s="1"/>
      <c r="BK1912" s="1"/>
    </row>
    <row r="1913" spans="1:63" s="2" customFormat="1" ht="15" customHeight="1" x14ac:dyDescent="0.15">
      <c r="A1913" s="1"/>
      <c r="B1913" s="1"/>
      <c r="C1913" s="1"/>
      <c r="D1913" s="1"/>
      <c r="E1913" s="1"/>
      <c r="F1913" s="1"/>
      <c r="G1913" s="1"/>
      <c r="H1913" s="1"/>
      <c r="I1913" s="1"/>
      <c r="J1913" s="1"/>
      <c r="K1913" s="1"/>
      <c r="L1913" s="1"/>
      <c r="M1913" s="1"/>
      <c r="N1913" s="1"/>
      <c r="O1913" s="1"/>
      <c r="P1913" s="1"/>
      <c r="Q1913" s="1"/>
      <c r="R1913" s="1"/>
      <c r="S1913" s="1"/>
      <c r="T1913" s="1"/>
      <c r="U1913" s="1"/>
      <c r="V1913" s="1"/>
      <c r="W1913" s="1"/>
      <c r="X1913" s="1"/>
      <c r="Y1913" s="1"/>
      <c r="Z1913" s="1"/>
      <c r="AA1913" s="1"/>
      <c r="AB1913" s="1"/>
      <c r="AC1913" s="1"/>
      <c r="AD1913" s="1"/>
      <c r="AE1913" s="1"/>
      <c r="AF1913" s="83"/>
      <c r="AG1913" s="87"/>
      <c r="AH1913" s="1"/>
      <c r="AI1913" s="1"/>
      <c r="AJ1913" s="1"/>
      <c r="AK1913" s="1"/>
      <c r="AL1913" s="1"/>
      <c r="AM1913" s="1"/>
      <c r="AN1913" s="1"/>
      <c r="AO1913" s="1"/>
      <c r="AP1913" s="1"/>
      <c r="AQ1913" s="1"/>
      <c r="AR1913" s="1"/>
      <c r="AS1913" s="1"/>
      <c r="AT1913" s="1"/>
      <c r="AU1913" s="1"/>
      <c r="AV1913" s="1"/>
      <c r="AW1913" s="1"/>
      <c r="AX1913" s="1"/>
      <c r="AY1913" s="1"/>
      <c r="AZ1913" s="1"/>
      <c r="BA1913" s="1"/>
      <c r="BB1913" s="1"/>
      <c r="BC1913" s="1"/>
      <c r="BD1913" s="1"/>
      <c r="BE1913" s="1"/>
      <c r="BF1913" s="1"/>
      <c r="BG1913" s="1"/>
      <c r="BH1913" s="1"/>
      <c r="BI1913" s="1"/>
      <c r="BJ1913" s="1"/>
      <c r="BK1913" s="1"/>
    </row>
    <row r="1914" spans="1:63" s="2" customFormat="1" ht="15" customHeight="1" x14ac:dyDescent="0.15">
      <c r="A1914" s="1"/>
      <c r="B1914" s="1"/>
      <c r="C1914" s="1"/>
      <c r="D1914" s="1"/>
      <c r="E1914" s="1"/>
      <c r="F1914" s="1"/>
      <c r="G1914" s="1"/>
      <c r="H1914" s="1"/>
      <c r="I1914" s="1"/>
      <c r="J1914" s="1"/>
      <c r="K1914" s="1"/>
      <c r="L1914" s="1"/>
      <c r="M1914" s="1"/>
      <c r="N1914" s="1"/>
      <c r="O1914" s="1"/>
      <c r="P1914" s="1"/>
      <c r="Q1914" s="1"/>
      <c r="R1914" s="1"/>
      <c r="S1914" s="1"/>
      <c r="T1914" s="1"/>
      <c r="U1914" s="1"/>
      <c r="V1914" s="1"/>
      <c r="W1914" s="1"/>
      <c r="X1914" s="1"/>
      <c r="Y1914" s="1"/>
      <c r="Z1914" s="1"/>
      <c r="AA1914" s="1"/>
      <c r="AB1914" s="1"/>
      <c r="AC1914" s="1"/>
      <c r="AD1914" s="1"/>
      <c r="AE1914" s="1"/>
      <c r="AF1914" s="83"/>
      <c r="AG1914" s="87"/>
      <c r="AH1914" s="1"/>
      <c r="AI1914" s="1"/>
      <c r="AJ1914" s="1"/>
      <c r="AK1914" s="1"/>
      <c r="AL1914" s="1"/>
      <c r="AM1914" s="1"/>
      <c r="AN1914" s="1"/>
      <c r="AO1914" s="1"/>
      <c r="AP1914" s="1"/>
      <c r="AQ1914" s="1"/>
      <c r="AR1914" s="1"/>
      <c r="AS1914" s="1"/>
      <c r="AT1914" s="1"/>
      <c r="AU1914" s="1"/>
      <c r="AV1914" s="1"/>
      <c r="AW1914" s="1"/>
      <c r="AX1914" s="1"/>
      <c r="AY1914" s="1"/>
      <c r="AZ1914" s="1"/>
      <c r="BA1914" s="1"/>
      <c r="BB1914" s="1"/>
      <c r="BC1914" s="1"/>
      <c r="BD1914" s="1"/>
      <c r="BE1914" s="1"/>
      <c r="BF1914" s="1"/>
      <c r="BG1914" s="1"/>
      <c r="BH1914" s="1"/>
      <c r="BI1914" s="1"/>
      <c r="BJ1914" s="1"/>
      <c r="BK1914" s="1"/>
    </row>
    <row r="1915" spans="1:63" s="2" customFormat="1" ht="15" customHeight="1" x14ac:dyDescent="0.15">
      <c r="A1915" s="1"/>
      <c r="B1915" s="1"/>
      <c r="C1915" s="1"/>
      <c r="D1915" s="1"/>
      <c r="E1915" s="1"/>
      <c r="F1915" s="1"/>
      <c r="G1915" s="1"/>
      <c r="H1915" s="1"/>
      <c r="I1915" s="1"/>
      <c r="J1915" s="1"/>
      <c r="K1915" s="1"/>
      <c r="L1915" s="1"/>
      <c r="M1915" s="1"/>
      <c r="N1915" s="1"/>
      <c r="O1915" s="1"/>
      <c r="P1915" s="1"/>
      <c r="Q1915" s="1"/>
      <c r="R1915" s="1"/>
      <c r="S1915" s="1"/>
      <c r="T1915" s="1"/>
      <c r="U1915" s="1"/>
      <c r="V1915" s="1"/>
      <c r="W1915" s="1"/>
      <c r="X1915" s="1"/>
      <c r="Y1915" s="1"/>
      <c r="Z1915" s="1"/>
      <c r="AA1915" s="1"/>
      <c r="AB1915" s="1"/>
      <c r="AC1915" s="1"/>
      <c r="AD1915" s="1"/>
      <c r="AE1915" s="1"/>
      <c r="AF1915" s="83"/>
      <c r="AG1915" s="87"/>
      <c r="AH1915" s="1"/>
      <c r="AI1915" s="1"/>
      <c r="AJ1915" s="1"/>
      <c r="AK1915" s="1"/>
      <c r="AL1915" s="1"/>
      <c r="AM1915" s="1"/>
      <c r="AN1915" s="1"/>
      <c r="AO1915" s="1"/>
      <c r="AP1915" s="1"/>
      <c r="AQ1915" s="1"/>
      <c r="AR1915" s="1"/>
      <c r="AS1915" s="1"/>
      <c r="AT1915" s="1"/>
      <c r="AU1915" s="1"/>
      <c r="AV1915" s="1"/>
      <c r="AW1915" s="1"/>
      <c r="AX1915" s="1"/>
      <c r="AY1915" s="1"/>
      <c r="AZ1915" s="1"/>
      <c r="BA1915" s="1"/>
      <c r="BB1915" s="1"/>
      <c r="BC1915" s="1"/>
      <c r="BD1915" s="1"/>
      <c r="BE1915" s="1"/>
      <c r="BF1915" s="1"/>
      <c r="BG1915" s="1"/>
      <c r="BH1915" s="1"/>
      <c r="BI1915" s="1"/>
      <c r="BJ1915" s="1"/>
      <c r="BK1915" s="1"/>
    </row>
    <row r="1916" spans="1:63" s="2" customFormat="1" ht="15" customHeight="1" x14ac:dyDescent="0.15">
      <c r="A1916" s="1"/>
      <c r="B1916" s="1"/>
      <c r="C1916" s="1"/>
      <c r="D1916" s="1"/>
      <c r="E1916" s="1"/>
      <c r="F1916" s="1"/>
      <c r="G1916" s="1"/>
      <c r="H1916" s="1"/>
      <c r="I1916" s="1"/>
      <c r="J1916" s="1"/>
      <c r="K1916" s="1"/>
      <c r="L1916" s="1"/>
      <c r="M1916" s="1"/>
      <c r="N1916" s="1"/>
      <c r="O1916" s="1"/>
      <c r="P1916" s="1"/>
      <c r="Q1916" s="1"/>
      <c r="R1916" s="1"/>
      <c r="S1916" s="1"/>
      <c r="T1916" s="1"/>
      <c r="U1916" s="1"/>
      <c r="V1916" s="1"/>
      <c r="W1916" s="1"/>
      <c r="X1916" s="1"/>
      <c r="Y1916" s="1"/>
      <c r="Z1916" s="1"/>
      <c r="AA1916" s="1"/>
      <c r="AB1916" s="1"/>
      <c r="AC1916" s="1"/>
      <c r="AD1916" s="1"/>
      <c r="AE1916" s="1"/>
      <c r="AF1916" s="83"/>
      <c r="AG1916" s="87"/>
      <c r="AH1916" s="1"/>
      <c r="AI1916" s="1"/>
      <c r="AJ1916" s="1"/>
      <c r="AK1916" s="1"/>
      <c r="AL1916" s="1"/>
      <c r="AM1916" s="1"/>
      <c r="AN1916" s="1"/>
      <c r="AO1916" s="1"/>
      <c r="AP1916" s="1"/>
      <c r="AQ1916" s="1"/>
      <c r="AR1916" s="1"/>
      <c r="AS1916" s="1"/>
      <c r="AT1916" s="1"/>
      <c r="AU1916" s="1"/>
      <c r="AV1916" s="1"/>
      <c r="AW1916" s="1"/>
      <c r="AX1916" s="1"/>
      <c r="AY1916" s="1"/>
      <c r="AZ1916" s="1"/>
      <c r="BA1916" s="1"/>
      <c r="BB1916" s="1"/>
      <c r="BC1916" s="1"/>
      <c r="BD1916" s="1"/>
      <c r="BE1916" s="1"/>
      <c r="BF1916" s="1"/>
      <c r="BG1916" s="1"/>
      <c r="BH1916" s="1"/>
      <c r="BI1916" s="1"/>
      <c r="BJ1916" s="1"/>
      <c r="BK1916" s="1"/>
    </row>
    <row r="1917" spans="1:63" s="2" customFormat="1" ht="15" customHeight="1" x14ac:dyDescent="0.15">
      <c r="A1917" s="1"/>
      <c r="B1917" s="1"/>
      <c r="C1917" s="1"/>
      <c r="D1917" s="1"/>
      <c r="E1917" s="1"/>
      <c r="F1917" s="1"/>
      <c r="G1917" s="1"/>
      <c r="H1917" s="1"/>
      <c r="I1917" s="1"/>
      <c r="J1917" s="1"/>
      <c r="K1917" s="1"/>
      <c r="L1917" s="1"/>
      <c r="M1917" s="1"/>
      <c r="N1917" s="1"/>
      <c r="O1917" s="1"/>
      <c r="P1917" s="1"/>
      <c r="Q1917" s="1"/>
      <c r="R1917" s="1"/>
      <c r="S1917" s="1"/>
      <c r="T1917" s="1"/>
      <c r="U1917" s="1"/>
      <c r="V1917" s="1"/>
      <c r="W1917" s="1"/>
      <c r="X1917" s="1"/>
      <c r="Y1917" s="1"/>
      <c r="Z1917" s="1"/>
      <c r="AA1917" s="1"/>
      <c r="AB1917" s="1"/>
      <c r="AC1917" s="1"/>
      <c r="AD1917" s="1"/>
      <c r="AE1917" s="1"/>
      <c r="AF1917" s="83"/>
      <c r="AG1917" s="87"/>
      <c r="AH1917" s="1"/>
      <c r="AI1917" s="1"/>
      <c r="AJ1917" s="1"/>
      <c r="AK1917" s="1"/>
      <c r="AL1917" s="1"/>
      <c r="AM1917" s="1"/>
      <c r="AN1917" s="1"/>
      <c r="AO1917" s="1"/>
      <c r="AP1917" s="1"/>
      <c r="AQ1917" s="1"/>
      <c r="AR1917" s="1"/>
      <c r="AS1917" s="1"/>
      <c r="AT1917" s="1"/>
      <c r="AU1917" s="1"/>
      <c r="AV1917" s="1"/>
      <c r="AW1917" s="1"/>
      <c r="AX1917" s="1"/>
      <c r="AY1917" s="1"/>
      <c r="AZ1917" s="1"/>
      <c r="BA1917" s="1"/>
      <c r="BB1917" s="1"/>
      <c r="BC1917" s="1"/>
      <c r="BD1917" s="1"/>
      <c r="BE1917" s="1"/>
      <c r="BF1917" s="1"/>
      <c r="BG1917" s="1"/>
      <c r="BH1917" s="1"/>
      <c r="BI1917" s="1"/>
      <c r="BJ1917" s="1"/>
      <c r="BK1917" s="1"/>
    </row>
    <row r="1918" spans="1:63" s="2" customFormat="1" ht="15" customHeight="1" x14ac:dyDescent="0.15">
      <c r="A1918" s="1"/>
      <c r="B1918" s="1"/>
      <c r="C1918" s="1"/>
      <c r="D1918" s="1"/>
      <c r="E1918" s="1"/>
      <c r="F1918" s="1"/>
      <c r="G1918" s="1"/>
      <c r="H1918" s="1"/>
      <c r="I1918" s="1"/>
      <c r="J1918" s="1"/>
      <c r="K1918" s="1"/>
      <c r="L1918" s="1"/>
      <c r="M1918" s="1"/>
      <c r="N1918" s="1"/>
      <c r="O1918" s="1"/>
      <c r="P1918" s="1"/>
      <c r="Q1918" s="1"/>
      <c r="R1918" s="1"/>
      <c r="S1918" s="1"/>
      <c r="T1918" s="1"/>
      <c r="U1918" s="1"/>
      <c r="V1918" s="1"/>
      <c r="W1918" s="1"/>
      <c r="X1918" s="1"/>
      <c r="Y1918" s="1"/>
      <c r="Z1918" s="1"/>
      <c r="AA1918" s="1"/>
      <c r="AB1918" s="1"/>
      <c r="AC1918" s="1"/>
      <c r="AD1918" s="1"/>
      <c r="AE1918" s="1"/>
      <c r="AF1918" s="83"/>
      <c r="AG1918" s="87"/>
      <c r="AH1918" s="1"/>
      <c r="AI1918" s="1"/>
      <c r="AJ1918" s="1"/>
      <c r="AK1918" s="1"/>
      <c r="AL1918" s="1"/>
      <c r="AM1918" s="1"/>
      <c r="AN1918" s="1"/>
      <c r="AO1918" s="1"/>
      <c r="AP1918" s="1"/>
      <c r="AQ1918" s="1"/>
      <c r="AR1918" s="1"/>
      <c r="AS1918" s="1"/>
      <c r="AT1918" s="1"/>
      <c r="AU1918" s="1"/>
      <c r="AV1918" s="1"/>
      <c r="AW1918" s="1"/>
      <c r="AX1918" s="1"/>
      <c r="AY1918" s="1"/>
      <c r="AZ1918" s="1"/>
      <c r="BA1918" s="1"/>
      <c r="BB1918" s="1"/>
      <c r="BC1918" s="1"/>
      <c r="BD1918" s="1"/>
      <c r="BE1918" s="1"/>
      <c r="BF1918" s="1"/>
      <c r="BG1918" s="1"/>
      <c r="BH1918" s="1"/>
      <c r="BI1918" s="1"/>
      <c r="BJ1918" s="1"/>
      <c r="BK1918" s="1"/>
    </row>
    <row r="1919" spans="1:63" s="2" customFormat="1" ht="15" customHeight="1" x14ac:dyDescent="0.15">
      <c r="A1919" s="1"/>
      <c r="B1919" s="1"/>
      <c r="C1919" s="1"/>
      <c r="D1919" s="1"/>
      <c r="E1919" s="1"/>
      <c r="F1919" s="1"/>
      <c r="G1919" s="1"/>
      <c r="H1919" s="1"/>
      <c r="I1919" s="1"/>
      <c r="J1919" s="1"/>
      <c r="K1919" s="1"/>
      <c r="L1919" s="1"/>
      <c r="M1919" s="1"/>
      <c r="N1919" s="1"/>
      <c r="O1919" s="1"/>
      <c r="P1919" s="1"/>
      <c r="Q1919" s="1"/>
      <c r="R1919" s="1"/>
      <c r="S1919" s="1"/>
      <c r="T1919" s="1"/>
      <c r="U1919" s="1"/>
      <c r="V1919" s="1"/>
      <c r="W1919" s="1"/>
      <c r="X1919" s="1"/>
      <c r="Y1919" s="1"/>
      <c r="Z1919" s="1"/>
      <c r="AA1919" s="1"/>
      <c r="AB1919" s="1"/>
      <c r="AC1919" s="1"/>
      <c r="AD1919" s="1"/>
      <c r="AE1919" s="1"/>
      <c r="AF1919" s="83"/>
      <c r="AG1919" s="87"/>
      <c r="AH1919" s="1"/>
      <c r="AI1919" s="1"/>
      <c r="AJ1919" s="1"/>
      <c r="AK1919" s="1"/>
      <c r="AL1919" s="1"/>
      <c r="AM1919" s="1"/>
      <c r="AN1919" s="1"/>
      <c r="AO1919" s="1"/>
      <c r="AP1919" s="1"/>
      <c r="AQ1919" s="1"/>
      <c r="AR1919" s="1"/>
      <c r="AS1919" s="1"/>
      <c r="AT1919" s="1"/>
      <c r="AU1919" s="1"/>
      <c r="AV1919" s="1"/>
      <c r="AW1919" s="1"/>
      <c r="AX1919" s="1"/>
      <c r="AY1919" s="1"/>
      <c r="AZ1919" s="1"/>
      <c r="BA1919" s="1"/>
      <c r="BB1919" s="1"/>
      <c r="BC1919" s="1"/>
      <c r="BD1919" s="1"/>
      <c r="BE1919" s="1"/>
      <c r="BF1919" s="1"/>
      <c r="BG1919" s="1"/>
      <c r="BH1919" s="1"/>
      <c r="BI1919" s="1"/>
      <c r="BJ1919" s="1"/>
      <c r="BK1919" s="1"/>
    </row>
    <row r="1920" spans="1:63" s="2" customFormat="1" ht="15" customHeight="1" x14ac:dyDescent="0.15">
      <c r="A1920" s="1"/>
      <c r="B1920" s="1"/>
      <c r="C1920" s="1"/>
      <c r="D1920" s="1"/>
      <c r="E1920" s="1"/>
      <c r="F1920" s="1"/>
      <c r="G1920" s="1"/>
      <c r="H1920" s="1"/>
      <c r="I1920" s="1"/>
      <c r="J1920" s="1"/>
      <c r="K1920" s="1"/>
      <c r="L1920" s="1"/>
      <c r="M1920" s="1"/>
      <c r="N1920" s="1"/>
      <c r="O1920" s="1"/>
      <c r="P1920" s="1"/>
      <c r="Q1920" s="1"/>
      <c r="R1920" s="1"/>
      <c r="S1920" s="1"/>
      <c r="T1920" s="1"/>
      <c r="U1920" s="1"/>
      <c r="V1920" s="1"/>
      <c r="W1920" s="1"/>
      <c r="X1920" s="1"/>
      <c r="Y1920" s="1"/>
      <c r="Z1920" s="1"/>
      <c r="AA1920" s="1"/>
      <c r="AB1920" s="1"/>
      <c r="AC1920" s="1"/>
      <c r="AD1920" s="1"/>
      <c r="AE1920" s="1"/>
      <c r="AF1920" s="83"/>
      <c r="AG1920" s="87"/>
      <c r="AH1920" s="1"/>
      <c r="AI1920" s="1"/>
      <c r="AJ1920" s="1"/>
      <c r="AK1920" s="1"/>
      <c r="AL1920" s="1"/>
      <c r="AM1920" s="1"/>
      <c r="AN1920" s="1"/>
      <c r="AO1920" s="1"/>
      <c r="AP1920" s="1"/>
      <c r="AQ1920" s="1"/>
      <c r="AR1920" s="1"/>
      <c r="AS1920" s="1"/>
      <c r="AT1920" s="1"/>
      <c r="AU1920" s="1"/>
      <c r="AV1920" s="1"/>
      <c r="AW1920" s="1"/>
      <c r="AX1920" s="1"/>
      <c r="AY1920" s="1"/>
      <c r="AZ1920" s="1"/>
      <c r="BA1920" s="1"/>
      <c r="BB1920" s="1"/>
      <c r="BC1920" s="1"/>
      <c r="BD1920" s="1"/>
      <c r="BE1920" s="1"/>
      <c r="BF1920" s="1"/>
      <c r="BG1920" s="1"/>
      <c r="BH1920" s="1"/>
      <c r="BI1920" s="1"/>
      <c r="BJ1920" s="1"/>
      <c r="BK1920" s="1"/>
    </row>
    <row r="1921" spans="1:63" s="2" customFormat="1" ht="15" customHeight="1" x14ac:dyDescent="0.15">
      <c r="A1921" s="1"/>
      <c r="B1921" s="1"/>
      <c r="C1921" s="1"/>
      <c r="D1921" s="1"/>
      <c r="E1921" s="1"/>
      <c r="F1921" s="1"/>
      <c r="G1921" s="1"/>
      <c r="H1921" s="1"/>
      <c r="I1921" s="1"/>
      <c r="J1921" s="1"/>
      <c r="K1921" s="1"/>
      <c r="L1921" s="1"/>
      <c r="M1921" s="1"/>
      <c r="N1921" s="1"/>
      <c r="O1921" s="1"/>
      <c r="P1921" s="1"/>
      <c r="Q1921" s="1"/>
      <c r="R1921" s="1"/>
      <c r="S1921" s="1"/>
      <c r="T1921" s="1"/>
      <c r="U1921" s="1"/>
      <c r="V1921" s="1"/>
      <c r="W1921" s="1"/>
      <c r="X1921" s="1"/>
      <c r="Y1921" s="1"/>
      <c r="Z1921" s="1"/>
      <c r="AA1921" s="1"/>
      <c r="AB1921" s="1"/>
      <c r="AC1921" s="1"/>
      <c r="AD1921" s="1"/>
      <c r="AE1921" s="1"/>
      <c r="AF1921" s="83"/>
      <c r="AG1921" s="87"/>
      <c r="AH1921" s="1"/>
      <c r="AI1921" s="1"/>
      <c r="AJ1921" s="1"/>
      <c r="AK1921" s="1"/>
      <c r="AL1921" s="1"/>
      <c r="AM1921" s="1"/>
      <c r="AN1921" s="1"/>
      <c r="AO1921" s="1"/>
      <c r="AP1921" s="1"/>
      <c r="AQ1921" s="1"/>
      <c r="AR1921" s="1"/>
      <c r="AS1921" s="1"/>
      <c r="AT1921" s="1"/>
      <c r="AU1921" s="1"/>
      <c r="AV1921" s="1"/>
      <c r="AW1921" s="1"/>
      <c r="AX1921" s="1"/>
      <c r="AY1921" s="1"/>
      <c r="AZ1921" s="1"/>
      <c r="BA1921" s="1"/>
      <c r="BB1921" s="1"/>
      <c r="BC1921" s="1"/>
      <c r="BD1921" s="1"/>
      <c r="BE1921" s="1"/>
      <c r="BF1921" s="1"/>
      <c r="BG1921" s="1"/>
      <c r="BH1921" s="1"/>
      <c r="BI1921" s="1"/>
      <c r="BJ1921" s="1"/>
      <c r="BK1921" s="1"/>
    </row>
    <row r="1922" spans="1:63" s="2" customFormat="1" ht="15" customHeight="1" x14ac:dyDescent="0.15">
      <c r="A1922" s="1"/>
      <c r="B1922" s="1"/>
      <c r="C1922" s="1"/>
      <c r="D1922" s="1"/>
      <c r="E1922" s="1"/>
      <c r="F1922" s="1"/>
      <c r="G1922" s="1"/>
      <c r="H1922" s="1"/>
      <c r="I1922" s="1"/>
      <c r="J1922" s="1"/>
      <c r="K1922" s="1"/>
      <c r="L1922" s="1"/>
      <c r="M1922" s="1"/>
      <c r="N1922" s="1"/>
      <c r="O1922" s="1"/>
      <c r="P1922" s="1"/>
      <c r="Q1922" s="1"/>
      <c r="R1922" s="1"/>
      <c r="S1922" s="1"/>
      <c r="T1922" s="1"/>
      <c r="U1922" s="1"/>
      <c r="V1922" s="1"/>
      <c r="W1922" s="1"/>
      <c r="X1922" s="1"/>
      <c r="Y1922" s="1"/>
      <c r="Z1922" s="1"/>
      <c r="AA1922" s="1"/>
      <c r="AB1922" s="1"/>
      <c r="AC1922" s="1"/>
      <c r="AD1922" s="1"/>
      <c r="AE1922" s="1"/>
      <c r="AF1922" s="83"/>
      <c r="AG1922" s="87"/>
      <c r="AH1922" s="1"/>
      <c r="AI1922" s="1"/>
      <c r="AJ1922" s="1"/>
      <c r="AK1922" s="1"/>
      <c r="AL1922" s="1"/>
      <c r="AM1922" s="1"/>
      <c r="AN1922" s="1"/>
      <c r="AO1922" s="1"/>
      <c r="AP1922" s="1"/>
      <c r="AQ1922" s="1"/>
      <c r="AR1922" s="1"/>
      <c r="AS1922" s="1"/>
      <c r="AT1922" s="1"/>
      <c r="AU1922" s="1"/>
      <c r="AV1922" s="1"/>
      <c r="AW1922" s="1"/>
      <c r="AX1922" s="1"/>
      <c r="AY1922" s="1"/>
      <c r="AZ1922" s="1"/>
      <c r="BA1922" s="1"/>
      <c r="BB1922" s="1"/>
      <c r="BC1922" s="1"/>
      <c r="BD1922" s="1"/>
      <c r="BE1922" s="1"/>
      <c r="BF1922" s="1"/>
      <c r="BG1922" s="1"/>
      <c r="BH1922" s="1"/>
      <c r="BI1922" s="1"/>
      <c r="BJ1922" s="1"/>
      <c r="BK1922" s="1"/>
    </row>
    <row r="1923" spans="1:63" s="2" customFormat="1" ht="15" customHeight="1" x14ac:dyDescent="0.15">
      <c r="A1923" s="1"/>
      <c r="B1923" s="1"/>
      <c r="C1923" s="1"/>
      <c r="D1923" s="1"/>
      <c r="E1923" s="1"/>
      <c r="F1923" s="1"/>
      <c r="G1923" s="1"/>
      <c r="H1923" s="1"/>
      <c r="I1923" s="1"/>
      <c r="J1923" s="1"/>
      <c r="K1923" s="1"/>
      <c r="L1923" s="1"/>
      <c r="M1923" s="1"/>
      <c r="N1923" s="1"/>
      <c r="O1923" s="1"/>
      <c r="P1923" s="1"/>
      <c r="Q1923" s="1"/>
      <c r="R1923" s="1"/>
      <c r="S1923" s="1"/>
      <c r="T1923" s="1"/>
      <c r="U1923" s="1"/>
      <c r="V1923" s="1"/>
      <c r="W1923" s="1"/>
      <c r="X1923" s="1"/>
      <c r="Y1923" s="1"/>
      <c r="Z1923" s="1"/>
      <c r="AA1923" s="1"/>
      <c r="AB1923" s="1"/>
      <c r="AC1923" s="1"/>
      <c r="AD1923" s="1"/>
      <c r="AE1923" s="1"/>
      <c r="AF1923" s="83"/>
      <c r="AG1923" s="87"/>
      <c r="AH1923" s="1"/>
      <c r="AI1923" s="1"/>
      <c r="AJ1923" s="1"/>
      <c r="AK1923" s="1"/>
      <c r="AL1923" s="1"/>
      <c r="AM1923" s="1"/>
      <c r="AN1923" s="1"/>
      <c r="AO1923" s="1"/>
      <c r="AP1923" s="1"/>
      <c r="AQ1923" s="1"/>
      <c r="AR1923" s="1"/>
      <c r="AS1923" s="1"/>
      <c r="AT1923" s="1"/>
      <c r="AU1923" s="1"/>
      <c r="AV1923" s="1"/>
      <c r="AW1923" s="1"/>
      <c r="AX1923" s="1"/>
      <c r="AY1923" s="1"/>
      <c r="AZ1923" s="1"/>
      <c r="BA1923" s="1"/>
      <c r="BB1923" s="1"/>
      <c r="BC1923" s="1"/>
      <c r="BD1923" s="1"/>
      <c r="BE1923" s="1"/>
      <c r="BF1923" s="1"/>
      <c r="BG1923" s="1"/>
      <c r="BH1923" s="1"/>
      <c r="BI1923" s="1"/>
      <c r="BJ1923" s="1"/>
      <c r="BK1923" s="1"/>
    </row>
    <row r="1924" spans="1:63" s="2" customFormat="1" ht="15" customHeight="1" x14ac:dyDescent="0.15">
      <c r="A1924" s="1"/>
      <c r="B1924" s="1"/>
      <c r="C1924" s="1"/>
      <c r="D1924" s="1"/>
      <c r="E1924" s="1"/>
      <c r="F1924" s="1"/>
      <c r="G1924" s="1"/>
      <c r="H1924" s="1"/>
      <c r="I1924" s="1"/>
      <c r="J1924" s="1"/>
      <c r="K1924" s="1"/>
      <c r="L1924" s="1"/>
      <c r="M1924" s="1"/>
      <c r="N1924" s="1"/>
      <c r="O1924" s="1"/>
      <c r="P1924" s="1"/>
      <c r="Q1924" s="1"/>
      <c r="R1924" s="1"/>
      <c r="S1924" s="1"/>
      <c r="T1924" s="1"/>
      <c r="U1924" s="1"/>
      <c r="V1924" s="1"/>
      <c r="W1924" s="1"/>
      <c r="X1924" s="1"/>
      <c r="Y1924" s="1"/>
      <c r="Z1924" s="1"/>
      <c r="AA1924" s="1"/>
      <c r="AB1924" s="1"/>
      <c r="AC1924" s="1"/>
      <c r="AD1924" s="1"/>
      <c r="AE1924" s="1"/>
      <c r="AF1924" s="83"/>
      <c r="AG1924" s="87"/>
      <c r="AH1924" s="1"/>
      <c r="AI1924" s="1"/>
      <c r="AJ1924" s="1"/>
      <c r="AK1924" s="1"/>
      <c r="AL1924" s="1"/>
      <c r="AM1924" s="1"/>
      <c r="AN1924" s="1"/>
      <c r="AO1924" s="1"/>
      <c r="AP1924" s="1"/>
      <c r="AQ1924" s="1"/>
      <c r="AR1924" s="1"/>
      <c r="AS1924" s="1"/>
      <c r="AT1924" s="1"/>
      <c r="AU1924" s="1"/>
      <c r="AV1924" s="1"/>
      <c r="AW1924" s="1"/>
      <c r="AX1924" s="1"/>
      <c r="AY1924" s="1"/>
      <c r="AZ1924" s="1"/>
      <c r="BA1924" s="1"/>
      <c r="BB1924" s="1"/>
      <c r="BC1924" s="1"/>
      <c r="BD1924" s="1"/>
      <c r="BE1924" s="1"/>
      <c r="BF1924" s="1"/>
      <c r="BG1924" s="1"/>
      <c r="BH1924" s="1"/>
      <c r="BI1924" s="1"/>
      <c r="BJ1924" s="1"/>
      <c r="BK1924" s="1"/>
    </row>
    <row r="1925" spans="1:63" s="2" customFormat="1" ht="15" customHeight="1" x14ac:dyDescent="0.15">
      <c r="A1925" s="1"/>
      <c r="B1925" s="1"/>
      <c r="C1925" s="1"/>
      <c r="D1925" s="1"/>
      <c r="E1925" s="1"/>
      <c r="F1925" s="1"/>
      <c r="G1925" s="1"/>
      <c r="H1925" s="1"/>
      <c r="I1925" s="1"/>
      <c r="J1925" s="1"/>
      <c r="K1925" s="1"/>
      <c r="L1925" s="1"/>
      <c r="M1925" s="1"/>
      <c r="N1925" s="1"/>
      <c r="O1925" s="1"/>
      <c r="P1925" s="1"/>
      <c r="Q1925" s="1"/>
      <c r="R1925" s="1"/>
      <c r="S1925" s="1"/>
      <c r="T1925" s="1"/>
      <c r="U1925" s="1"/>
      <c r="V1925" s="1"/>
      <c r="W1925" s="1"/>
      <c r="X1925" s="1"/>
      <c r="Y1925" s="1"/>
      <c r="Z1925" s="1"/>
      <c r="AA1925" s="1"/>
      <c r="AB1925" s="1"/>
      <c r="AC1925" s="1"/>
      <c r="AD1925" s="1"/>
      <c r="AE1925" s="1"/>
      <c r="AF1925" s="83"/>
      <c r="AG1925" s="87"/>
      <c r="AH1925" s="1"/>
      <c r="AI1925" s="1"/>
      <c r="AJ1925" s="1"/>
      <c r="AK1925" s="1"/>
      <c r="AL1925" s="1"/>
      <c r="AM1925" s="1"/>
      <c r="AN1925" s="1"/>
      <c r="AO1925" s="1"/>
      <c r="AP1925" s="1"/>
      <c r="AQ1925" s="1"/>
      <c r="AR1925" s="1"/>
      <c r="AS1925" s="1"/>
      <c r="AT1925" s="1"/>
      <c r="AU1925" s="1"/>
      <c r="AV1925" s="1"/>
      <c r="AW1925" s="1"/>
      <c r="AX1925" s="1"/>
      <c r="AY1925" s="1"/>
      <c r="AZ1925" s="1"/>
      <c r="BA1925" s="1"/>
      <c r="BB1925" s="1"/>
      <c r="BC1925" s="1"/>
      <c r="BD1925" s="1"/>
      <c r="BE1925" s="1"/>
      <c r="BF1925" s="1"/>
      <c r="BG1925" s="1"/>
      <c r="BH1925" s="1"/>
      <c r="BI1925" s="1"/>
      <c r="BJ1925" s="1"/>
      <c r="BK1925" s="1"/>
    </row>
    <row r="1926" spans="1:63" s="2" customFormat="1" ht="15" customHeight="1" x14ac:dyDescent="0.15">
      <c r="A1926" s="1"/>
      <c r="B1926" s="1"/>
      <c r="C1926" s="1"/>
      <c r="D1926" s="1"/>
      <c r="E1926" s="1"/>
      <c r="F1926" s="1"/>
      <c r="G1926" s="1"/>
      <c r="H1926" s="1"/>
      <c r="I1926" s="1"/>
      <c r="J1926" s="1"/>
      <c r="K1926" s="1"/>
      <c r="L1926" s="1"/>
      <c r="M1926" s="1"/>
      <c r="N1926" s="1"/>
      <c r="O1926" s="1"/>
      <c r="P1926" s="1"/>
      <c r="Q1926" s="1"/>
      <c r="R1926" s="1"/>
      <c r="S1926" s="1"/>
      <c r="T1926" s="1"/>
      <c r="U1926" s="1"/>
      <c r="V1926" s="1"/>
      <c r="W1926" s="1"/>
      <c r="X1926" s="1"/>
      <c r="Y1926" s="1"/>
      <c r="Z1926" s="1"/>
      <c r="AA1926" s="1"/>
      <c r="AB1926" s="1"/>
      <c r="AC1926" s="1"/>
      <c r="AD1926" s="1"/>
      <c r="AE1926" s="1"/>
      <c r="AF1926" s="83"/>
      <c r="AG1926" s="87"/>
      <c r="AH1926" s="1"/>
      <c r="AI1926" s="1"/>
      <c r="AJ1926" s="1"/>
      <c r="AK1926" s="1"/>
      <c r="AL1926" s="1"/>
      <c r="AM1926" s="1"/>
      <c r="AN1926" s="1"/>
      <c r="AO1926" s="1"/>
      <c r="AP1926" s="1"/>
      <c r="AQ1926" s="1"/>
      <c r="AR1926" s="1"/>
      <c r="AS1926" s="1"/>
      <c r="AT1926" s="1"/>
      <c r="AU1926" s="1"/>
      <c r="AV1926" s="1"/>
      <c r="AW1926" s="1"/>
      <c r="AX1926" s="1"/>
      <c r="AY1926" s="1"/>
      <c r="AZ1926" s="1"/>
      <c r="BA1926" s="1"/>
      <c r="BB1926" s="1"/>
      <c r="BC1926" s="1"/>
      <c r="BD1926" s="1"/>
      <c r="BE1926" s="1"/>
      <c r="BF1926" s="1"/>
      <c r="BG1926" s="1"/>
      <c r="BH1926" s="1"/>
      <c r="BI1926" s="1"/>
      <c r="BJ1926" s="1"/>
      <c r="BK1926" s="1"/>
    </row>
    <row r="1927" spans="1:63" s="2" customFormat="1" ht="15" customHeight="1" x14ac:dyDescent="0.15">
      <c r="A1927" s="1"/>
      <c r="B1927" s="1"/>
      <c r="C1927" s="1"/>
      <c r="D1927" s="1"/>
      <c r="E1927" s="1"/>
      <c r="F1927" s="1"/>
      <c r="G1927" s="1"/>
      <c r="H1927" s="1"/>
      <c r="I1927" s="1"/>
      <c r="J1927" s="1"/>
      <c r="K1927" s="1"/>
      <c r="L1927" s="1"/>
      <c r="M1927" s="1"/>
      <c r="N1927" s="1"/>
      <c r="O1927" s="1"/>
      <c r="P1927" s="1"/>
      <c r="Q1927" s="1"/>
      <c r="R1927" s="1"/>
      <c r="S1927" s="1"/>
      <c r="T1927" s="1"/>
      <c r="U1927" s="1"/>
      <c r="V1927" s="1"/>
      <c r="W1927" s="1"/>
      <c r="X1927" s="1"/>
      <c r="Y1927" s="1"/>
      <c r="Z1927" s="1"/>
      <c r="AA1927" s="1"/>
      <c r="AB1927" s="1"/>
      <c r="AC1927" s="1"/>
      <c r="AD1927" s="1"/>
      <c r="AE1927" s="1"/>
      <c r="AF1927" s="83"/>
      <c r="AG1927" s="87"/>
      <c r="AH1927" s="1"/>
      <c r="AI1927" s="1"/>
      <c r="AJ1927" s="1"/>
      <c r="AK1927" s="1"/>
      <c r="AL1927" s="1"/>
      <c r="AM1927" s="1"/>
      <c r="AN1927" s="1"/>
      <c r="AO1927" s="1"/>
      <c r="AP1927" s="1"/>
      <c r="AQ1927" s="1"/>
      <c r="AR1927" s="1"/>
      <c r="AS1927" s="1"/>
      <c r="AT1927" s="1"/>
      <c r="AU1927" s="1"/>
      <c r="AV1927" s="1"/>
      <c r="AW1927" s="1"/>
      <c r="AX1927" s="1"/>
      <c r="AY1927" s="1"/>
      <c r="AZ1927" s="1"/>
      <c r="BA1927" s="1"/>
      <c r="BB1927" s="1"/>
      <c r="BC1927" s="1"/>
      <c r="BD1927" s="1"/>
      <c r="BE1927" s="1"/>
      <c r="BF1927" s="1"/>
      <c r="BG1927" s="1"/>
      <c r="BH1927" s="1"/>
      <c r="BI1927" s="1"/>
      <c r="BJ1927" s="1"/>
      <c r="BK1927" s="1"/>
    </row>
    <row r="1928" spans="1:63" s="2" customFormat="1" ht="15" customHeight="1" x14ac:dyDescent="0.15">
      <c r="A1928" s="1"/>
      <c r="B1928" s="1"/>
      <c r="C1928" s="1"/>
      <c r="D1928" s="1"/>
      <c r="E1928" s="1"/>
      <c r="F1928" s="1"/>
      <c r="G1928" s="1"/>
      <c r="H1928" s="1"/>
      <c r="I1928" s="1"/>
      <c r="J1928" s="1"/>
      <c r="K1928" s="1"/>
      <c r="L1928" s="1"/>
      <c r="M1928" s="1"/>
      <c r="N1928" s="1"/>
      <c r="O1928" s="1"/>
      <c r="P1928" s="1"/>
      <c r="Q1928" s="1"/>
      <c r="R1928" s="1"/>
      <c r="S1928" s="1"/>
      <c r="T1928" s="1"/>
      <c r="U1928" s="1"/>
      <c r="V1928" s="1"/>
      <c r="W1928" s="1"/>
      <c r="X1928" s="1"/>
      <c r="Y1928" s="1"/>
      <c r="Z1928" s="1"/>
      <c r="AA1928" s="1"/>
      <c r="AB1928" s="1"/>
      <c r="AC1928" s="1"/>
      <c r="AD1928" s="1"/>
      <c r="AE1928" s="1"/>
      <c r="AF1928" s="83"/>
      <c r="AG1928" s="87"/>
      <c r="AH1928" s="1"/>
      <c r="AI1928" s="1"/>
      <c r="AJ1928" s="1"/>
      <c r="AK1928" s="1"/>
      <c r="AL1928" s="1"/>
      <c r="AM1928" s="1"/>
      <c r="AN1928" s="1"/>
      <c r="AO1928" s="1"/>
      <c r="AP1928" s="1"/>
      <c r="AQ1928" s="1"/>
      <c r="AR1928" s="1"/>
      <c r="AS1928" s="1"/>
      <c r="AT1928" s="1"/>
      <c r="AU1928" s="1"/>
      <c r="AV1928" s="1"/>
      <c r="AW1928" s="1"/>
      <c r="AX1928" s="1"/>
      <c r="AY1928" s="1"/>
      <c r="AZ1928" s="1"/>
      <c r="BA1928" s="1"/>
      <c r="BB1928" s="1"/>
      <c r="BC1928" s="1"/>
      <c r="BD1928" s="1"/>
      <c r="BE1928" s="1"/>
      <c r="BF1928" s="1"/>
      <c r="BG1928" s="1"/>
      <c r="BH1928" s="1"/>
      <c r="BI1928" s="1"/>
      <c r="BJ1928" s="1"/>
      <c r="BK1928" s="1"/>
    </row>
    <row r="1929" spans="1:63" s="2" customFormat="1" ht="15" customHeight="1" x14ac:dyDescent="0.15">
      <c r="A1929" s="1"/>
      <c r="B1929" s="1"/>
      <c r="C1929" s="1"/>
      <c r="D1929" s="1"/>
      <c r="E1929" s="1"/>
      <c r="F1929" s="1"/>
      <c r="G1929" s="1"/>
      <c r="H1929" s="1"/>
      <c r="I1929" s="1"/>
      <c r="J1929" s="1"/>
      <c r="K1929" s="1"/>
      <c r="L1929" s="1"/>
      <c r="M1929" s="1"/>
      <c r="N1929" s="1"/>
      <c r="O1929" s="1"/>
      <c r="P1929" s="1"/>
      <c r="Q1929" s="1"/>
      <c r="R1929" s="1"/>
      <c r="S1929" s="1"/>
      <c r="T1929" s="1"/>
      <c r="U1929" s="1"/>
      <c r="V1929" s="1"/>
      <c r="W1929" s="1"/>
      <c r="X1929" s="1"/>
      <c r="Y1929" s="1"/>
      <c r="Z1929" s="1"/>
      <c r="AA1929" s="1"/>
      <c r="AB1929" s="1"/>
      <c r="AC1929" s="1"/>
      <c r="AD1929" s="1"/>
      <c r="AE1929" s="1"/>
      <c r="AF1929" s="83"/>
      <c r="AG1929" s="87"/>
      <c r="AH1929" s="1"/>
      <c r="AI1929" s="1"/>
      <c r="AJ1929" s="1"/>
      <c r="AK1929" s="1"/>
      <c r="AL1929" s="1"/>
      <c r="AM1929" s="1"/>
      <c r="AN1929" s="1"/>
      <c r="AO1929" s="1"/>
      <c r="AP1929" s="1"/>
      <c r="AQ1929" s="1"/>
      <c r="AR1929" s="1"/>
      <c r="AS1929" s="1"/>
      <c r="AT1929" s="1"/>
      <c r="AU1929" s="1"/>
      <c r="AV1929" s="1"/>
      <c r="AW1929" s="1"/>
      <c r="AX1929" s="1"/>
      <c r="AY1929" s="1"/>
      <c r="AZ1929" s="1"/>
      <c r="BA1929" s="1"/>
      <c r="BB1929" s="1"/>
      <c r="BC1929" s="1"/>
      <c r="BD1929" s="1"/>
      <c r="BE1929" s="1"/>
      <c r="BF1929" s="1"/>
      <c r="BG1929" s="1"/>
      <c r="BH1929" s="1"/>
      <c r="BI1929" s="1"/>
      <c r="BJ1929" s="1"/>
      <c r="BK1929" s="1"/>
    </row>
    <row r="1930" spans="1:63" s="2" customFormat="1" ht="15" customHeight="1" x14ac:dyDescent="0.15">
      <c r="A1930" s="1"/>
      <c r="B1930" s="1"/>
      <c r="C1930" s="1"/>
      <c r="D1930" s="1"/>
      <c r="E1930" s="1"/>
      <c r="F1930" s="1"/>
      <c r="G1930" s="1"/>
      <c r="H1930" s="1"/>
      <c r="I1930" s="1"/>
      <c r="J1930" s="1"/>
      <c r="K1930" s="1"/>
      <c r="L1930" s="1"/>
      <c r="M1930" s="1"/>
      <c r="N1930" s="1"/>
      <c r="O1930" s="1"/>
      <c r="P1930" s="1"/>
      <c r="Q1930" s="1"/>
      <c r="R1930" s="1"/>
      <c r="S1930" s="1"/>
      <c r="T1930" s="1"/>
      <c r="U1930" s="1"/>
      <c r="V1930" s="1"/>
      <c r="W1930" s="1"/>
      <c r="X1930" s="1"/>
      <c r="Y1930" s="1"/>
      <c r="Z1930" s="1"/>
      <c r="AA1930" s="1"/>
      <c r="AB1930" s="1"/>
      <c r="AC1930" s="1"/>
      <c r="AD1930" s="1"/>
      <c r="AE1930" s="1"/>
      <c r="AF1930" s="83"/>
      <c r="AG1930" s="87"/>
      <c r="AH1930" s="1"/>
      <c r="AI1930" s="1"/>
      <c r="AJ1930" s="1"/>
      <c r="AK1930" s="1"/>
      <c r="AL1930" s="1"/>
      <c r="AM1930" s="1"/>
      <c r="AN1930" s="1"/>
      <c r="AO1930" s="1"/>
      <c r="AP1930" s="1"/>
      <c r="AQ1930" s="1"/>
      <c r="AR1930" s="1"/>
      <c r="AS1930" s="1"/>
      <c r="AT1930" s="1"/>
      <c r="AU1930" s="1"/>
      <c r="AV1930" s="1"/>
      <c r="AW1930" s="1"/>
      <c r="AX1930" s="1"/>
      <c r="AY1930" s="1"/>
      <c r="AZ1930" s="1"/>
      <c r="BA1930" s="1"/>
      <c r="BB1930" s="1"/>
      <c r="BC1930" s="1"/>
      <c r="BD1930" s="1"/>
      <c r="BE1930" s="1"/>
      <c r="BF1930" s="1"/>
      <c r="BG1930" s="1"/>
      <c r="BH1930" s="1"/>
      <c r="BI1930" s="1"/>
      <c r="BJ1930" s="1"/>
      <c r="BK1930" s="1"/>
    </row>
    <row r="1931" spans="1:63" s="2" customFormat="1" ht="15" customHeight="1" x14ac:dyDescent="0.15">
      <c r="A1931" s="1"/>
      <c r="B1931" s="1"/>
      <c r="C1931" s="1"/>
      <c r="D1931" s="1"/>
      <c r="E1931" s="1"/>
      <c r="F1931" s="1"/>
      <c r="G1931" s="1"/>
      <c r="H1931" s="1"/>
      <c r="I1931" s="1"/>
      <c r="J1931" s="1"/>
      <c r="K1931" s="1"/>
      <c r="L1931" s="1"/>
      <c r="M1931" s="1"/>
      <c r="N1931" s="1"/>
      <c r="O1931" s="1"/>
      <c r="P1931" s="1"/>
      <c r="Q1931" s="1"/>
      <c r="R1931" s="1"/>
      <c r="S1931" s="1"/>
      <c r="T1931" s="1"/>
      <c r="U1931" s="1"/>
      <c r="V1931" s="1"/>
      <c r="W1931" s="1"/>
      <c r="X1931" s="1"/>
      <c r="Y1931" s="1"/>
      <c r="Z1931" s="1"/>
      <c r="AA1931" s="1"/>
      <c r="AB1931" s="1"/>
      <c r="AC1931" s="1"/>
      <c r="AD1931" s="1"/>
      <c r="AE1931" s="1"/>
      <c r="AF1931" s="83"/>
      <c r="AG1931" s="87"/>
      <c r="AH1931" s="1"/>
      <c r="AI1931" s="1"/>
      <c r="AJ1931" s="1"/>
      <c r="AK1931" s="1"/>
      <c r="AL1931" s="1"/>
      <c r="AM1931" s="1"/>
      <c r="AN1931" s="1"/>
      <c r="AO1931" s="1"/>
      <c r="AP1931" s="1"/>
      <c r="AQ1931" s="1"/>
      <c r="AR1931" s="1"/>
      <c r="AS1931" s="1"/>
      <c r="AT1931" s="1"/>
      <c r="AU1931" s="1"/>
      <c r="AV1931" s="1"/>
      <c r="AW1931" s="1"/>
      <c r="AX1931" s="1"/>
      <c r="AY1931" s="1"/>
      <c r="AZ1931" s="1"/>
      <c r="BA1931" s="1"/>
      <c r="BB1931" s="1"/>
      <c r="BC1931" s="1"/>
      <c r="BD1931" s="1"/>
      <c r="BE1931" s="1"/>
      <c r="BF1931" s="1"/>
      <c r="BG1931" s="1"/>
      <c r="BH1931" s="1"/>
      <c r="BI1931" s="1"/>
      <c r="BJ1931" s="1"/>
      <c r="BK1931" s="1"/>
    </row>
    <row r="1932" spans="1:63" s="2" customFormat="1" ht="15" customHeight="1" x14ac:dyDescent="0.15">
      <c r="A1932" s="1"/>
      <c r="B1932" s="1"/>
      <c r="C1932" s="1"/>
      <c r="D1932" s="1"/>
      <c r="E1932" s="1"/>
      <c r="F1932" s="1"/>
      <c r="G1932" s="1"/>
      <c r="H1932" s="1"/>
      <c r="I1932" s="1"/>
      <c r="J1932" s="1"/>
      <c r="K1932" s="1"/>
      <c r="L1932" s="1"/>
      <c r="M1932" s="1"/>
      <c r="N1932" s="1"/>
      <c r="O1932" s="1"/>
      <c r="P1932" s="1"/>
      <c r="Q1932" s="1"/>
      <c r="R1932" s="1"/>
      <c r="S1932" s="1"/>
      <c r="T1932" s="1"/>
      <c r="U1932" s="1"/>
      <c r="V1932" s="1"/>
      <c r="W1932" s="1"/>
      <c r="X1932" s="1"/>
      <c r="Y1932" s="1"/>
      <c r="Z1932" s="1"/>
      <c r="AA1932" s="1"/>
      <c r="AB1932" s="1"/>
      <c r="AC1932" s="1"/>
      <c r="AD1932" s="1"/>
      <c r="AE1932" s="1"/>
      <c r="AF1932" s="83"/>
      <c r="AG1932" s="87"/>
      <c r="AH1932" s="1"/>
      <c r="AI1932" s="1"/>
      <c r="AJ1932" s="1"/>
      <c r="AK1932" s="1"/>
      <c r="AL1932" s="1"/>
      <c r="AM1932" s="1"/>
      <c r="AN1932" s="1"/>
      <c r="AO1932" s="1"/>
      <c r="AP1932" s="1"/>
      <c r="AQ1932" s="1"/>
      <c r="AR1932" s="1"/>
      <c r="AS1932" s="1"/>
      <c r="AT1932" s="1"/>
      <c r="AU1932" s="1"/>
      <c r="AV1932" s="1"/>
      <c r="AW1932" s="1"/>
      <c r="AX1932" s="1"/>
      <c r="AY1932" s="1"/>
      <c r="AZ1932" s="1"/>
      <c r="BA1932" s="1"/>
      <c r="BB1932" s="1"/>
      <c r="BC1932" s="1"/>
      <c r="BD1932" s="1"/>
      <c r="BE1932" s="1"/>
      <c r="BF1932" s="1"/>
      <c r="BG1932" s="1"/>
      <c r="BH1932" s="1"/>
      <c r="BI1932" s="1"/>
      <c r="BJ1932" s="1"/>
      <c r="BK1932" s="1"/>
    </row>
    <row r="1933" spans="1:63" s="2" customFormat="1" ht="15" customHeight="1" x14ac:dyDescent="0.15">
      <c r="A1933" s="1"/>
      <c r="B1933" s="1"/>
      <c r="C1933" s="1"/>
      <c r="D1933" s="1"/>
      <c r="E1933" s="1"/>
      <c r="F1933" s="1"/>
      <c r="G1933" s="1"/>
      <c r="H1933" s="1"/>
      <c r="I1933" s="1"/>
      <c r="J1933" s="1"/>
      <c r="K1933" s="1"/>
      <c r="L1933" s="1"/>
      <c r="M1933" s="1"/>
      <c r="N1933" s="1"/>
      <c r="O1933" s="1"/>
      <c r="P1933" s="1"/>
      <c r="Q1933" s="1"/>
      <c r="R1933" s="1"/>
      <c r="S1933" s="1"/>
      <c r="T1933" s="1"/>
      <c r="U1933" s="1"/>
      <c r="V1933" s="1"/>
      <c r="W1933" s="1"/>
      <c r="X1933" s="1"/>
      <c r="Y1933" s="1"/>
      <c r="Z1933" s="1"/>
      <c r="AA1933" s="1"/>
      <c r="AB1933" s="1"/>
      <c r="AC1933" s="1"/>
      <c r="AD1933" s="1"/>
      <c r="AE1933" s="1"/>
      <c r="AF1933" s="83"/>
      <c r="AG1933" s="87"/>
      <c r="AH1933" s="1"/>
      <c r="AI1933" s="1"/>
      <c r="AJ1933" s="1"/>
      <c r="AK1933" s="1"/>
      <c r="AL1933" s="1"/>
      <c r="AM1933" s="1"/>
      <c r="AN1933" s="1"/>
      <c r="AO1933" s="1"/>
      <c r="AP1933" s="1"/>
      <c r="AQ1933" s="1"/>
      <c r="AR1933" s="1"/>
      <c r="AS1933" s="1"/>
      <c r="AT1933" s="1"/>
      <c r="AU1933" s="1"/>
      <c r="AV1933" s="1"/>
      <c r="AW1933" s="1"/>
      <c r="AX1933" s="1"/>
      <c r="AY1933" s="1"/>
      <c r="AZ1933" s="1"/>
      <c r="BA1933" s="1"/>
      <c r="BB1933" s="1"/>
      <c r="BC1933" s="1"/>
      <c r="BD1933" s="1"/>
      <c r="BE1933" s="1"/>
      <c r="BF1933" s="1"/>
      <c r="BG1933" s="1"/>
      <c r="BH1933" s="1"/>
      <c r="BI1933" s="1"/>
      <c r="BJ1933" s="1"/>
      <c r="BK1933" s="1"/>
    </row>
    <row r="1934" spans="1:63" s="2" customFormat="1" ht="15" customHeight="1" x14ac:dyDescent="0.15">
      <c r="A1934" s="1"/>
      <c r="B1934" s="1"/>
      <c r="C1934" s="1"/>
      <c r="D1934" s="1"/>
      <c r="E1934" s="1"/>
      <c r="F1934" s="1"/>
      <c r="G1934" s="1"/>
      <c r="H1934" s="1"/>
      <c r="I1934" s="1"/>
      <c r="J1934" s="1"/>
      <c r="K1934" s="1"/>
      <c r="L1934" s="1"/>
      <c r="M1934" s="1"/>
      <c r="N1934" s="1"/>
      <c r="O1934" s="1"/>
      <c r="P1934" s="1"/>
      <c r="Q1934" s="1"/>
      <c r="R1934" s="1"/>
      <c r="S1934" s="1"/>
      <c r="T1934" s="1"/>
      <c r="U1934" s="1"/>
      <c r="V1934" s="1"/>
      <c r="W1934" s="1"/>
      <c r="X1934" s="1"/>
      <c r="Y1934" s="1"/>
      <c r="Z1934" s="1"/>
      <c r="AA1934" s="1"/>
      <c r="AB1934" s="1"/>
      <c r="AC1934" s="1"/>
      <c r="AD1934" s="1"/>
      <c r="AE1934" s="1"/>
      <c r="AF1934" s="83"/>
      <c r="AG1934" s="87"/>
      <c r="AH1934" s="1"/>
      <c r="AI1934" s="1"/>
      <c r="AJ1934" s="1"/>
      <c r="AK1934" s="1"/>
      <c r="AL1934" s="1"/>
      <c r="AM1934" s="1"/>
      <c r="AN1934" s="1"/>
      <c r="AO1934" s="1"/>
      <c r="AP1934" s="1"/>
      <c r="AQ1934" s="1"/>
      <c r="AR1934" s="1"/>
      <c r="AS1934" s="1"/>
      <c r="AT1934" s="1"/>
      <c r="AU1934" s="1"/>
      <c r="AV1934" s="1"/>
      <c r="AW1934" s="1"/>
      <c r="AX1934" s="1"/>
      <c r="AY1934" s="1"/>
      <c r="AZ1934" s="1"/>
      <c r="BA1934" s="1"/>
      <c r="BB1934" s="1"/>
      <c r="BC1934" s="1"/>
      <c r="BD1934" s="1"/>
      <c r="BE1934" s="1"/>
      <c r="BF1934" s="1"/>
      <c r="BG1934" s="1"/>
      <c r="BH1934" s="1"/>
      <c r="BI1934" s="1"/>
      <c r="BJ1934" s="1"/>
      <c r="BK1934" s="1"/>
    </row>
    <row r="1935" spans="1:63" s="2" customFormat="1" ht="15" customHeight="1" x14ac:dyDescent="0.15">
      <c r="A1935" s="1"/>
      <c r="B1935" s="1"/>
      <c r="C1935" s="1"/>
      <c r="D1935" s="1"/>
      <c r="E1935" s="1"/>
      <c r="F1935" s="1"/>
      <c r="G1935" s="1"/>
      <c r="H1935" s="1"/>
      <c r="I1935" s="1"/>
      <c r="J1935" s="1"/>
      <c r="K1935" s="1"/>
      <c r="L1935" s="1"/>
      <c r="M1935" s="1"/>
      <c r="N1935" s="1"/>
      <c r="O1935" s="1"/>
      <c r="P1935" s="1"/>
      <c r="Q1935" s="1"/>
      <c r="R1935" s="1"/>
      <c r="S1935" s="1"/>
      <c r="T1935" s="1"/>
      <c r="U1935" s="1"/>
      <c r="V1935" s="1"/>
      <c r="W1935" s="1"/>
      <c r="X1935" s="1"/>
      <c r="Y1935" s="1"/>
      <c r="Z1935" s="1"/>
      <c r="AA1935" s="1"/>
      <c r="AB1935" s="1"/>
      <c r="AC1935" s="1"/>
      <c r="AD1935" s="1"/>
      <c r="AE1935" s="1"/>
      <c r="AF1935" s="83"/>
      <c r="AG1935" s="87"/>
      <c r="AH1935" s="1"/>
      <c r="AI1935" s="1"/>
      <c r="AJ1935" s="1"/>
      <c r="AK1935" s="1"/>
      <c r="AL1935" s="1"/>
      <c r="AM1935" s="1"/>
      <c r="AN1935" s="1"/>
      <c r="AO1935" s="1"/>
      <c r="AP1935" s="1"/>
      <c r="AQ1935" s="1"/>
      <c r="AR1935" s="1"/>
      <c r="AS1935" s="1"/>
      <c r="AT1935" s="1"/>
      <c r="AU1935" s="1"/>
      <c r="AV1935" s="1"/>
      <c r="AW1935" s="1"/>
      <c r="AX1935" s="1"/>
      <c r="AY1935" s="1"/>
      <c r="AZ1935" s="1"/>
      <c r="BA1935" s="1"/>
      <c r="BB1935" s="1"/>
      <c r="BC1935" s="1"/>
      <c r="BD1935" s="1"/>
      <c r="BE1935" s="1"/>
      <c r="BF1935" s="1"/>
      <c r="BG1935" s="1"/>
      <c r="BH1935" s="1"/>
      <c r="BI1935" s="1"/>
      <c r="BJ1935" s="1"/>
      <c r="BK1935" s="1"/>
    </row>
    <row r="1936" spans="1:63" s="2" customFormat="1" ht="15" customHeight="1" x14ac:dyDescent="0.15">
      <c r="A1936" s="1"/>
      <c r="B1936" s="1"/>
      <c r="C1936" s="1"/>
      <c r="D1936" s="1"/>
      <c r="E1936" s="1"/>
      <c r="F1936" s="1"/>
      <c r="G1936" s="1"/>
      <c r="H1936" s="1"/>
      <c r="I1936" s="1"/>
      <c r="J1936" s="1"/>
      <c r="K1936" s="1"/>
      <c r="L1936" s="1"/>
      <c r="M1936" s="1"/>
      <c r="N1936" s="1"/>
      <c r="O1936" s="1"/>
      <c r="P1936" s="1"/>
      <c r="Q1936" s="1"/>
      <c r="R1936" s="1"/>
      <c r="S1936" s="1"/>
      <c r="T1936" s="1"/>
      <c r="U1936" s="1"/>
      <c r="V1936" s="1"/>
      <c r="W1936" s="1"/>
      <c r="X1936" s="1"/>
      <c r="Y1936" s="1"/>
      <c r="Z1936" s="1"/>
      <c r="AA1936" s="1"/>
      <c r="AB1936" s="1"/>
      <c r="AC1936" s="1"/>
      <c r="AD1936" s="1"/>
      <c r="AE1936" s="1"/>
      <c r="AF1936" s="83"/>
      <c r="AG1936" s="87"/>
      <c r="AH1936" s="1"/>
      <c r="AI1936" s="1"/>
      <c r="AJ1936" s="1"/>
      <c r="AK1936" s="1"/>
      <c r="AL1936" s="1"/>
      <c r="AM1936" s="1"/>
      <c r="AN1936" s="1"/>
      <c r="AO1936" s="1"/>
      <c r="AP1936" s="1"/>
      <c r="AQ1936" s="1"/>
      <c r="AR1936" s="1"/>
      <c r="AS1936" s="1"/>
      <c r="AT1936" s="1"/>
      <c r="AU1936" s="1"/>
      <c r="AV1936" s="1"/>
      <c r="AW1936" s="1"/>
      <c r="AX1936" s="1"/>
      <c r="AY1936" s="1"/>
      <c r="AZ1936" s="1"/>
      <c r="BA1936" s="1"/>
      <c r="BB1936" s="1"/>
      <c r="BC1936" s="1"/>
      <c r="BD1936" s="1"/>
      <c r="BE1936" s="1"/>
      <c r="BF1936" s="1"/>
      <c r="BG1936" s="1"/>
      <c r="BH1936" s="1"/>
      <c r="BI1936" s="1"/>
      <c r="BJ1936" s="1"/>
      <c r="BK1936" s="1"/>
    </row>
    <row r="1937" spans="1:63" s="2" customFormat="1" ht="15" customHeight="1" x14ac:dyDescent="0.15">
      <c r="A1937" s="1"/>
      <c r="B1937" s="1"/>
      <c r="C1937" s="1"/>
      <c r="D1937" s="1"/>
      <c r="E1937" s="1"/>
      <c r="F1937" s="1"/>
      <c r="G1937" s="1"/>
      <c r="H1937" s="1"/>
      <c r="I1937" s="1"/>
      <c r="J1937" s="1"/>
      <c r="K1937" s="1"/>
      <c r="L1937" s="1"/>
      <c r="M1937" s="1"/>
      <c r="N1937" s="1"/>
      <c r="O1937" s="1"/>
      <c r="P1937" s="1"/>
      <c r="Q1937" s="1"/>
      <c r="R1937" s="1"/>
      <c r="S1937" s="1"/>
      <c r="T1937" s="1"/>
      <c r="U1937" s="1"/>
      <c r="V1937" s="1"/>
      <c r="W1937" s="1"/>
      <c r="X1937" s="1"/>
      <c r="Y1937" s="1"/>
      <c r="Z1937" s="1"/>
      <c r="AA1937" s="1"/>
      <c r="AB1937" s="1"/>
      <c r="AC1937" s="1"/>
      <c r="AD1937" s="1"/>
      <c r="AE1937" s="1"/>
      <c r="AF1937" s="83"/>
      <c r="AG1937" s="87"/>
      <c r="AH1937" s="1"/>
      <c r="AI1937" s="1"/>
      <c r="AJ1937" s="1"/>
      <c r="AK1937" s="1"/>
      <c r="AL1937" s="1"/>
      <c r="AM1937" s="1"/>
      <c r="AN1937" s="1"/>
      <c r="AO1937" s="1"/>
      <c r="AP1937" s="1"/>
      <c r="AQ1937" s="1"/>
      <c r="AR1937" s="1"/>
      <c r="AS1937" s="1"/>
      <c r="AT1937" s="1"/>
      <c r="AU1937" s="1"/>
      <c r="AV1937" s="1"/>
      <c r="AW1937" s="1"/>
      <c r="AX1937" s="1"/>
      <c r="AY1937" s="1"/>
      <c r="AZ1937" s="1"/>
      <c r="BA1937" s="1"/>
      <c r="BB1937" s="1"/>
      <c r="BC1937" s="1"/>
      <c r="BD1937" s="1"/>
      <c r="BE1937" s="1"/>
      <c r="BF1937" s="1"/>
      <c r="BG1937" s="1"/>
      <c r="BH1937" s="1"/>
      <c r="BI1937" s="1"/>
      <c r="BJ1937" s="1"/>
      <c r="BK1937" s="1"/>
    </row>
    <row r="1938" spans="1:63" s="2" customFormat="1" ht="15" customHeight="1" x14ac:dyDescent="0.15">
      <c r="A1938" s="1"/>
      <c r="B1938" s="1"/>
      <c r="C1938" s="1"/>
      <c r="D1938" s="1"/>
      <c r="E1938" s="1"/>
      <c r="F1938" s="1"/>
      <c r="G1938" s="1"/>
      <c r="H1938" s="1"/>
      <c r="I1938" s="1"/>
      <c r="J1938" s="1"/>
      <c r="K1938" s="1"/>
      <c r="L1938" s="1"/>
      <c r="M1938" s="1"/>
      <c r="N1938" s="1"/>
      <c r="O1938" s="1"/>
      <c r="P1938" s="1"/>
      <c r="Q1938" s="1"/>
      <c r="R1938" s="1"/>
      <c r="S1938" s="1"/>
      <c r="T1938" s="1"/>
      <c r="U1938" s="1"/>
      <c r="V1938" s="1"/>
      <c r="W1938" s="1"/>
      <c r="X1938" s="1"/>
      <c r="Y1938" s="1"/>
      <c r="Z1938" s="1"/>
      <c r="AA1938" s="1"/>
      <c r="AB1938" s="1"/>
      <c r="AC1938" s="1"/>
      <c r="AD1938" s="1"/>
      <c r="AE1938" s="1"/>
      <c r="AF1938" s="83"/>
      <c r="AG1938" s="87"/>
      <c r="AH1938" s="1"/>
      <c r="AI1938" s="1"/>
      <c r="AJ1938" s="1"/>
      <c r="AK1938" s="1"/>
      <c r="AL1938" s="1"/>
      <c r="AM1938" s="1"/>
      <c r="AN1938" s="1"/>
      <c r="AO1938" s="1"/>
      <c r="AP1938" s="1"/>
      <c r="AQ1938" s="1"/>
      <c r="AR1938" s="1"/>
      <c r="AS1938" s="1"/>
      <c r="AT1938" s="1"/>
      <c r="AU1938" s="1"/>
      <c r="AV1938" s="1"/>
      <c r="AW1938" s="1"/>
      <c r="AX1938" s="1"/>
      <c r="AY1938" s="1"/>
      <c r="AZ1938" s="1"/>
      <c r="BA1938" s="1"/>
      <c r="BB1938" s="1"/>
      <c r="BC1938" s="1"/>
      <c r="BD1938" s="1"/>
      <c r="BE1938" s="1"/>
      <c r="BF1938" s="1"/>
      <c r="BG1938" s="1"/>
      <c r="BH1938" s="1"/>
      <c r="BI1938" s="1"/>
      <c r="BJ1938" s="1"/>
      <c r="BK1938" s="1"/>
    </row>
    <row r="1939" spans="1:63" s="2" customFormat="1" ht="15" customHeight="1" x14ac:dyDescent="0.15">
      <c r="A1939" s="1"/>
      <c r="B1939" s="1"/>
      <c r="C1939" s="1"/>
      <c r="D1939" s="1"/>
      <c r="E1939" s="1"/>
      <c r="F1939" s="1"/>
      <c r="G1939" s="1"/>
      <c r="H1939" s="1"/>
      <c r="I1939" s="1"/>
      <c r="J1939" s="1"/>
      <c r="K1939" s="1"/>
      <c r="L1939" s="1"/>
      <c r="M1939" s="1"/>
      <c r="N1939" s="1"/>
      <c r="O1939" s="1"/>
      <c r="P1939" s="1"/>
      <c r="Q1939" s="1"/>
      <c r="R1939" s="1"/>
      <c r="S1939" s="1"/>
      <c r="T1939" s="1"/>
      <c r="U1939" s="1"/>
      <c r="V1939" s="1"/>
      <c r="W1939" s="1"/>
      <c r="X1939" s="1"/>
      <c r="Y1939" s="1"/>
      <c r="Z1939" s="1"/>
      <c r="AA1939" s="1"/>
      <c r="AB1939" s="1"/>
      <c r="AC1939" s="1"/>
      <c r="AD1939" s="1"/>
      <c r="AE1939" s="1"/>
      <c r="AF1939" s="83"/>
      <c r="AG1939" s="87"/>
      <c r="AH1939" s="1"/>
      <c r="AI1939" s="1"/>
      <c r="AJ1939" s="1"/>
      <c r="AK1939" s="1"/>
      <c r="AL1939" s="1"/>
      <c r="AM1939" s="1"/>
      <c r="AN1939" s="1"/>
      <c r="AO1939" s="1"/>
      <c r="AP1939" s="1"/>
      <c r="AQ1939" s="1"/>
      <c r="AR1939" s="1"/>
      <c r="AS1939" s="1"/>
      <c r="AT1939" s="1"/>
      <c r="AU1939" s="1"/>
      <c r="AV1939" s="1"/>
      <c r="AW1939" s="1"/>
      <c r="AX1939" s="1"/>
      <c r="AY1939" s="1"/>
      <c r="AZ1939" s="1"/>
      <c r="BA1939" s="1"/>
      <c r="BB1939" s="1"/>
      <c r="BC1939" s="1"/>
      <c r="BD1939" s="1"/>
      <c r="BE1939" s="1"/>
      <c r="BF1939" s="1"/>
      <c r="BG1939" s="1"/>
      <c r="BH1939" s="1"/>
      <c r="BI1939" s="1"/>
      <c r="BJ1939" s="1"/>
      <c r="BK1939" s="1"/>
    </row>
    <row r="1940" spans="1:63" s="2" customFormat="1" ht="15" customHeight="1" x14ac:dyDescent="0.15">
      <c r="A1940" s="1"/>
      <c r="B1940" s="1"/>
      <c r="C1940" s="1"/>
      <c r="D1940" s="1"/>
      <c r="E1940" s="1"/>
      <c r="F1940" s="1"/>
      <c r="G1940" s="1"/>
      <c r="H1940" s="1"/>
      <c r="I1940" s="1"/>
      <c r="J1940" s="1"/>
      <c r="K1940" s="1"/>
      <c r="L1940" s="1"/>
      <c r="M1940" s="1"/>
      <c r="N1940" s="1"/>
      <c r="O1940" s="1"/>
      <c r="P1940" s="1"/>
      <c r="Q1940" s="1"/>
      <c r="R1940" s="1"/>
      <c r="S1940" s="1"/>
      <c r="T1940" s="1"/>
      <c r="U1940" s="1"/>
      <c r="V1940" s="1"/>
      <c r="W1940" s="1"/>
      <c r="X1940" s="1"/>
      <c r="Y1940" s="1"/>
      <c r="Z1940" s="1"/>
      <c r="AA1940" s="1"/>
      <c r="AB1940" s="1"/>
      <c r="AC1940" s="1"/>
      <c r="AD1940" s="1"/>
      <c r="AE1940" s="1"/>
      <c r="AF1940" s="83"/>
      <c r="AG1940" s="87"/>
      <c r="AH1940" s="1"/>
      <c r="AI1940" s="1"/>
      <c r="AJ1940" s="1"/>
      <c r="AK1940" s="1"/>
      <c r="AL1940" s="1"/>
      <c r="AM1940" s="1"/>
      <c r="AN1940" s="1"/>
      <c r="AO1940" s="1"/>
      <c r="AP1940" s="1"/>
      <c r="AQ1940" s="1"/>
      <c r="AR1940" s="1"/>
      <c r="AS1940" s="1"/>
      <c r="AT1940" s="1"/>
      <c r="AU1940" s="1"/>
      <c r="AV1940" s="1"/>
      <c r="AW1940" s="1"/>
      <c r="AX1940" s="1"/>
      <c r="AY1940" s="1"/>
      <c r="AZ1940" s="1"/>
      <c r="BA1940" s="1"/>
      <c r="BB1940" s="1"/>
      <c r="BC1940" s="1"/>
      <c r="BD1940" s="1"/>
      <c r="BE1940" s="1"/>
      <c r="BF1940" s="1"/>
      <c r="BG1940" s="1"/>
      <c r="BH1940" s="1"/>
      <c r="BI1940" s="1"/>
      <c r="BJ1940" s="1"/>
      <c r="BK1940" s="1"/>
    </row>
    <row r="1941" spans="1:63" s="2" customFormat="1" ht="15" customHeight="1" x14ac:dyDescent="0.15">
      <c r="A1941" s="1"/>
      <c r="B1941" s="1"/>
      <c r="C1941" s="1"/>
      <c r="D1941" s="1"/>
      <c r="E1941" s="1"/>
      <c r="F1941" s="1"/>
      <c r="G1941" s="1"/>
      <c r="H1941" s="1"/>
      <c r="I1941" s="1"/>
      <c r="J1941" s="1"/>
      <c r="K1941" s="1"/>
      <c r="L1941" s="1"/>
      <c r="M1941" s="1"/>
      <c r="N1941" s="1"/>
      <c r="O1941" s="1"/>
      <c r="P1941" s="1"/>
      <c r="Q1941" s="1"/>
      <c r="R1941" s="1"/>
      <c r="S1941" s="1"/>
      <c r="T1941" s="1"/>
      <c r="U1941" s="1"/>
      <c r="V1941" s="1"/>
      <c r="W1941" s="1"/>
      <c r="X1941" s="1"/>
      <c r="Y1941" s="1"/>
      <c r="Z1941" s="1"/>
      <c r="AA1941" s="1"/>
      <c r="AB1941" s="1"/>
      <c r="AC1941" s="1"/>
      <c r="AD1941" s="1"/>
      <c r="AE1941" s="1"/>
      <c r="AF1941" s="83"/>
      <c r="AG1941" s="87"/>
      <c r="AH1941" s="1"/>
      <c r="AI1941" s="1"/>
      <c r="AJ1941" s="1"/>
      <c r="AK1941" s="1"/>
      <c r="AL1941" s="1"/>
      <c r="AM1941" s="1"/>
      <c r="AN1941" s="1"/>
      <c r="AO1941" s="1"/>
      <c r="AP1941" s="1"/>
      <c r="AQ1941" s="1"/>
      <c r="AR1941" s="1"/>
      <c r="AS1941" s="1"/>
      <c r="AT1941" s="1"/>
      <c r="AU1941" s="1"/>
      <c r="AV1941" s="1"/>
      <c r="AW1941" s="1"/>
      <c r="AX1941" s="1"/>
      <c r="AY1941" s="1"/>
      <c r="AZ1941" s="1"/>
      <c r="BA1941" s="1"/>
      <c r="BB1941" s="1"/>
      <c r="BC1941" s="1"/>
      <c r="BD1941" s="1"/>
      <c r="BE1941" s="1"/>
      <c r="BF1941" s="1"/>
      <c r="BG1941" s="1"/>
      <c r="BH1941" s="1"/>
      <c r="BI1941" s="1"/>
      <c r="BJ1941" s="1"/>
      <c r="BK1941" s="1"/>
    </row>
    <row r="1942" spans="1:63" s="2" customFormat="1" ht="15" customHeight="1" x14ac:dyDescent="0.15">
      <c r="A1942" s="1"/>
      <c r="B1942" s="1"/>
      <c r="C1942" s="1"/>
      <c r="D1942" s="1"/>
      <c r="E1942" s="1"/>
      <c r="F1942" s="1"/>
      <c r="G1942" s="1"/>
      <c r="H1942" s="1"/>
      <c r="I1942" s="1"/>
      <c r="J1942" s="1"/>
      <c r="K1942" s="1"/>
      <c r="L1942" s="1"/>
      <c r="M1942" s="1"/>
      <c r="N1942" s="1"/>
      <c r="O1942" s="1"/>
      <c r="P1942" s="1"/>
      <c r="Q1942" s="1"/>
      <c r="R1942" s="1"/>
      <c r="S1942" s="1"/>
      <c r="T1942" s="1"/>
      <c r="U1942" s="1"/>
      <c r="V1942" s="1"/>
      <c r="W1942" s="1"/>
      <c r="X1942" s="1"/>
      <c r="Y1942" s="1"/>
      <c r="Z1942" s="1"/>
      <c r="AA1942" s="1"/>
      <c r="AB1942" s="1"/>
      <c r="AC1942" s="1"/>
      <c r="AD1942" s="1"/>
      <c r="AE1942" s="1"/>
      <c r="AF1942" s="83"/>
      <c r="AG1942" s="87"/>
      <c r="AH1942" s="1"/>
      <c r="AI1942" s="1"/>
      <c r="AJ1942" s="1"/>
      <c r="AK1942" s="1"/>
      <c r="AL1942" s="1"/>
      <c r="AM1942" s="1"/>
      <c r="AN1942" s="1"/>
      <c r="AO1942" s="1"/>
      <c r="AP1942" s="1"/>
      <c r="AQ1942" s="1"/>
      <c r="AR1942" s="1"/>
      <c r="AS1942" s="1"/>
      <c r="AT1942" s="1"/>
      <c r="AU1942" s="1"/>
      <c r="AV1942" s="1"/>
      <c r="AW1942" s="1"/>
      <c r="AX1942" s="1"/>
      <c r="AY1942" s="1"/>
      <c r="AZ1942" s="1"/>
      <c r="BA1942" s="1"/>
      <c r="BB1942" s="1"/>
      <c r="BC1942" s="1"/>
      <c r="BD1942" s="1"/>
      <c r="BE1942" s="1"/>
      <c r="BF1942" s="1"/>
      <c r="BG1942" s="1"/>
      <c r="BH1942" s="1"/>
      <c r="BI1942" s="1"/>
      <c r="BJ1942" s="1"/>
      <c r="BK1942" s="1"/>
    </row>
    <row r="1943" spans="1:63" s="2" customFormat="1" ht="15" customHeight="1" x14ac:dyDescent="0.15">
      <c r="A1943" s="1"/>
      <c r="B1943" s="1"/>
      <c r="C1943" s="1"/>
      <c r="D1943" s="1"/>
      <c r="E1943" s="1"/>
      <c r="F1943" s="1"/>
      <c r="G1943" s="1"/>
      <c r="H1943" s="1"/>
      <c r="I1943" s="1"/>
      <c r="J1943" s="1"/>
      <c r="K1943" s="1"/>
      <c r="L1943" s="1"/>
      <c r="M1943" s="1"/>
      <c r="N1943" s="1"/>
      <c r="O1943" s="1"/>
      <c r="P1943" s="1"/>
      <c r="Q1943" s="1"/>
      <c r="R1943" s="1"/>
      <c r="S1943" s="1"/>
      <c r="T1943" s="1"/>
      <c r="U1943" s="1"/>
      <c r="V1943" s="1"/>
      <c r="W1943" s="1"/>
      <c r="X1943" s="1"/>
      <c r="Y1943" s="1"/>
      <c r="Z1943" s="1"/>
      <c r="AA1943" s="1"/>
      <c r="AB1943" s="1"/>
      <c r="AC1943" s="1"/>
      <c r="AD1943" s="1"/>
      <c r="AE1943" s="1"/>
      <c r="AF1943" s="83"/>
      <c r="AG1943" s="87"/>
      <c r="AH1943" s="1"/>
      <c r="AI1943" s="1"/>
      <c r="AJ1943" s="1"/>
      <c r="AK1943" s="1"/>
      <c r="AL1943" s="1"/>
      <c r="AM1943" s="1"/>
      <c r="AN1943" s="1"/>
      <c r="AO1943" s="1"/>
      <c r="AP1943" s="1"/>
      <c r="AQ1943" s="1"/>
      <c r="AR1943" s="1"/>
      <c r="AS1943" s="1"/>
      <c r="AT1943" s="1"/>
      <c r="AU1943" s="1"/>
      <c r="AV1943" s="1"/>
      <c r="AW1943" s="1"/>
      <c r="AX1943" s="1"/>
      <c r="AY1943" s="1"/>
      <c r="AZ1943" s="1"/>
      <c r="BA1943" s="1"/>
      <c r="BB1943" s="1"/>
      <c r="BC1943" s="1"/>
      <c r="BD1943" s="1"/>
      <c r="BE1943" s="1"/>
      <c r="BF1943" s="1"/>
      <c r="BG1943" s="1"/>
      <c r="BH1943" s="1"/>
      <c r="BI1943" s="1"/>
      <c r="BJ1943" s="1"/>
      <c r="BK1943" s="1"/>
    </row>
    <row r="1944" spans="1:63" s="2" customFormat="1" ht="15" customHeight="1" x14ac:dyDescent="0.15">
      <c r="A1944" s="1"/>
      <c r="B1944" s="1"/>
      <c r="C1944" s="1"/>
      <c r="D1944" s="1"/>
      <c r="E1944" s="1"/>
      <c r="F1944" s="1"/>
      <c r="G1944" s="1"/>
      <c r="H1944" s="1"/>
      <c r="I1944" s="1"/>
      <c r="J1944" s="1"/>
      <c r="K1944" s="1"/>
      <c r="L1944" s="1"/>
      <c r="M1944" s="1"/>
      <c r="N1944" s="1"/>
      <c r="O1944" s="1"/>
      <c r="P1944" s="1"/>
      <c r="Q1944" s="1"/>
      <c r="R1944" s="1"/>
      <c r="S1944" s="1"/>
      <c r="T1944" s="1"/>
      <c r="U1944" s="1"/>
      <c r="V1944" s="1"/>
      <c r="W1944" s="1"/>
      <c r="X1944" s="1"/>
      <c r="Y1944" s="1"/>
      <c r="Z1944" s="1"/>
      <c r="AA1944" s="1"/>
      <c r="AB1944" s="1"/>
      <c r="AC1944" s="1"/>
      <c r="AD1944" s="1"/>
      <c r="AE1944" s="1"/>
      <c r="AF1944" s="83"/>
      <c r="AG1944" s="87"/>
      <c r="AH1944" s="1"/>
      <c r="AI1944" s="1"/>
      <c r="AJ1944" s="1"/>
      <c r="AK1944" s="1"/>
      <c r="AL1944" s="1"/>
      <c r="AM1944" s="1"/>
      <c r="AN1944" s="1"/>
      <c r="AO1944" s="1"/>
      <c r="AP1944" s="1"/>
      <c r="AQ1944" s="1"/>
      <c r="AR1944" s="1"/>
      <c r="AS1944" s="1"/>
      <c r="AT1944" s="1"/>
      <c r="AU1944" s="1"/>
      <c r="AV1944" s="1"/>
      <c r="AW1944" s="1"/>
      <c r="AX1944" s="1"/>
      <c r="AY1944" s="1"/>
      <c r="AZ1944" s="1"/>
      <c r="BA1944" s="1"/>
      <c r="BB1944" s="1"/>
      <c r="BC1944" s="1"/>
      <c r="BD1944" s="1"/>
      <c r="BE1944" s="1"/>
      <c r="BF1944" s="1"/>
      <c r="BG1944" s="1"/>
      <c r="BH1944" s="1"/>
      <c r="BI1944" s="1"/>
      <c r="BJ1944" s="1"/>
      <c r="BK1944" s="1"/>
    </row>
    <row r="1945" spans="1:63" s="2" customFormat="1" ht="15" customHeight="1" x14ac:dyDescent="0.15">
      <c r="A1945" s="1"/>
      <c r="B1945" s="1"/>
      <c r="C1945" s="1"/>
      <c r="D1945" s="1"/>
      <c r="E1945" s="1"/>
      <c r="F1945" s="1"/>
      <c r="G1945" s="1"/>
      <c r="H1945" s="1"/>
      <c r="I1945" s="1"/>
      <c r="J1945" s="1"/>
      <c r="K1945" s="1"/>
      <c r="L1945" s="1"/>
      <c r="M1945" s="1"/>
      <c r="N1945" s="1"/>
      <c r="O1945" s="1"/>
      <c r="P1945" s="1"/>
      <c r="Q1945" s="1"/>
      <c r="R1945" s="1"/>
      <c r="S1945" s="1"/>
      <c r="T1945" s="1"/>
      <c r="U1945" s="1"/>
      <c r="V1945" s="1"/>
      <c r="W1945" s="1"/>
      <c r="X1945" s="1"/>
      <c r="Y1945" s="1"/>
      <c r="Z1945" s="1"/>
      <c r="AA1945" s="1"/>
      <c r="AB1945" s="1"/>
      <c r="AC1945" s="1"/>
      <c r="AD1945" s="1"/>
      <c r="AE1945" s="1"/>
      <c r="AF1945" s="83"/>
      <c r="AG1945" s="87"/>
      <c r="AH1945" s="1"/>
      <c r="AI1945" s="1"/>
      <c r="AJ1945" s="1"/>
      <c r="AK1945" s="1"/>
      <c r="AL1945" s="1"/>
      <c r="AM1945" s="1"/>
      <c r="AN1945" s="1"/>
      <c r="AO1945" s="1"/>
      <c r="AP1945" s="1"/>
      <c r="AQ1945" s="1"/>
      <c r="AR1945" s="1"/>
      <c r="AS1945" s="1"/>
      <c r="AT1945" s="1"/>
      <c r="AU1945" s="1"/>
      <c r="AV1945" s="1"/>
      <c r="AW1945" s="1"/>
      <c r="AX1945" s="1"/>
      <c r="AY1945" s="1"/>
      <c r="AZ1945" s="1"/>
      <c r="BA1945" s="1"/>
      <c r="BB1945" s="1"/>
      <c r="BC1945" s="1"/>
      <c r="BD1945" s="1"/>
      <c r="BE1945" s="1"/>
      <c r="BF1945" s="1"/>
      <c r="BG1945" s="1"/>
      <c r="BH1945" s="1"/>
      <c r="BI1945" s="1"/>
      <c r="BJ1945" s="1"/>
      <c r="BK1945" s="1"/>
    </row>
    <row r="1946" spans="1:63" s="2" customFormat="1" ht="15" customHeight="1" x14ac:dyDescent="0.15">
      <c r="A1946" s="1"/>
      <c r="B1946" s="1"/>
      <c r="C1946" s="1"/>
      <c r="D1946" s="1"/>
      <c r="E1946" s="1"/>
      <c r="F1946" s="1"/>
      <c r="G1946" s="1"/>
      <c r="H1946" s="1"/>
      <c r="I1946" s="1"/>
      <c r="J1946" s="1"/>
      <c r="K1946" s="1"/>
      <c r="L1946" s="1"/>
      <c r="M1946" s="1"/>
      <c r="N1946" s="1"/>
      <c r="O1946" s="1"/>
      <c r="P1946" s="1"/>
      <c r="Q1946" s="1"/>
      <c r="R1946" s="1"/>
      <c r="S1946" s="1"/>
      <c r="T1946" s="1"/>
      <c r="U1946" s="1"/>
      <c r="V1946" s="1"/>
      <c r="W1946" s="1"/>
      <c r="X1946" s="1"/>
      <c r="Y1946" s="1"/>
      <c r="Z1946" s="1"/>
      <c r="AA1946" s="1"/>
      <c r="AB1946" s="1"/>
      <c r="AC1946" s="1"/>
      <c r="AD1946" s="1"/>
      <c r="AE1946" s="1"/>
      <c r="AF1946" s="83"/>
      <c r="AG1946" s="87"/>
      <c r="AH1946" s="1"/>
      <c r="AI1946" s="1"/>
      <c r="AJ1946" s="1"/>
      <c r="AK1946" s="1"/>
      <c r="AL1946" s="1"/>
      <c r="AM1946" s="1"/>
      <c r="AN1946" s="1"/>
      <c r="AO1946" s="1"/>
      <c r="AP1946" s="1"/>
      <c r="AQ1946" s="1"/>
      <c r="AR1946" s="1"/>
      <c r="AS1946" s="1"/>
      <c r="AT1946" s="1"/>
      <c r="AU1946" s="1"/>
      <c r="AV1946" s="1"/>
      <c r="AW1946" s="1"/>
      <c r="AX1946" s="1"/>
      <c r="AY1946" s="1"/>
      <c r="AZ1946" s="1"/>
      <c r="BA1946" s="1"/>
      <c r="BB1946" s="1"/>
      <c r="BC1946" s="1"/>
      <c r="BD1946" s="1"/>
      <c r="BE1946" s="1"/>
      <c r="BF1946" s="1"/>
      <c r="BG1946" s="1"/>
      <c r="BH1946" s="1"/>
      <c r="BI1946" s="1"/>
      <c r="BJ1946" s="1"/>
      <c r="BK1946" s="1"/>
    </row>
    <row r="1947" spans="1:63" s="2" customFormat="1" ht="15" customHeight="1" x14ac:dyDescent="0.15">
      <c r="A1947" s="1"/>
      <c r="B1947" s="1"/>
      <c r="C1947" s="1"/>
      <c r="D1947" s="1"/>
      <c r="E1947" s="1"/>
      <c r="F1947" s="1"/>
      <c r="G1947" s="1"/>
      <c r="H1947" s="1"/>
      <c r="I1947" s="1"/>
      <c r="J1947" s="1"/>
      <c r="K1947" s="1"/>
      <c r="L1947" s="1"/>
      <c r="M1947" s="1"/>
      <c r="N1947" s="1"/>
      <c r="O1947" s="1"/>
      <c r="P1947" s="1"/>
      <c r="Q1947" s="1"/>
      <c r="R1947" s="1"/>
      <c r="S1947" s="1"/>
      <c r="T1947" s="1"/>
      <c r="U1947" s="1"/>
      <c r="V1947" s="1"/>
      <c r="W1947" s="1"/>
      <c r="X1947" s="1"/>
      <c r="Y1947" s="1"/>
      <c r="Z1947" s="1"/>
      <c r="AA1947" s="1"/>
      <c r="AB1947" s="1"/>
      <c r="AC1947" s="1"/>
      <c r="AD1947" s="1"/>
      <c r="AE1947" s="1"/>
      <c r="AF1947" s="83"/>
      <c r="AG1947" s="87"/>
      <c r="AH1947" s="1"/>
      <c r="AI1947" s="1"/>
      <c r="AJ1947" s="1"/>
      <c r="AK1947" s="1"/>
      <c r="AL1947" s="1"/>
      <c r="AM1947" s="1"/>
      <c r="AN1947" s="1"/>
      <c r="AO1947" s="1"/>
      <c r="AP1947" s="1"/>
      <c r="AQ1947" s="1"/>
      <c r="AR1947" s="1"/>
      <c r="AS1947" s="1"/>
      <c r="AT1947" s="1"/>
      <c r="AU1947" s="1"/>
      <c r="AV1947" s="1"/>
      <c r="AW1947" s="1"/>
      <c r="AX1947" s="1"/>
      <c r="AY1947" s="1"/>
      <c r="AZ1947" s="1"/>
      <c r="BA1947" s="1"/>
      <c r="BB1947" s="1"/>
      <c r="BC1947" s="1"/>
      <c r="BD1947" s="1"/>
      <c r="BE1947" s="1"/>
      <c r="BF1947" s="1"/>
      <c r="BG1947" s="1"/>
      <c r="BH1947" s="1"/>
      <c r="BI1947" s="1"/>
      <c r="BJ1947" s="1"/>
      <c r="BK1947" s="1"/>
    </row>
    <row r="1948" spans="1:63" s="2" customFormat="1" ht="15" customHeight="1" x14ac:dyDescent="0.15">
      <c r="A1948" s="1"/>
      <c r="B1948" s="1"/>
      <c r="C1948" s="1"/>
      <c r="D1948" s="1"/>
      <c r="E1948" s="1"/>
      <c r="F1948" s="1"/>
      <c r="G1948" s="1"/>
      <c r="H1948" s="1"/>
      <c r="I1948" s="1"/>
      <c r="J1948" s="1"/>
      <c r="K1948" s="1"/>
      <c r="L1948" s="1"/>
      <c r="M1948" s="1"/>
      <c r="N1948" s="1"/>
      <c r="O1948" s="1"/>
      <c r="P1948" s="1"/>
      <c r="Q1948" s="1"/>
      <c r="R1948" s="1"/>
      <c r="S1948" s="1"/>
      <c r="T1948" s="1"/>
      <c r="U1948" s="1"/>
      <c r="V1948" s="1"/>
      <c r="W1948" s="1"/>
      <c r="X1948" s="1"/>
      <c r="Y1948" s="1"/>
      <c r="Z1948" s="1"/>
      <c r="AA1948" s="1"/>
      <c r="AB1948" s="1"/>
      <c r="AC1948" s="1"/>
      <c r="AD1948" s="1"/>
      <c r="AE1948" s="1"/>
      <c r="AF1948" s="83"/>
      <c r="AG1948" s="87"/>
      <c r="AH1948" s="1"/>
      <c r="AI1948" s="1"/>
      <c r="AJ1948" s="1"/>
      <c r="AK1948" s="1"/>
      <c r="AL1948" s="1"/>
      <c r="AM1948" s="1"/>
      <c r="AN1948" s="1"/>
      <c r="AO1948" s="1"/>
      <c r="AP1948" s="1"/>
      <c r="AQ1948" s="1"/>
      <c r="AR1948" s="1"/>
      <c r="AS1948" s="1"/>
      <c r="AT1948" s="1"/>
      <c r="AU1948" s="1"/>
      <c r="AV1948" s="1"/>
      <c r="AW1948" s="1"/>
      <c r="AX1948" s="1"/>
      <c r="AY1948" s="1"/>
      <c r="AZ1948" s="1"/>
      <c r="BA1948" s="1"/>
      <c r="BB1948" s="1"/>
      <c r="BC1948" s="1"/>
      <c r="BD1948" s="1"/>
      <c r="BE1948" s="1"/>
      <c r="BF1948" s="1"/>
      <c r="BG1948" s="1"/>
      <c r="BH1948" s="1"/>
      <c r="BI1948" s="1"/>
      <c r="BJ1948" s="1"/>
      <c r="BK1948" s="1"/>
    </row>
    <row r="1949" spans="1:63" s="2" customFormat="1" ht="15" customHeight="1" x14ac:dyDescent="0.15">
      <c r="A1949" s="1"/>
      <c r="B1949" s="1"/>
      <c r="C1949" s="1"/>
      <c r="D1949" s="1"/>
      <c r="E1949" s="1"/>
      <c r="F1949" s="1"/>
      <c r="G1949" s="1"/>
      <c r="H1949" s="1"/>
      <c r="I1949" s="1"/>
      <c r="J1949" s="1"/>
      <c r="K1949" s="1"/>
      <c r="L1949" s="1"/>
      <c r="M1949" s="1"/>
      <c r="N1949" s="1"/>
      <c r="O1949" s="1"/>
      <c r="P1949" s="1"/>
      <c r="Q1949" s="1"/>
      <c r="R1949" s="1"/>
      <c r="S1949" s="1"/>
      <c r="T1949" s="1"/>
      <c r="U1949" s="1"/>
      <c r="V1949" s="1"/>
      <c r="W1949" s="1"/>
      <c r="X1949" s="1"/>
      <c r="Y1949" s="1"/>
      <c r="Z1949" s="1"/>
      <c r="AA1949" s="1"/>
      <c r="AB1949" s="1"/>
      <c r="AC1949" s="1"/>
      <c r="AD1949" s="1"/>
      <c r="AE1949" s="1"/>
      <c r="AF1949" s="83"/>
      <c r="AG1949" s="87"/>
      <c r="AH1949" s="1"/>
      <c r="AI1949" s="1"/>
      <c r="AJ1949" s="1"/>
      <c r="AK1949" s="1"/>
      <c r="AL1949" s="1"/>
      <c r="AM1949" s="1"/>
      <c r="AN1949" s="1"/>
      <c r="AO1949" s="1"/>
      <c r="AP1949" s="1"/>
      <c r="AQ1949" s="1"/>
      <c r="AR1949" s="1"/>
      <c r="AS1949" s="1"/>
      <c r="AT1949" s="1"/>
      <c r="AU1949" s="1"/>
      <c r="AV1949" s="1"/>
      <c r="AW1949" s="1"/>
      <c r="AX1949" s="1"/>
      <c r="AY1949" s="1"/>
      <c r="AZ1949" s="1"/>
      <c r="BA1949" s="1"/>
      <c r="BB1949" s="1"/>
      <c r="BC1949" s="1"/>
      <c r="BD1949" s="1"/>
      <c r="BE1949" s="1"/>
      <c r="BF1949" s="1"/>
      <c r="BG1949" s="1"/>
      <c r="BH1949" s="1"/>
      <c r="BI1949" s="1"/>
      <c r="BJ1949" s="1"/>
      <c r="BK1949" s="1"/>
    </row>
    <row r="1950" spans="1:63" s="2" customFormat="1" ht="15" customHeight="1" x14ac:dyDescent="0.15">
      <c r="A1950" s="1"/>
      <c r="B1950" s="1"/>
      <c r="C1950" s="1"/>
      <c r="D1950" s="1"/>
      <c r="E1950" s="1"/>
      <c r="F1950" s="1"/>
      <c r="G1950" s="1"/>
      <c r="H1950" s="1"/>
      <c r="I1950" s="1"/>
      <c r="J1950" s="1"/>
      <c r="K1950" s="1"/>
      <c r="L1950" s="1"/>
      <c r="M1950" s="1"/>
      <c r="N1950" s="1"/>
      <c r="O1950" s="1"/>
      <c r="P1950" s="1"/>
      <c r="Q1950" s="1"/>
      <c r="R1950" s="1"/>
      <c r="S1950" s="1"/>
      <c r="T1950" s="1"/>
      <c r="U1950" s="1"/>
      <c r="V1950" s="1"/>
      <c r="W1950" s="1"/>
      <c r="X1950" s="1"/>
      <c r="Y1950" s="1"/>
      <c r="Z1950" s="1"/>
      <c r="AA1950" s="1"/>
      <c r="AB1950" s="1"/>
      <c r="AC1950" s="1"/>
      <c r="AD1950" s="1"/>
      <c r="AE1950" s="1"/>
      <c r="AF1950" s="83"/>
      <c r="AG1950" s="87"/>
      <c r="AH1950" s="1"/>
      <c r="AI1950" s="1"/>
      <c r="AJ1950" s="1"/>
      <c r="AK1950" s="1"/>
      <c r="AL1950" s="1"/>
      <c r="AM1950" s="1"/>
      <c r="AN1950" s="1"/>
      <c r="AO1950" s="1"/>
      <c r="AP1950" s="1"/>
      <c r="AQ1950" s="1"/>
      <c r="AR1950" s="1"/>
      <c r="AS1950" s="1"/>
      <c r="AT1950" s="1"/>
      <c r="AU1950" s="1"/>
      <c r="AV1950" s="1"/>
      <c r="AW1950" s="1"/>
      <c r="AX1950" s="1"/>
      <c r="AY1950" s="1"/>
      <c r="AZ1950" s="1"/>
      <c r="BA1950" s="1"/>
      <c r="BB1950" s="1"/>
      <c r="BC1950" s="1"/>
      <c r="BD1950" s="1"/>
      <c r="BE1950" s="1"/>
      <c r="BF1950" s="1"/>
      <c r="BG1950" s="1"/>
      <c r="BH1950" s="1"/>
      <c r="BI1950" s="1"/>
      <c r="BJ1950" s="1"/>
      <c r="BK1950" s="1"/>
    </row>
    <row r="1951" spans="1:63" s="2" customFormat="1" ht="15" customHeight="1" x14ac:dyDescent="0.15">
      <c r="A1951" s="1"/>
      <c r="B1951" s="1"/>
      <c r="C1951" s="1"/>
      <c r="D1951" s="1"/>
      <c r="E1951" s="1"/>
      <c r="F1951" s="1"/>
      <c r="G1951" s="1"/>
      <c r="H1951" s="1"/>
      <c r="I1951" s="1"/>
      <c r="J1951" s="1"/>
      <c r="K1951" s="1"/>
      <c r="L1951" s="1"/>
      <c r="M1951" s="1"/>
      <c r="N1951" s="1"/>
      <c r="O1951" s="1"/>
      <c r="P1951" s="1"/>
      <c r="Q1951" s="1"/>
      <c r="R1951" s="1"/>
      <c r="S1951" s="1"/>
      <c r="T1951" s="1"/>
      <c r="U1951" s="1"/>
      <c r="V1951" s="1"/>
      <c r="W1951" s="1"/>
      <c r="X1951" s="1"/>
      <c r="Y1951" s="1"/>
      <c r="Z1951" s="1"/>
      <c r="AA1951" s="1"/>
      <c r="AB1951" s="1"/>
      <c r="AC1951" s="1"/>
      <c r="AD1951" s="1"/>
      <c r="AE1951" s="1"/>
      <c r="AF1951" s="83"/>
      <c r="AG1951" s="87"/>
      <c r="AH1951" s="1"/>
      <c r="AI1951" s="1"/>
      <c r="AJ1951" s="1"/>
      <c r="AK1951" s="1"/>
      <c r="AL1951" s="1"/>
      <c r="AM1951" s="1"/>
      <c r="AN1951" s="1"/>
      <c r="AO1951" s="1"/>
      <c r="AP1951" s="1"/>
      <c r="AQ1951" s="1"/>
      <c r="AR1951" s="1"/>
      <c r="AS1951" s="1"/>
      <c r="AT1951" s="1"/>
      <c r="AU1951" s="1"/>
      <c r="AV1951" s="1"/>
      <c r="AW1951" s="1"/>
      <c r="AX1951" s="1"/>
      <c r="AY1951" s="1"/>
      <c r="AZ1951" s="1"/>
      <c r="BA1951" s="1"/>
      <c r="BB1951" s="1"/>
      <c r="BC1951" s="1"/>
      <c r="BD1951" s="1"/>
      <c r="BE1951" s="1"/>
      <c r="BF1951" s="1"/>
      <c r="BG1951" s="1"/>
      <c r="BH1951" s="1"/>
      <c r="BI1951" s="1"/>
      <c r="BJ1951" s="1"/>
      <c r="BK1951" s="1"/>
    </row>
    <row r="1952" spans="1:63" s="2" customFormat="1" ht="15" customHeight="1" x14ac:dyDescent="0.15">
      <c r="A1952" s="1"/>
      <c r="B1952" s="1"/>
      <c r="C1952" s="1"/>
      <c r="D1952" s="1"/>
      <c r="E1952" s="1"/>
      <c r="F1952" s="1"/>
      <c r="G1952" s="1"/>
      <c r="H1952" s="1"/>
      <c r="I1952" s="1"/>
      <c r="J1952" s="1"/>
      <c r="K1952" s="1"/>
      <c r="L1952" s="1"/>
      <c r="M1952" s="1"/>
      <c r="N1952" s="1"/>
      <c r="O1952" s="1"/>
      <c r="P1952" s="1"/>
      <c r="Q1952" s="1"/>
      <c r="R1952" s="1"/>
      <c r="S1952" s="1"/>
      <c r="T1952" s="1"/>
      <c r="U1952" s="1"/>
      <c r="V1952" s="1"/>
      <c r="W1952" s="1"/>
      <c r="X1952" s="1"/>
      <c r="Y1952" s="1"/>
      <c r="Z1952" s="1"/>
      <c r="AA1952" s="1"/>
      <c r="AB1952" s="1"/>
      <c r="AC1952" s="1"/>
      <c r="AD1952" s="1"/>
      <c r="AE1952" s="1"/>
      <c r="AF1952" s="83"/>
      <c r="AG1952" s="87"/>
      <c r="AH1952" s="1"/>
      <c r="AI1952" s="1"/>
      <c r="AJ1952" s="1"/>
      <c r="AK1952" s="1"/>
      <c r="AL1952" s="1"/>
      <c r="AM1952" s="1"/>
      <c r="AN1952" s="1"/>
      <c r="AO1952" s="1"/>
      <c r="AP1952" s="1"/>
      <c r="AQ1952" s="1"/>
      <c r="AR1952" s="1"/>
      <c r="AS1952" s="1"/>
      <c r="AT1952" s="1"/>
      <c r="AU1952" s="1"/>
      <c r="AV1952" s="1"/>
      <c r="AW1952" s="1"/>
      <c r="AX1952" s="1"/>
      <c r="AY1952" s="1"/>
      <c r="AZ1952" s="1"/>
      <c r="BA1952" s="1"/>
      <c r="BB1952" s="1"/>
      <c r="BC1952" s="1"/>
      <c r="BD1952" s="1"/>
      <c r="BE1952" s="1"/>
      <c r="BF1952" s="1"/>
      <c r="BG1952" s="1"/>
      <c r="BH1952" s="1"/>
      <c r="BI1952" s="1"/>
      <c r="BJ1952" s="1"/>
      <c r="BK1952" s="1"/>
    </row>
    <row r="1953" spans="1:63" s="2" customFormat="1" ht="15" customHeight="1" x14ac:dyDescent="0.15">
      <c r="A1953" s="1"/>
      <c r="B1953" s="1"/>
      <c r="C1953" s="1"/>
      <c r="D1953" s="1"/>
      <c r="E1953" s="1"/>
      <c r="F1953" s="1"/>
      <c r="G1953" s="1"/>
      <c r="H1953" s="1"/>
      <c r="I1953" s="1"/>
      <c r="J1953" s="1"/>
      <c r="K1953" s="1"/>
      <c r="L1953" s="1"/>
      <c r="M1953" s="1"/>
      <c r="N1953" s="1"/>
      <c r="O1953" s="1"/>
      <c r="P1953" s="1"/>
      <c r="Q1953" s="1"/>
      <c r="R1953" s="1"/>
      <c r="S1953" s="1"/>
      <c r="T1953" s="1"/>
      <c r="U1953" s="1"/>
      <c r="V1953" s="1"/>
      <c r="W1953" s="1"/>
      <c r="X1953" s="1"/>
      <c r="Y1953" s="1"/>
      <c r="Z1953" s="1"/>
      <c r="AA1953" s="1"/>
      <c r="AB1953" s="1"/>
      <c r="AC1953" s="1"/>
      <c r="AD1953" s="1"/>
      <c r="AE1953" s="1"/>
      <c r="AF1953" s="83"/>
      <c r="AG1953" s="87"/>
      <c r="AH1953" s="1"/>
      <c r="AI1953" s="1"/>
      <c r="AJ1953" s="1"/>
      <c r="AK1953" s="1"/>
      <c r="AL1953" s="1"/>
      <c r="AM1953" s="1"/>
      <c r="AN1953" s="1"/>
      <c r="AO1953" s="1"/>
      <c r="AP1953" s="1"/>
      <c r="AQ1953" s="1"/>
      <c r="AR1953" s="1"/>
      <c r="AS1953" s="1"/>
      <c r="AT1953" s="1"/>
      <c r="AU1953" s="1"/>
      <c r="AV1953" s="1"/>
      <c r="AW1953" s="1"/>
      <c r="AX1953" s="1"/>
      <c r="AY1953" s="1"/>
      <c r="AZ1953" s="1"/>
      <c r="BA1953" s="1"/>
      <c r="BB1953" s="1"/>
      <c r="BC1953" s="1"/>
      <c r="BD1953" s="1"/>
      <c r="BE1953" s="1"/>
      <c r="BF1953" s="1"/>
      <c r="BG1953" s="1"/>
      <c r="BH1953" s="1"/>
      <c r="BI1953" s="1"/>
      <c r="BJ1953" s="1"/>
      <c r="BK1953" s="1"/>
    </row>
    <row r="1954" spans="1:63" s="2" customFormat="1" ht="15" customHeight="1" x14ac:dyDescent="0.15">
      <c r="A1954" s="1"/>
      <c r="B1954" s="1"/>
      <c r="C1954" s="1"/>
      <c r="D1954" s="1"/>
      <c r="E1954" s="1"/>
      <c r="F1954" s="1"/>
      <c r="G1954" s="1"/>
      <c r="H1954" s="1"/>
      <c r="I1954" s="1"/>
      <c r="J1954" s="1"/>
      <c r="K1954" s="1"/>
      <c r="L1954" s="1"/>
      <c r="M1954" s="1"/>
      <c r="N1954" s="1"/>
      <c r="O1954" s="1"/>
      <c r="P1954" s="1"/>
      <c r="Q1954" s="1"/>
      <c r="R1954" s="1"/>
      <c r="S1954" s="1"/>
      <c r="T1954" s="1"/>
      <c r="U1954" s="1"/>
      <c r="V1954" s="1"/>
      <c r="W1954" s="1"/>
      <c r="X1954" s="1"/>
      <c r="Y1954" s="1"/>
      <c r="Z1954" s="1"/>
      <c r="AA1954" s="1"/>
      <c r="AB1954" s="1"/>
      <c r="AC1954" s="1"/>
      <c r="AD1954" s="1"/>
      <c r="AE1954" s="1"/>
      <c r="AF1954" s="83"/>
      <c r="AG1954" s="87"/>
      <c r="AH1954" s="1"/>
      <c r="AI1954" s="1"/>
      <c r="AJ1954" s="1"/>
      <c r="AK1954" s="1"/>
      <c r="AL1954" s="1"/>
      <c r="AM1954" s="1"/>
      <c r="AN1954" s="1"/>
      <c r="AO1954" s="1"/>
      <c r="AP1954" s="1"/>
      <c r="AQ1954" s="1"/>
      <c r="AR1954" s="1"/>
      <c r="AS1954" s="1"/>
      <c r="AT1954" s="1"/>
      <c r="AU1954" s="1"/>
      <c r="AV1954" s="1"/>
      <c r="AW1954" s="1"/>
      <c r="AX1954" s="1"/>
      <c r="AY1954" s="1"/>
      <c r="AZ1954" s="1"/>
      <c r="BA1954" s="1"/>
      <c r="BB1954" s="1"/>
      <c r="BC1954" s="1"/>
      <c r="BD1954" s="1"/>
      <c r="BE1954" s="1"/>
      <c r="BF1954" s="1"/>
      <c r="BG1954" s="1"/>
      <c r="BH1954" s="1"/>
      <c r="BI1954" s="1"/>
      <c r="BJ1954" s="1"/>
      <c r="BK1954" s="1"/>
    </row>
    <row r="1955" spans="1:63" s="2" customFormat="1" ht="15" customHeight="1" x14ac:dyDescent="0.15">
      <c r="A1955" s="1"/>
      <c r="B1955" s="1"/>
      <c r="C1955" s="1"/>
      <c r="D1955" s="1"/>
      <c r="E1955" s="1"/>
      <c r="F1955" s="1"/>
      <c r="G1955" s="1"/>
      <c r="H1955" s="1"/>
      <c r="I1955" s="1"/>
      <c r="J1955" s="1"/>
      <c r="K1955" s="1"/>
      <c r="L1955" s="1"/>
      <c r="M1955" s="1"/>
      <c r="N1955" s="1"/>
      <c r="O1955" s="1"/>
      <c r="P1955" s="1"/>
      <c r="Q1955" s="1"/>
      <c r="R1955" s="1"/>
      <c r="S1955" s="1"/>
      <c r="T1955" s="1"/>
      <c r="U1955" s="1"/>
      <c r="V1955" s="1"/>
      <c r="W1955" s="1"/>
      <c r="X1955" s="1"/>
      <c r="Y1955" s="1"/>
      <c r="Z1955" s="1"/>
      <c r="AA1955" s="1"/>
      <c r="AB1955" s="1"/>
      <c r="AC1955" s="1"/>
      <c r="AD1955" s="1"/>
      <c r="AE1955" s="1"/>
      <c r="AF1955" s="83"/>
      <c r="AG1955" s="87"/>
      <c r="AH1955" s="1"/>
      <c r="AI1955" s="1"/>
      <c r="AJ1955" s="1"/>
      <c r="AK1955" s="1"/>
      <c r="AL1955" s="1"/>
      <c r="AM1955" s="1"/>
      <c r="AN1955" s="1"/>
      <c r="AO1955" s="1"/>
      <c r="AP1955" s="1"/>
      <c r="AQ1955" s="1"/>
      <c r="AR1955" s="1"/>
      <c r="AS1955" s="1"/>
      <c r="AT1955" s="1"/>
      <c r="AU1955" s="1"/>
      <c r="AV1955" s="1"/>
      <c r="AW1955" s="1"/>
      <c r="AX1955" s="1"/>
      <c r="AY1955" s="1"/>
      <c r="AZ1955" s="1"/>
      <c r="BA1955" s="1"/>
      <c r="BB1955" s="1"/>
      <c r="BC1955" s="1"/>
      <c r="BD1955" s="1"/>
      <c r="BE1955" s="1"/>
      <c r="BF1955" s="1"/>
      <c r="BG1955" s="1"/>
      <c r="BH1955" s="1"/>
      <c r="BI1955" s="1"/>
      <c r="BJ1955" s="1"/>
      <c r="BK1955" s="1"/>
    </row>
    <row r="1956" spans="1:63" s="2" customFormat="1" ht="15" customHeight="1" x14ac:dyDescent="0.15">
      <c r="A1956" s="1"/>
      <c r="B1956" s="1"/>
      <c r="C1956" s="1"/>
      <c r="D1956" s="1"/>
      <c r="E1956" s="1"/>
      <c r="F1956" s="1"/>
      <c r="G1956" s="1"/>
      <c r="H1956" s="1"/>
      <c r="I1956" s="1"/>
      <c r="J1956" s="1"/>
      <c r="K1956" s="1"/>
      <c r="L1956" s="1"/>
      <c r="M1956" s="1"/>
      <c r="N1956" s="1"/>
      <c r="O1956" s="1"/>
      <c r="P1956" s="1"/>
      <c r="Q1956" s="1"/>
      <c r="R1956" s="1"/>
      <c r="S1956" s="1"/>
      <c r="T1956" s="1"/>
      <c r="U1956" s="1"/>
      <c r="V1956" s="1"/>
      <c r="W1956" s="1"/>
      <c r="X1956" s="1"/>
      <c r="Y1956" s="1"/>
      <c r="Z1956" s="1"/>
      <c r="AA1956" s="1"/>
      <c r="AB1956" s="1"/>
      <c r="AC1956" s="1"/>
      <c r="AD1956" s="1"/>
      <c r="AE1956" s="1"/>
      <c r="AF1956" s="83"/>
      <c r="AG1956" s="87"/>
      <c r="AH1956" s="1"/>
      <c r="AI1956" s="1"/>
      <c r="AJ1956" s="1"/>
      <c r="AK1956" s="1"/>
      <c r="AL1956" s="1"/>
      <c r="AM1956" s="1"/>
      <c r="AN1956" s="1"/>
      <c r="AO1956" s="1"/>
      <c r="AP1956" s="1"/>
      <c r="AQ1956" s="1"/>
      <c r="AR1956" s="1"/>
      <c r="AS1956" s="1"/>
      <c r="AT1956" s="1"/>
      <c r="AU1956" s="1"/>
      <c r="AV1956" s="1"/>
      <c r="AW1956" s="1"/>
      <c r="AX1956" s="1"/>
      <c r="AY1956" s="1"/>
      <c r="AZ1956" s="1"/>
      <c r="BA1956" s="1"/>
      <c r="BB1956" s="1"/>
      <c r="BC1956" s="1"/>
      <c r="BD1956" s="1"/>
      <c r="BE1956" s="1"/>
      <c r="BF1956" s="1"/>
      <c r="BG1956" s="1"/>
      <c r="BH1956" s="1"/>
      <c r="BI1956" s="1"/>
      <c r="BJ1956" s="1"/>
      <c r="BK1956" s="1"/>
    </row>
    <row r="1957" spans="1:63" s="2" customFormat="1" ht="15" customHeight="1" x14ac:dyDescent="0.15">
      <c r="A1957" s="1"/>
      <c r="B1957" s="1"/>
      <c r="C1957" s="1"/>
      <c r="D1957" s="1"/>
      <c r="E1957" s="1"/>
      <c r="F1957" s="1"/>
      <c r="G1957" s="1"/>
      <c r="H1957" s="1"/>
      <c r="I1957" s="1"/>
      <c r="J1957" s="1"/>
      <c r="K1957" s="1"/>
      <c r="L1957" s="1"/>
      <c r="M1957" s="1"/>
      <c r="N1957" s="1"/>
      <c r="O1957" s="1"/>
      <c r="P1957" s="1"/>
      <c r="Q1957" s="1"/>
      <c r="R1957" s="1"/>
      <c r="S1957" s="1"/>
      <c r="T1957" s="1"/>
      <c r="U1957" s="1"/>
      <c r="V1957" s="1"/>
      <c r="W1957" s="1"/>
      <c r="X1957" s="1"/>
      <c r="Y1957" s="1"/>
      <c r="Z1957" s="1"/>
      <c r="AA1957" s="1"/>
      <c r="AB1957" s="1"/>
      <c r="AC1957" s="1"/>
      <c r="AD1957" s="1"/>
      <c r="AE1957" s="1"/>
      <c r="AF1957" s="83"/>
      <c r="AG1957" s="87"/>
      <c r="AH1957" s="1"/>
      <c r="AI1957" s="1"/>
      <c r="AJ1957" s="1"/>
      <c r="AK1957" s="1"/>
      <c r="AL1957" s="1"/>
      <c r="AM1957" s="1"/>
      <c r="AN1957" s="1"/>
      <c r="AO1957" s="1"/>
      <c r="AP1957" s="1"/>
      <c r="AQ1957" s="1"/>
      <c r="AR1957" s="1"/>
      <c r="AS1957" s="1"/>
      <c r="AT1957" s="1"/>
      <c r="AU1957" s="1"/>
      <c r="AV1957" s="1"/>
      <c r="AW1957" s="1"/>
      <c r="AX1957" s="1"/>
      <c r="AY1957" s="1"/>
      <c r="AZ1957" s="1"/>
      <c r="BA1957" s="1"/>
      <c r="BB1957" s="1"/>
      <c r="BC1957" s="1"/>
      <c r="BD1957" s="1"/>
      <c r="BE1957" s="1"/>
      <c r="BF1957" s="1"/>
      <c r="BG1957" s="1"/>
      <c r="BH1957" s="1"/>
      <c r="BI1957" s="1"/>
      <c r="BJ1957" s="1"/>
      <c r="BK1957" s="1"/>
    </row>
    <row r="1958" spans="1:63" s="2" customFormat="1" ht="15" customHeight="1" x14ac:dyDescent="0.15">
      <c r="A1958" s="1"/>
      <c r="B1958" s="1"/>
      <c r="C1958" s="1"/>
      <c r="D1958" s="1"/>
      <c r="E1958" s="1"/>
      <c r="F1958" s="1"/>
      <c r="G1958" s="1"/>
      <c r="H1958" s="1"/>
      <c r="I1958" s="1"/>
      <c r="J1958" s="1"/>
      <c r="K1958" s="1"/>
      <c r="L1958" s="1"/>
      <c r="M1958" s="1"/>
      <c r="N1958" s="1"/>
      <c r="O1958" s="1"/>
      <c r="P1958" s="1"/>
      <c r="Q1958" s="1"/>
      <c r="R1958" s="1"/>
      <c r="S1958" s="1"/>
      <c r="T1958" s="1"/>
      <c r="U1958" s="1"/>
      <c r="V1958" s="1"/>
      <c r="W1958" s="1"/>
      <c r="X1958" s="1"/>
      <c r="Y1958" s="1"/>
      <c r="Z1958" s="1"/>
      <c r="AA1958" s="1"/>
      <c r="AB1958" s="1"/>
      <c r="AC1958" s="1"/>
      <c r="AD1958" s="1"/>
      <c r="AE1958" s="1"/>
      <c r="AF1958" s="83"/>
      <c r="AG1958" s="87"/>
      <c r="AH1958" s="1"/>
      <c r="AI1958" s="1"/>
      <c r="AJ1958" s="1"/>
      <c r="AK1958" s="1"/>
      <c r="AL1958" s="1"/>
      <c r="AM1958" s="1"/>
      <c r="AN1958" s="1"/>
      <c r="AO1958" s="1"/>
      <c r="AP1958" s="1"/>
      <c r="AQ1958" s="1"/>
      <c r="AR1958" s="1"/>
      <c r="AS1958" s="1"/>
      <c r="AT1958" s="1"/>
      <c r="AU1958" s="1"/>
      <c r="AV1958" s="1"/>
      <c r="AW1958" s="1"/>
      <c r="AX1958" s="1"/>
      <c r="AY1958" s="1"/>
      <c r="AZ1958" s="1"/>
      <c r="BA1958" s="1"/>
      <c r="BB1958" s="1"/>
      <c r="BC1958" s="1"/>
      <c r="BD1958" s="1"/>
      <c r="BE1958" s="1"/>
      <c r="BF1958" s="1"/>
      <c r="BG1958" s="1"/>
      <c r="BH1958" s="1"/>
      <c r="BI1958" s="1"/>
      <c r="BJ1958" s="1"/>
      <c r="BK1958" s="1"/>
    </row>
    <row r="1959" spans="1:63" s="2" customFormat="1" ht="15" customHeight="1" x14ac:dyDescent="0.15">
      <c r="A1959" s="1"/>
      <c r="B1959" s="1"/>
      <c r="C1959" s="1"/>
      <c r="D1959" s="1"/>
      <c r="E1959" s="1"/>
      <c r="F1959" s="1"/>
      <c r="G1959" s="1"/>
      <c r="H1959" s="1"/>
      <c r="I1959" s="1"/>
      <c r="J1959" s="1"/>
      <c r="K1959" s="1"/>
      <c r="L1959" s="1"/>
      <c r="M1959" s="1"/>
      <c r="N1959" s="1"/>
      <c r="O1959" s="1"/>
      <c r="P1959" s="1"/>
      <c r="Q1959" s="1"/>
      <c r="R1959" s="1"/>
      <c r="S1959" s="1"/>
      <c r="T1959" s="1"/>
      <c r="U1959" s="1"/>
      <c r="V1959" s="1"/>
      <c r="W1959" s="1"/>
      <c r="X1959" s="1"/>
      <c r="Y1959" s="1"/>
      <c r="Z1959" s="1"/>
      <c r="AA1959" s="1"/>
      <c r="AB1959" s="1"/>
      <c r="AC1959" s="1"/>
      <c r="AD1959" s="1"/>
      <c r="AE1959" s="1"/>
      <c r="AF1959" s="83"/>
      <c r="AG1959" s="87"/>
      <c r="AH1959" s="1"/>
      <c r="AI1959" s="1"/>
      <c r="AJ1959" s="1"/>
      <c r="AK1959" s="1"/>
      <c r="AL1959" s="1"/>
      <c r="AM1959" s="1"/>
      <c r="AN1959" s="1"/>
      <c r="AO1959" s="1"/>
      <c r="AP1959" s="1"/>
      <c r="AQ1959" s="1"/>
      <c r="AR1959" s="1"/>
      <c r="AS1959" s="1"/>
      <c r="AT1959" s="1"/>
      <c r="AU1959" s="1"/>
      <c r="AV1959" s="1"/>
      <c r="AW1959" s="1"/>
      <c r="AX1959" s="1"/>
      <c r="AY1959" s="1"/>
      <c r="AZ1959" s="1"/>
      <c r="BA1959" s="1"/>
      <c r="BB1959" s="1"/>
      <c r="BC1959" s="1"/>
      <c r="BD1959" s="1"/>
      <c r="BE1959" s="1"/>
      <c r="BF1959" s="1"/>
      <c r="BG1959" s="1"/>
      <c r="BH1959" s="1"/>
      <c r="BI1959" s="1"/>
      <c r="BJ1959" s="1"/>
      <c r="BK1959" s="1"/>
    </row>
    <row r="1960" spans="1:63" s="2" customFormat="1" ht="15" customHeight="1" x14ac:dyDescent="0.15">
      <c r="A1960" s="1"/>
      <c r="B1960" s="1"/>
      <c r="C1960" s="1"/>
      <c r="D1960" s="1"/>
      <c r="E1960" s="1"/>
      <c r="F1960" s="1"/>
      <c r="G1960" s="1"/>
      <c r="H1960" s="1"/>
      <c r="I1960" s="1"/>
      <c r="J1960" s="1"/>
      <c r="K1960" s="1"/>
      <c r="L1960" s="1"/>
      <c r="M1960" s="1"/>
      <c r="N1960" s="1"/>
      <c r="O1960" s="1"/>
      <c r="P1960" s="1"/>
      <c r="Q1960" s="1"/>
      <c r="R1960" s="1"/>
      <c r="S1960" s="1"/>
      <c r="T1960" s="1"/>
      <c r="U1960" s="1"/>
      <c r="V1960" s="1"/>
      <c r="W1960" s="1"/>
      <c r="X1960" s="1"/>
      <c r="Y1960" s="1"/>
      <c r="Z1960" s="1"/>
      <c r="AA1960" s="1"/>
      <c r="AB1960" s="1"/>
      <c r="AC1960" s="1"/>
      <c r="AD1960" s="1"/>
      <c r="AE1960" s="1"/>
      <c r="AF1960" s="83"/>
      <c r="AG1960" s="87"/>
      <c r="AH1960" s="1"/>
      <c r="AI1960" s="1"/>
      <c r="AJ1960" s="1"/>
      <c r="AK1960" s="1"/>
      <c r="AL1960" s="1"/>
      <c r="AM1960" s="1"/>
      <c r="AN1960" s="1"/>
      <c r="AO1960" s="1"/>
      <c r="AP1960" s="1"/>
      <c r="AQ1960" s="1"/>
      <c r="AR1960" s="1"/>
      <c r="AS1960" s="1"/>
      <c r="AT1960" s="1"/>
      <c r="AU1960" s="1"/>
      <c r="AV1960" s="1"/>
      <c r="AW1960" s="1"/>
      <c r="AX1960" s="1"/>
      <c r="AY1960" s="1"/>
      <c r="AZ1960" s="1"/>
      <c r="BA1960" s="1"/>
      <c r="BB1960" s="1"/>
      <c r="BC1960" s="1"/>
      <c r="BD1960" s="1"/>
      <c r="BE1960" s="1"/>
      <c r="BF1960" s="1"/>
      <c r="BG1960" s="1"/>
      <c r="BH1960" s="1"/>
      <c r="BI1960" s="1"/>
      <c r="BJ1960" s="1"/>
      <c r="BK1960" s="1"/>
    </row>
    <row r="1961" spans="1:63" s="2" customFormat="1" ht="15" customHeight="1" x14ac:dyDescent="0.15">
      <c r="A1961" s="1"/>
      <c r="B1961" s="1"/>
      <c r="C1961" s="1"/>
      <c r="D1961" s="1"/>
      <c r="E1961" s="1"/>
      <c r="F1961" s="1"/>
      <c r="G1961" s="1"/>
      <c r="H1961" s="1"/>
      <c r="I1961" s="1"/>
      <c r="J1961" s="1"/>
      <c r="K1961" s="1"/>
      <c r="L1961" s="1"/>
      <c r="M1961" s="1"/>
      <c r="N1961" s="1"/>
      <c r="O1961" s="1"/>
      <c r="P1961" s="1"/>
      <c r="Q1961" s="1"/>
      <c r="R1961" s="1"/>
      <c r="S1961" s="1"/>
      <c r="T1961" s="1"/>
      <c r="U1961" s="1"/>
      <c r="V1961" s="1"/>
      <c r="W1961" s="1"/>
      <c r="X1961" s="1"/>
      <c r="Y1961" s="1"/>
      <c r="Z1961" s="1"/>
      <c r="AA1961" s="1"/>
      <c r="AB1961" s="1"/>
      <c r="AC1961" s="1"/>
      <c r="AD1961" s="1"/>
      <c r="AE1961" s="1"/>
      <c r="AF1961" s="83"/>
      <c r="AG1961" s="87"/>
      <c r="AH1961" s="1"/>
      <c r="AI1961" s="1"/>
      <c r="AJ1961" s="1"/>
      <c r="AK1961" s="1"/>
      <c r="AL1961" s="1"/>
      <c r="AM1961" s="1"/>
      <c r="AN1961" s="1"/>
      <c r="AO1961" s="1"/>
      <c r="AP1961" s="1"/>
      <c r="AQ1961" s="1"/>
      <c r="AR1961" s="1"/>
      <c r="AS1961" s="1"/>
      <c r="AT1961" s="1"/>
      <c r="AU1961" s="1"/>
      <c r="AV1961" s="1"/>
      <c r="AW1961" s="1"/>
      <c r="AX1961" s="1"/>
      <c r="AY1961" s="1"/>
      <c r="AZ1961" s="1"/>
      <c r="BA1961" s="1"/>
      <c r="BB1961" s="1"/>
      <c r="BC1961" s="1"/>
      <c r="BD1961" s="1"/>
      <c r="BE1961" s="1"/>
      <c r="BF1961" s="1"/>
      <c r="BG1961" s="1"/>
      <c r="BH1961" s="1"/>
      <c r="BI1961" s="1"/>
      <c r="BJ1961" s="1"/>
      <c r="BK1961" s="1"/>
    </row>
    <row r="1962" spans="1:63" s="2" customFormat="1" ht="15" customHeight="1" x14ac:dyDescent="0.15">
      <c r="A1962" s="1"/>
      <c r="B1962" s="1"/>
      <c r="C1962" s="1"/>
      <c r="D1962" s="1"/>
      <c r="E1962" s="1"/>
      <c r="F1962" s="1"/>
      <c r="G1962" s="1"/>
      <c r="H1962" s="1"/>
      <c r="I1962" s="1"/>
      <c r="J1962" s="1"/>
      <c r="K1962" s="1"/>
      <c r="L1962" s="1"/>
      <c r="M1962" s="1"/>
      <c r="N1962" s="1"/>
      <c r="O1962" s="1"/>
      <c r="P1962" s="1"/>
      <c r="Q1962" s="1"/>
      <c r="R1962" s="1"/>
      <c r="S1962" s="1"/>
      <c r="T1962" s="1"/>
      <c r="U1962" s="1"/>
      <c r="V1962" s="1"/>
      <c r="W1962" s="1"/>
      <c r="X1962" s="1"/>
      <c r="Y1962" s="1"/>
      <c r="Z1962" s="1"/>
      <c r="AA1962" s="1"/>
      <c r="AB1962" s="1"/>
      <c r="AC1962" s="1"/>
      <c r="AD1962" s="1"/>
      <c r="AE1962" s="1"/>
      <c r="AF1962" s="83"/>
      <c r="AG1962" s="87"/>
      <c r="AH1962" s="1"/>
      <c r="AI1962" s="1"/>
      <c r="AJ1962" s="1"/>
      <c r="AK1962" s="1"/>
      <c r="AL1962" s="1"/>
      <c r="AM1962" s="1"/>
      <c r="AN1962" s="1"/>
      <c r="AO1962" s="1"/>
      <c r="AP1962" s="1"/>
      <c r="AQ1962" s="1"/>
      <c r="AR1962" s="1"/>
      <c r="AS1962" s="1"/>
      <c r="AT1962" s="1"/>
      <c r="AU1962" s="1"/>
      <c r="AV1962" s="1"/>
      <c r="AW1962" s="1"/>
      <c r="AX1962" s="1"/>
      <c r="AY1962" s="1"/>
      <c r="AZ1962" s="1"/>
      <c r="BA1962" s="1"/>
      <c r="BB1962" s="1"/>
      <c r="BC1962" s="1"/>
      <c r="BD1962" s="1"/>
      <c r="BE1962" s="1"/>
      <c r="BF1962" s="1"/>
      <c r="BG1962" s="1"/>
      <c r="BH1962" s="1"/>
      <c r="BI1962" s="1"/>
      <c r="BJ1962" s="1"/>
      <c r="BK1962" s="1"/>
    </row>
    <row r="1963" spans="1:63" s="2" customFormat="1" ht="15" customHeight="1" x14ac:dyDescent="0.15">
      <c r="A1963" s="1"/>
      <c r="B1963" s="1"/>
      <c r="C1963" s="1"/>
      <c r="D1963" s="1"/>
      <c r="E1963" s="1"/>
      <c r="F1963" s="1"/>
      <c r="G1963" s="1"/>
      <c r="H1963" s="1"/>
      <c r="I1963" s="1"/>
      <c r="J1963" s="1"/>
      <c r="K1963" s="1"/>
      <c r="L1963" s="1"/>
      <c r="M1963" s="1"/>
      <c r="N1963" s="1"/>
      <c r="O1963" s="1"/>
      <c r="P1963" s="1"/>
      <c r="Q1963" s="1"/>
      <c r="R1963" s="1"/>
      <c r="S1963" s="1"/>
      <c r="T1963" s="1"/>
      <c r="U1963" s="1"/>
      <c r="V1963" s="1"/>
      <c r="W1963" s="1"/>
      <c r="X1963" s="1"/>
      <c r="Y1963" s="1"/>
      <c r="Z1963" s="1"/>
      <c r="AA1963" s="1"/>
      <c r="AB1963" s="1"/>
      <c r="AC1963" s="1"/>
      <c r="AD1963" s="1"/>
      <c r="AE1963" s="1"/>
      <c r="AF1963" s="83"/>
      <c r="AG1963" s="87"/>
      <c r="AH1963" s="1"/>
      <c r="AI1963" s="1"/>
      <c r="AJ1963" s="1"/>
      <c r="AK1963" s="1"/>
      <c r="AL1963" s="1"/>
      <c r="AM1963" s="1"/>
      <c r="AN1963" s="1"/>
      <c r="AO1963" s="1"/>
      <c r="AP1963" s="1"/>
      <c r="AQ1963" s="1"/>
      <c r="AR1963" s="1"/>
      <c r="AS1963" s="1"/>
      <c r="AT1963" s="1"/>
      <c r="AU1963" s="1"/>
      <c r="AV1963" s="1"/>
      <c r="AW1963" s="1"/>
      <c r="AX1963" s="1"/>
      <c r="AY1963" s="1"/>
      <c r="AZ1963" s="1"/>
      <c r="BA1963" s="1"/>
      <c r="BB1963" s="1"/>
      <c r="BC1963" s="1"/>
      <c r="BD1963" s="1"/>
      <c r="BE1963" s="1"/>
      <c r="BF1963" s="1"/>
      <c r="BG1963" s="1"/>
      <c r="BH1963" s="1"/>
      <c r="BI1963" s="1"/>
      <c r="BJ1963" s="1"/>
      <c r="BK1963" s="1"/>
    </row>
    <row r="1964" spans="1:63" s="2" customFormat="1" ht="15" customHeight="1" x14ac:dyDescent="0.15">
      <c r="A1964" s="1"/>
      <c r="B1964" s="1"/>
      <c r="C1964" s="1"/>
      <c r="D1964" s="1"/>
      <c r="E1964" s="1"/>
      <c r="F1964" s="1"/>
      <c r="G1964" s="1"/>
      <c r="H1964" s="1"/>
      <c r="I1964" s="1"/>
      <c r="J1964" s="1"/>
      <c r="K1964" s="1"/>
      <c r="L1964" s="1"/>
      <c r="M1964" s="1"/>
      <c r="N1964" s="1"/>
      <c r="O1964" s="1"/>
      <c r="P1964" s="1"/>
      <c r="Q1964" s="1"/>
      <c r="R1964" s="1"/>
      <c r="S1964" s="1"/>
      <c r="T1964" s="1"/>
      <c r="U1964" s="1"/>
      <c r="V1964" s="1"/>
      <c r="W1964" s="1"/>
      <c r="X1964" s="1"/>
      <c r="Y1964" s="1"/>
      <c r="Z1964" s="1"/>
      <c r="AA1964" s="1"/>
      <c r="AB1964" s="1"/>
      <c r="AC1964" s="1"/>
      <c r="AD1964" s="1"/>
      <c r="AE1964" s="1"/>
      <c r="AF1964" s="83"/>
      <c r="AG1964" s="87"/>
      <c r="AH1964" s="1"/>
      <c r="AI1964" s="1"/>
      <c r="AJ1964" s="1"/>
      <c r="AK1964" s="1"/>
      <c r="AL1964" s="1"/>
      <c r="AM1964" s="1"/>
      <c r="AN1964" s="1"/>
      <c r="AO1964" s="1"/>
      <c r="AP1964" s="1"/>
      <c r="AQ1964" s="1"/>
      <c r="AR1964" s="1"/>
      <c r="AS1964" s="1"/>
      <c r="AT1964" s="1"/>
      <c r="AU1964" s="1"/>
      <c r="AV1964" s="1"/>
      <c r="AW1964" s="1"/>
      <c r="AX1964" s="1"/>
      <c r="AY1964" s="1"/>
      <c r="AZ1964" s="1"/>
      <c r="BA1964" s="1"/>
      <c r="BB1964" s="1"/>
      <c r="BC1964" s="1"/>
      <c r="BD1964" s="1"/>
      <c r="BE1964" s="1"/>
      <c r="BF1964" s="1"/>
      <c r="BG1964" s="1"/>
      <c r="BH1964" s="1"/>
      <c r="BI1964" s="1"/>
      <c r="BJ1964" s="1"/>
      <c r="BK1964" s="1"/>
    </row>
    <row r="1965" spans="1:63" s="2" customFormat="1" ht="15" customHeight="1" x14ac:dyDescent="0.15">
      <c r="A1965" s="1"/>
      <c r="B1965" s="1"/>
      <c r="C1965" s="1"/>
      <c r="D1965" s="1"/>
      <c r="E1965" s="1"/>
      <c r="F1965" s="1"/>
      <c r="G1965" s="1"/>
      <c r="H1965" s="1"/>
      <c r="I1965" s="1"/>
      <c r="J1965" s="1"/>
      <c r="K1965" s="1"/>
      <c r="L1965" s="1"/>
      <c r="M1965" s="1"/>
      <c r="N1965" s="1"/>
      <c r="O1965" s="1"/>
      <c r="P1965" s="1"/>
      <c r="Q1965" s="1"/>
      <c r="R1965" s="1"/>
      <c r="S1965" s="1"/>
      <c r="T1965" s="1"/>
      <c r="U1965" s="1"/>
      <c r="V1965" s="1"/>
      <c r="W1965" s="1"/>
      <c r="X1965" s="1"/>
      <c r="Y1965" s="1"/>
      <c r="Z1965" s="1"/>
      <c r="AA1965" s="1"/>
      <c r="AB1965" s="1"/>
      <c r="AC1965" s="1"/>
      <c r="AD1965" s="1"/>
      <c r="AE1965" s="1"/>
      <c r="AF1965" s="83"/>
      <c r="AG1965" s="87"/>
      <c r="AH1965" s="1"/>
      <c r="AI1965" s="1"/>
      <c r="AJ1965" s="1"/>
      <c r="AK1965" s="1"/>
      <c r="AL1965" s="1"/>
      <c r="AM1965" s="1"/>
      <c r="AN1965" s="1"/>
      <c r="AO1965" s="1"/>
      <c r="AP1965" s="1"/>
      <c r="AQ1965" s="1"/>
      <c r="AR1965" s="1"/>
      <c r="AS1965" s="1"/>
      <c r="AT1965" s="1"/>
      <c r="AU1965" s="1"/>
      <c r="AV1965" s="1"/>
      <c r="AW1965" s="1"/>
      <c r="AX1965" s="1"/>
      <c r="AY1965" s="1"/>
      <c r="AZ1965" s="1"/>
      <c r="BA1965" s="1"/>
      <c r="BB1965" s="1"/>
      <c r="BC1965" s="1"/>
      <c r="BD1965" s="1"/>
      <c r="BE1965" s="1"/>
      <c r="BF1965" s="1"/>
      <c r="BG1965" s="1"/>
      <c r="BH1965" s="1"/>
      <c r="BI1965" s="1"/>
      <c r="BJ1965" s="1"/>
      <c r="BK1965" s="1"/>
    </row>
    <row r="1966" spans="1:63" s="2" customFormat="1" ht="15" customHeight="1" x14ac:dyDescent="0.15">
      <c r="A1966" s="1"/>
      <c r="B1966" s="1"/>
      <c r="C1966" s="1"/>
      <c r="D1966" s="1"/>
      <c r="E1966" s="1"/>
      <c r="F1966" s="1"/>
      <c r="G1966" s="1"/>
      <c r="H1966" s="1"/>
      <c r="I1966" s="1"/>
      <c r="J1966" s="1"/>
      <c r="K1966" s="1"/>
      <c r="L1966" s="1"/>
      <c r="M1966" s="1"/>
      <c r="N1966" s="1"/>
      <c r="O1966" s="1"/>
      <c r="P1966" s="1"/>
      <c r="Q1966" s="1"/>
      <c r="R1966" s="1"/>
      <c r="S1966" s="1"/>
      <c r="T1966" s="1"/>
      <c r="U1966" s="1"/>
      <c r="V1966" s="1"/>
      <c r="W1966" s="1"/>
      <c r="X1966" s="1"/>
      <c r="Y1966" s="1"/>
      <c r="Z1966" s="1"/>
      <c r="AA1966" s="1"/>
      <c r="AB1966" s="1"/>
      <c r="AC1966" s="1"/>
      <c r="AD1966" s="1"/>
      <c r="AE1966" s="1"/>
      <c r="AF1966" s="83"/>
      <c r="AG1966" s="87"/>
      <c r="AH1966" s="1"/>
      <c r="AI1966" s="1"/>
      <c r="AJ1966" s="1"/>
      <c r="AK1966" s="1"/>
      <c r="AL1966" s="1"/>
      <c r="AM1966" s="1"/>
      <c r="AN1966" s="1"/>
      <c r="AO1966" s="1"/>
      <c r="AP1966" s="1"/>
      <c r="AQ1966" s="1"/>
      <c r="AR1966" s="1"/>
      <c r="AS1966" s="1"/>
      <c r="AT1966" s="1"/>
      <c r="AU1966" s="1"/>
      <c r="AV1966" s="1"/>
      <c r="AW1966" s="1"/>
      <c r="AX1966" s="1"/>
      <c r="AY1966" s="1"/>
      <c r="AZ1966" s="1"/>
      <c r="BA1966" s="1"/>
      <c r="BB1966" s="1"/>
      <c r="BC1966" s="1"/>
      <c r="BD1966" s="1"/>
      <c r="BE1966" s="1"/>
      <c r="BF1966" s="1"/>
      <c r="BG1966" s="1"/>
      <c r="BH1966" s="1"/>
      <c r="BI1966" s="1"/>
      <c r="BJ1966" s="1"/>
      <c r="BK1966" s="1"/>
    </row>
    <row r="1967" spans="1:63" s="2" customFormat="1" ht="15" customHeight="1" x14ac:dyDescent="0.15">
      <c r="A1967" s="1"/>
      <c r="B1967" s="1"/>
      <c r="C1967" s="1"/>
      <c r="D1967" s="1"/>
      <c r="E1967" s="1"/>
      <c r="F1967" s="1"/>
      <c r="G1967" s="1"/>
      <c r="H1967" s="1"/>
      <c r="I1967" s="1"/>
      <c r="J1967" s="1"/>
      <c r="K1967" s="1"/>
      <c r="L1967" s="1"/>
      <c r="M1967" s="1"/>
      <c r="N1967" s="1"/>
      <c r="O1967" s="1"/>
      <c r="P1967" s="1"/>
      <c r="Q1967" s="1"/>
      <c r="R1967" s="1"/>
      <c r="S1967" s="1"/>
      <c r="T1967" s="1"/>
      <c r="U1967" s="1"/>
      <c r="V1967" s="1"/>
      <c r="W1967" s="1"/>
      <c r="X1967" s="1"/>
      <c r="Y1967" s="1"/>
      <c r="Z1967" s="1"/>
      <c r="AA1967" s="1"/>
      <c r="AB1967" s="1"/>
      <c r="AC1967" s="1"/>
      <c r="AD1967" s="1"/>
      <c r="AE1967" s="1"/>
      <c r="AF1967" s="83"/>
      <c r="AG1967" s="87"/>
      <c r="AH1967" s="1"/>
      <c r="AI1967" s="1"/>
      <c r="AJ1967" s="1"/>
      <c r="AK1967" s="1"/>
      <c r="AL1967" s="1"/>
      <c r="AM1967" s="1"/>
      <c r="AN1967" s="1"/>
      <c r="AO1967" s="1"/>
      <c r="AP1967" s="1"/>
      <c r="AQ1967" s="1"/>
      <c r="AR1967" s="1"/>
      <c r="AS1967" s="1"/>
      <c r="AT1967" s="1"/>
      <c r="AU1967" s="1"/>
      <c r="AV1967" s="1"/>
      <c r="AW1967" s="1"/>
      <c r="AX1967" s="1"/>
      <c r="AY1967" s="1"/>
      <c r="AZ1967" s="1"/>
      <c r="BA1967" s="1"/>
      <c r="BB1967" s="1"/>
      <c r="BC1967" s="1"/>
      <c r="BD1967" s="1"/>
      <c r="BE1967" s="1"/>
      <c r="BF1967" s="1"/>
      <c r="BG1967" s="1"/>
      <c r="BH1967" s="1"/>
      <c r="BI1967" s="1"/>
      <c r="BJ1967" s="1"/>
      <c r="BK1967" s="1"/>
    </row>
    <row r="1968" spans="1:63" s="2" customFormat="1" ht="15" customHeight="1" x14ac:dyDescent="0.15">
      <c r="A1968" s="1"/>
      <c r="B1968" s="1"/>
      <c r="C1968" s="1"/>
      <c r="D1968" s="1"/>
      <c r="E1968" s="1"/>
      <c r="F1968" s="1"/>
      <c r="G1968" s="1"/>
      <c r="H1968" s="1"/>
      <c r="I1968" s="1"/>
      <c r="J1968" s="1"/>
      <c r="K1968" s="1"/>
      <c r="L1968" s="1"/>
      <c r="M1968" s="1"/>
      <c r="N1968" s="1"/>
      <c r="O1968" s="1"/>
      <c r="P1968" s="1"/>
      <c r="Q1968" s="1"/>
      <c r="R1968" s="1"/>
      <c r="S1968" s="1"/>
      <c r="T1968" s="1"/>
      <c r="U1968" s="1"/>
      <c r="V1968" s="1"/>
      <c r="W1968" s="1"/>
      <c r="X1968" s="1"/>
      <c r="Y1968" s="1"/>
      <c r="Z1968" s="1"/>
      <c r="AA1968" s="1"/>
      <c r="AB1968" s="1"/>
      <c r="AC1968" s="1"/>
      <c r="AD1968" s="1"/>
      <c r="AE1968" s="1"/>
      <c r="AF1968" s="83"/>
      <c r="AG1968" s="87"/>
      <c r="AH1968" s="1"/>
      <c r="AI1968" s="1"/>
      <c r="AJ1968" s="1"/>
      <c r="AK1968" s="1"/>
      <c r="AL1968" s="1"/>
      <c r="AM1968" s="1"/>
      <c r="AN1968" s="1"/>
      <c r="AO1968" s="1"/>
      <c r="AP1968" s="1"/>
      <c r="AQ1968" s="1"/>
      <c r="AR1968" s="1"/>
      <c r="AS1968" s="1"/>
      <c r="AT1968" s="1"/>
      <c r="AU1968" s="1"/>
      <c r="AV1968" s="1"/>
      <c r="AW1968" s="1"/>
      <c r="AX1968" s="1"/>
      <c r="AY1968" s="1"/>
      <c r="AZ1968" s="1"/>
      <c r="BA1968" s="1"/>
      <c r="BB1968" s="1"/>
      <c r="BC1968" s="1"/>
      <c r="BD1968" s="1"/>
      <c r="BE1968" s="1"/>
      <c r="BF1968" s="1"/>
      <c r="BG1968" s="1"/>
      <c r="BH1968" s="1"/>
      <c r="BI1968" s="1"/>
      <c r="BJ1968" s="1"/>
      <c r="BK1968" s="1"/>
    </row>
    <row r="1969" spans="1:63" s="2" customFormat="1" ht="15" customHeight="1" x14ac:dyDescent="0.15">
      <c r="A1969" s="1"/>
      <c r="B1969" s="1"/>
      <c r="C1969" s="1"/>
      <c r="D1969" s="1"/>
      <c r="E1969" s="1"/>
      <c r="F1969" s="1"/>
      <c r="G1969" s="1"/>
      <c r="H1969" s="1"/>
      <c r="I1969" s="1"/>
      <c r="J1969" s="1"/>
      <c r="K1969" s="1"/>
      <c r="L1969" s="1"/>
      <c r="M1969" s="1"/>
      <c r="N1969" s="1"/>
      <c r="O1969" s="1"/>
      <c r="P1969" s="1"/>
      <c r="Q1969" s="1"/>
      <c r="R1969" s="1"/>
      <c r="S1969" s="1"/>
      <c r="T1969" s="1"/>
      <c r="U1969" s="1"/>
      <c r="V1969" s="1"/>
      <c r="W1969" s="1"/>
      <c r="X1969" s="1"/>
      <c r="Y1969" s="1"/>
      <c r="Z1969" s="1"/>
      <c r="AA1969" s="1"/>
      <c r="AB1969" s="1"/>
      <c r="AC1969" s="1"/>
      <c r="AD1969" s="1"/>
      <c r="AE1969" s="1"/>
      <c r="AF1969" s="83"/>
      <c r="AG1969" s="87"/>
      <c r="AH1969" s="1"/>
      <c r="AI1969" s="1"/>
      <c r="AJ1969" s="1"/>
      <c r="AK1969" s="1"/>
      <c r="AL1969" s="1"/>
      <c r="AM1969" s="1"/>
      <c r="AN1969" s="1"/>
      <c r="AO1969" s="1"/>
      <c r="AP1969" s="1"/>
      <c r="AQ1969" s="1"/>
      <c r="AR1969" s="1"/>
      <c r="AS1969" s="1"/>
      <c r="AT1969" s="1"/>
      <c r="AU1969" s="1"/>
      <c r="AV1969" s="1"/>
      <c r="AW1969" s="1"/>
      <c r="AX1969" s="1"/>
      <c r="AY1969" s="1"/>
      <c r="AZ1969" s="1"/>
      <c r="BA1969" s="1"/>
      <c r="BB1969" s="1"/>
      <c r="BC1969" s="1"/>
      <c r="BD1969" s="1"/>
      <c r="BE1969" s="1"/>
      <c r="BF1969" s="1"/>
      <c r="BG1969" s="1"/>
      <c r="BH1969" s="1"/>
      <c r="BI1969" s="1"/>
      <c r="BJ1969" s="1"/>
      <c r="BK1969" s="1"/>
    </row>
    <row r="1970" spans="1:63" s="2" customFormat="1" ht="15" customHeight="1" x14ac:dyDescent="0.15">
      <c r="A1970" s="1"/>
      <c r="B1970" s="1"/>
      <c r="C1970" s="1"/>
      <c r="D1970" s="1"/>
      <c r="E1970" s="1"/>
      <c r="F1970" s="1"/>
      <c r="G1970" s="1"/>
      <c r="H1970" s="1"/>
      <c r="I1970" s="1"/>
      <c r="J1970" s="1"/>
      <c r="K1970" s="1"/>
      <c r="L1970" s="1"/>
      <c r="M1970" s="1"/>
      <c r="N1970" s="1"/>
      <c r="O1970" s="1"/>
      <c r="P1970" s="1"/>
      <c r="Q1970" s="1"/>
      <c r="R1970" s="1"/>
      <c r="S1970" s="1"/>
      <c r="T1970" s="1"/>
      <c r="U1970" s="1"/>
      <c r="V1970" s="1"/>
      <c r="W1970" s="1"/>
      <c r="X1970" s="1"/>
      <c r="Y1970" s="1"/>
      <c r="Z1970" s="1"/>
      <c r="AA1970" s="1"/>
      <c r="AB1970" s="1"/>
      <c r="AC1970" s="1"/>
      <c r="AD1970" s="1"/>
      <c r="AE1970" s="1"/>
      <c r="AF1970" s="83"/>
      <c r="AG1970" s="87"/>
      <c r="AH1970" s="1"/>
      <c r="AI1970" s="1"/>
      <c r="AJ1970" s="1"/>
      <c r="AK1970" s="1"/>
      <c r="AL1970" s="1"/>
      <c r="AM1970" s="1"/>
      <c r="AN1970" s="1"/>
      <c r="AO1970" s="1"/>
      <c r="AP1970" s="1"/>
      <c r="AQ1970" s="1"/>
      <c r="AR1970" s="1"/>
      <c r="AS1970" s="1"/>
      <c r="AT1970" s="1"/>
      <c r="AU1970" s="1"/>
      <c r="AV1970" s="1"/>
      <c r="AW1970" s="1"/>
      <c r="AX1970" s="1"/>
      <c r="AY1970" s="1"/>
      <c r="AZ1970" s="1"/>
      <c r="BA1970" s="1"/>
      <c r="BB1970" s="1"/>
      <c r="BC1970" s="1"/>
      <c r="BD1970" s="1"/>
      <c r="BE1970" s="1"/>
      <c r="BF1970" s="1"/>
      <c r="BG1970" s="1"/>
      <c r="BH1970" s="1"/>
      <c r="BI1970" s="1"/>
      <c r="BJ1970" s="1"/>
      <c r="BK1970" s="1"/>
    </row>
    <row r="1971" spans="1:63" s="2" customFormat="1" ht="15" customHeight="1" x14ac:dyDescent="0.15">
      <c r="A1971" s="1"/>
      <c r="B1971" s="1"/>
      <c r="C1971" s="1"/>
      <c r="D1971" s="1"/>
      <c r="E1971" s="1"/>
      <c r="F1971" s="1"/>
      <c r="G1971" s="1"/>
      <c r="H1971" s="1"/>
      <c r="I1971" s="1"/>
      <c r="J1971" s="1"/>
      <c r="K1971" s="1"/>
      <c r="L1971" s="1"/>
      <c r="M1971" s="1"/>
      <c r="N1971" s="1"/>
      <c r="O1971" s="1"/>
      <c r="P1971" s="1"/>
      <c r="Q1971" s="1"/>
      <c r="R1971" s="1"/>
      <c r="S1971" s="1"/>
      <c r="T1971" s="1"/>
      <c r="U1971" s="1"/>
      <c r="V1971" s="1"/>
      <c r="W1971" s="1"/>
      <c r="X1971" s="1"/>
      <c r="Y1971" s="1"/>
      <c r="Z1971" s="1"/>
      <c r="AA1971" s="1"/>
      <c r="AB1971" s="1"/>
      <c r="AC1971" s="1"/>
      <c r="AD1971" s="1"/>
      <c r="AE1971" s="1"/>
      <c r="AF1971" s="83"/>
      <c r="AG1971" s="87"/>
      <c r="AH1971" s="1"/>
      <c r="AI1971" s="1"/>
      <c r="AJ1971" s="1"/>
      <c r="AK1971" s="1"/>
      <c r="AL1971" s="1"/>
      <c r="AM1971" s="1"/>
      <c r="AN1971" s="1"/>
      <c r="AO1971" s="1"/>
      <c r="AP1971" s="1"/>
      <c r="AQ1971" s="1"/>
      <c r="AR1971" s="1"/>
      <c r="AS1971" s="1"/>
      <c r="AT1971" s="1"/>
      <c r="AU1971" s="1"/>
      <c r="AV1971" s="1"/>
      <c r="AW1971" s="1"/>
      <c r="AX1971" s="1"/>
      <c r="AY1971" s="1"/>
      <c r="AZ1971" s="1"/>
      <c r="BA1971" s="1"/>
      <c r="BB1971" s="1"/>
      <c r="BC1971" s="1"/>
      <c r="BD1971" s="1"/>
      <c r="BE1971" s="1"/>
      <c r="BF1971" s="1"/>
      <c r="BG1971" s="1"/>
      <c r="BH1971" s="1"/>
      <c r="BI1971" s="1"/>
      <c r="BJ1971" s="1"/>
      <c r="BK1971" s="1"/>
    </row>
    <row r="1972" spans="1:63" s="2" customFormat="1" ht="15" customHeight="1" x14ac:dyDescent="0.15">
      <c r="A1972" s="1"/>
      <c r="B1972" s="1"/>
      <c r="C1972" s="1"/>
      <c r="D1972" s="1"/>
      <c r="E1972" s="1"/>
      <c r="F1972" s="1"/>
      <c r="G1972" s="1"/>
      <c r="H1972" s="1"/>
      <c r="I1972" s="1"/>
      <c r="J1972" s="1"/>
      <c r="K1972" s="1"/>
      <c r="L1972" s="1"/>
      <c r="M1972" s="1"/>
      <c r="N1972" s="1"/>
      <c r="O1972" s="1"/>
      <c r="P1972" s="1"/>
      <c r="Q1972" s="1"/>
      <c r="R1972" s="1"/>
      <c r="S1972" s="1"/>
      <c r="T1972" s="1"/>
      <c r="U1972" s="1"/>
      <c r="V1972" s="1"/>
      <c r="W1972" s="1"/>
      <c r="X1972" s="1"/>
      <c r="Y1972" s="1"/>
      <c r="Z1972" s="1"/>
      <c r="AA1972" s="1"/>
      <c r="AB1972" s="1"/>
      <c r="AC1972" s="1"/>
      <c r="AD1972" s="1"/>
      <c r="AE1972" s="1"/>
      <c r="AF1972" s="83"/>
      <c r="AG1972" s="87"/>
      <c r="AH1972" s="1"/>
      <c r="AI1972" s="1"/>
      <c r="AJ1972" s="1"/>
      <c r="AK1972" s="1"/>
      <c r="AL1972" s="1"/>
      <c r="AM1972" s="1"/>
      <c r="AN1972" s="1"/>
      <c r="AO1972" s="1"/>
      <c r="AP1972" s="1"/>
      <c r="AQ1972" s="1"/>
      <c r="AR1972" s="1"/>
      <c r="AS1972" s="1"/>
      <c r="AT1972" s="1"/>
      <c r="AU1972" s="1"/>
      <c r="AV1972" s="1"/>
      <c r="AW1972" s="1"/>
      <c r="AX1972" s="1"/>
      <c r="AY1972" s="1"/>
      <c r="AZ1972" s="1"/>
      <c r="BA1972" s="1"/>
      <c r="BB1972" s="1"/>
      <c r="BC1972" s="1"/>
      <c r="BD1972" s="1"/>
      <c r="BE1972" s="1"/>
      <c r="BF1972" s="1"/>
      <c r="BG1972" s="1"/>
      <c r="BH1972" s="1"/>
      <c r="BI1972" s="1"/>
      <c r="BJ1972" s="1"/>
      <c r="BK1972" s="1"/>
    </row>
    <row r="1973" spans="1:63" s="2" customFormat="1" ht="15" customHeight="1" x14ac:dyDescent="0.15">
      <c r="A1973" s="1"/>
      <c r="B1973" s="1"/>
      <c r="C1973" s="1"/>
      <c r="D1973" s="1"/>
      <c r="E1973" s="1"/>
      <c r="F1973" s="1"/>
      <c r="G1973" s="1"/>
      <c r="H1973" s="1"/>
      <c r="I1973" s="1"/>
      <c r="J1973" s="1"/>
      <c r="K1973" s="1"/>
      <c r="L1973" s="1"/>
      <c r="M1973" s="1"/>
      <c r="N1973" s="1"/>
      <c r="O1973" s="1"/>
      <c r="P1973" s="1"/>
      <c r="Q1973" s="1"/>
      <c r="R1973" s="1"/>
      <c r="S1973" s="1"/>
      <c r="T1973" s="1"/>
      <c r="U1973" s="1"/>
      <c r="V1973" s="1"/>
      <c r="W1973" s="1"/>
      <c r="X1973" s="1"/>
      <c r="Y1973" s="1"/>
      <c r="Z1973" s="1"/>
      <c r="AA1973" s="1"/>
      <c r="AB1973" s="1"/>
      <c r="AC1973" s="1"/>
      <c r="AD1973" s="1"/>
      <c r="AE1973" s="1"/>
      <c r="AF1973" s="83"/>
      <c r="AG1973" s="87"/>
      <c r="AH1973" s="1"/>
      <c r="AI1973" s="1"/>
      <c r="AJ1973" s="1"/>
      <c r="AK1973" s="1"/>
      <c r="AL1973" s="1"/>
      <c r="AM1973" s="1"/>
      <c r="AN1973" s="1"/>
      <c r="AO1973" s="1"/>
      <c r="AP1973" s="1"/>
      <c r="AQ1973" s="1"/>
      <c r="AR1973" s="1"/>
      <c r="AS1973" s="1"/>
      <c r="AT1973" s="1"/>
      <c r="AU1973" s="1"/>
      <c r="AV1973" s="1"/>
      <c r="AW1973" s="1"/>
      <c r="AX1973" s="1"/>
      <c r="AY1973" s="1"/>
      <c r="AZ1973" s="1"/>
      <c r="BA1973" s="1"/>
      <c r="BB1973" s="1"/>
      <c r="BC1973" s="1"/>
      <c r="BD1973" s="1"/>
      <c r="BE1973" s="1"/>
      <c r="BF1973" s="1"/>
      <c r="BG1973" s="1"/>
      <c r="BH1973" s="1"/>
      <c r="BI1973" s="1"/>
      <c r="BJ1973" s="1"/>
      <c r="BK1973" s="1"/>
    </row>
    <row r="1974" spans="1:63" s="2" customFormat="1" ht="15" customHeight="1" x14ac:dyDescent="0.15">
      <c r="A1974" s="1"/>
      <c r="B1974" s="1"/>
      <c r="C1974" s="1"/>
      <c r="D1974" s="1"/>
      <c r="E1974" s="1"/>
      <c r="F1974" s="1"/>
      <c r="G1974" s="1"/>
      <c r="H1974" s="1"/>
      <c r="I1974" s="1"/>
      <c r="J1974" s="1"/>
      <c r="K1974" s="1"/>
      <c r="L1974" s="1"/>
      <c r="M1974" s="1"/>
      <c r="N1974" s="1"/>
      <c r="O1974" s="1"/>
      <c r="P1974" s="1"/>
      <c r="Q1974" s="1"/>
      <c r="R1974" s="1"/>
      <c r="S1974" s="1"/>
      <c r="T1974" s="1"/>
      <c r="U1974" s="1"/>
      <c r="V1974" s="1"/>
      <c r="W1974" s="1"/>
      <c r="X1974" s="1"/>
      <c r="Y1974" s="1"/>
      <c r="Z1974" s="1"/>
      <c r="AA1974" s="1"/>
      <c r="AB1974" s="1"/>
      <c r="AC1974" s="1"/>
      <c r="AD1974" s="1"/>
      <c r="AE1974" s="1"/>
      <c r="AF1974" s="83"/>
      <c r="AG1974" s="87"/>
      <c r="AH1974" s="1"/>
      <c r="AI1974" s="1"/>
      <c r="AJ1974" s="1"/>
      <c r="AK1974" s="1"/>
      <c r="AL1974" s="1"/>
      <c r="AM1974" s="1"/>
      <c r="AN1974" s="1"/>
      <c r="AO1974" s="1"/>
      <c r="AP1974" s="1"/>
      <c r="AQ1974" s="1"/>
      <c r="AR1974" s="1"/>
      <c r="AS1974" s="1"/>
      <c r="AT1974" s="1"/>
      <c r="AU1974" s="1"/>
      <c r="AV1974" s="1"/>
      <c r="AW1974" s="1"/>
      <c r="AX1974" s="1"/>
      <c r="AY1974" s="1"/>
      <c r="AZ1974" s="1"/>
      <c r="BA1974" s="1"/>
      <c r="BB1974" s="1"/>
      <c r="BC1974" s="1"/>
      <c r="BD1974" s="1"/>
      <c r="BE1974" s="1"/>
      <c r="BF1974" s="1"/>
      <c r="BG1974" s="1"/>
      <c r="BH1974" s="1"/>
      <c r="BI1974" s="1"/>
      <c r="BJ1974" s="1"/>
      <c r="BK1974" s="1"/>
    </row>
    <row r="1975" spans="1:63" s="2" customFormat="1" ht="15" customHeight="1" x14ac:dyDescent="0.15">
      <c r="A1975" s="1"/>
      <c r="B1975" s="1"/>
      <c r="C1975" s="1"/>
      <c r="D1975" s="1"/>
      <c r="E1975" s="1"/>
      <c r="F1975" s="1"/>
      <c r="G1975" s="1"/>
      <c r="H1975" s="1"/>
      <c r="I1975" s="1"/>
      <c r="J1975" s="1"/>
      <c r="K1975" s="1"/>
      <c r="L1975" s="1"/>
      <c r="M1975" s="1"/>
      <c r="N1975" s="1"/>
      <c r="O1975" s="1"/>
      <c r="P1975" s="1"/>
      <c r="Q1975" s="1"/>
      <c r="R1975" s="1"/>
      <c r="S1975" s="1"/>
      <c r="T1975" s="1"/>
      <c r="U1975" s="1"/>
      <c r="V1975" s="1"/>
      <c r="W1975" s="1"/>
      <c r="X1975" s="1"/>
      <c r="Y1975" s="1"/>
      <c r="Z1975" s="1"/>
      <c r="AA1975" s="1"/>
      <c r="AB1975" s="1"/>
      <c r="AC1975" s="1"/>
      <c r="AD1975" s="1"/>
      <c r="AE1975" s="1"/>
      <c r="AF1975" s="83"/>
      <c r="AG1975" s="87"/>
      <c r="AH1975" s="1"/>
      <c r="AI1975" s="1"/>
      <c r="AJ1975" s="1"/>
      <c r="AK1975" s="1"/>
      <c r="AL1975" s="1"/>
      <c r="AM1975" s="1"/>
      <c r="AN1975" s="1"/>
      <c r="AO1975" s="1"/>
      <c r="AP1975" s="1"/>
      <c r="AQ1975" s="1"/>
      <c r="AR1975" s="1"/>
      <c r="AS1975" s="1"/>
      <c r="AT1975" s="1"/>
      <c r="AU1975" s="1"/>
      <c r="AV1975" s="1"/>
      <c r="AW1975" s="1"/>
      <c r="AX1975" s="1"/>
      <c r="AY1975" s="1"/>
      <c r="AZ1975" s="1"/>
      <c r="BA1975" s="1"/>
      <c r="BB1975" s="1"/>
      <c r="BC1975" s="1"/>
      <c r="BD1975" s="1"/>
      <c r="BE1975" s="1"/>
      <c r="BF1975" s="1"/>
      <c r="BG1975" s="1"/>
      <c r="BH1975" s="1"/>
      <c r="BI1975" s="1"/>
      <c r="BJ1975" s="1"/>
      <c r="BK1975" s="1"/>
    </row>
    <row r="1976" spans="1:63" s="2" customFormat="1" ht="15" customHeight="1" x14ac:dyDescent="0.15">
      <c r="A1976" s="1"/>
      <c r="B1976" s="1"/>
      <c r="C1976" s="1"/>
      <c r="D1976" s="1"/>
      <c r="E1976" s="1"/>
      <c r="F1976" s="1"/>
      <c r="G1976" s="1"/>
      <c r="H1976" s="1"/>
      <c r="I1976" s="1"/>
      <c r="J1976" s="1"/>
      <c r="K1976" s="1"/>
      <c r="L1976" s="1"/>
      <c r="M1976" s="1"/>
      <c r="N1976" s="1"/>
      <c r="O1976" s="1"/>
      <c r="P1976" s="1"/>
      <c r="Q1976" s="1"/>
      <c r="R1976" s="1"/>
      <c r="S1976" s="1"/>
      <c r="T1976" s="1"/>
      <c r="U1976" s="1"/>
      <c r="V1976" s="1"/>
      <c r="W1976" s="1"/>
      <c r="X1976" s="1"/>
      <c r="Y1976" s="1"/>
      <c r="Z1976" s="1"/>
      <c r="AA1976" s="1"/>
      <c r="AB1976" s="1"/>
      <c r="AC1976" s="1"/>
      <c r="AD1976" s="1"/>
      <c r="AE1976" s="1"/>
      <c r="AF1976" s="83"/>
      <c r="AG1976" s="87"/>
      <c r="AH1976" s="1"/>
      <c r="AI1976" s="1"/>
      <c r="AJ1976" s="1"/>
      <c r="AK1976" s="1"/>
      <c r="AL1976" s="1"/>
      <c r="AM1976" s="1"/>
      <c r="AN1976" s="1"/>
      <c r="AO1976" s="1"/>
      <c r="AP1976" s="1"/>
      <c r="AQ1976" s="1"/>
      <c r="AR1976" s="1"/>
      <c r="AS1976" s="1"/>
      <c r="AT1976" s="1"/>
      <c r="AU1976" s="1"/>
      <c r="AV1976" s="1"/>
      <c r="AW1976" s="1"/>
      <c r="AX1976" s="1"/>
      <c r="AY1976" s="1"/>
      <c r="AZ1976" s="1"/>
      <c r="BA1976" s="1"/>
      <c r="BB1976" s="1"/>
      <c r="BC1976" s="1"/>
      <c r="BD1976" s="1"/>
      <c r="BE1976" s="1"/>
      <c r="BF1976" s="1"/>
      <c r="BG1976" s="1"/>
      <c r="BH1976" s="1"/>
      <c r="BI1976" s="1"/>
      <c r="BJ1976" s="1"/>
      <c r="BK1976" s="1"/>
    </row>
    <row r="1977" spans="1:63" s="2" customFormat="1" ht="15" customHeight="1" x14ac:dyDescent="0.15">
      <c r="A1977" s="1"/>
      <c r="B1977" s="1"/>
      <c r="C1977" s="1"/>
      <c r="D1977" s="1"/>
      <c r="E1977" s="1"/>
      <c r="F1977" s="1"/>
      <c r="G1977" s="1"/>
      <c r="H1977" s="1"/>
      <c r="I1977" s="1"/>
      <c r="J1977" s="1"/>
      <c r="K1977" s="1"/>
      <c r="L1977" s="1"/>
      <c r="M1977" s="1"/>
      <c r="N1977" s="1"/>
      <c r="O1977" s="1"/>
      <c r="P1977" s="1"/>
      <c r="Q1977" s="1"/>
      <c r="R1977" s="1"/>
      <c r="S1977" s="1"/>
      <c r="T1977" s="1"/>
      <c r="U1977" s="1"/>
      <c r="V1977" s="1"/>
      <c r="W1977" s="1"/>
      <c r="X1977" s="1"/>
      <c r="Y1977" s="1"/>
      <c r="Z1977" s="1"/>
      <c r="AA1977" s="1"/>
      <c r="AB1977" s="1"/>
      <c r="AC1977" s="1"/>
      <c r="AD1977" s="1"/>
      <c r="AE1977" s="1"/>
      <c r="AF1977" s="83"/>
      <c r="AG1977" s="87"/>
      <c r="AH1977" s="1"/>
      <c r="AI1977" s="1"/>
      <c r="AJ1977" s="1"/>
      <c r="AK1977" s="1"/>
      <c r="AL1977" s="1"/>
      <c r="AM1977" s="1"/>
      <c r="AN1977" s="1"/>
      <c r="AO1977" s="1"/>
      <c r="AP1977" s="1"/>
      <c r="AQ1977" s="1"/>
      <c r="AR1977" s="1"/>
      <c r="AS1977" s="1"/>
      <c r="AT1977" s="1"/>
      <c r="AU1977" s="1"/>
      <c r="AV1977" s="1"/>
      <c r="AW1977" s="1"/>
      <c r="AX1977" s="1"/>
      <c r="AY1977" s="1"/>
      <c r="AZ1977" s="1"/>
      <c r="BA1977" s="1"/>
      <c r="BB1977" s="1"/>
      <c r="BC1977" s="1"/>
      <c r="BD1977" s="1"/>
      <c r="BE1977" s="1"/>
      <c r="BF1977" s="1"/>
      <c r="BG1977" s="1"/>
      <c r="BH1977" s="1"/>
      <c r="BI1977" s="1"/>
      <c r="BJ1977" s="1"/>
      <c r="BK1977" s="1"/>
    </row>
    <row r="1978" spans="1:63" s="2" customFormat="1" ht="15" customHeight="1" x14ac:dyDescent="0.15">
      <c r="A1978" s="1"/>
      <c r="B1978" s="1"/>
      <c r="C1978" s="1"/>
      <c r="D1978" s="1"/>
      <c r="E1978" s="1"/>
      <c r="F1978" s="1"/>
      <c r="G1978" s="1"/>
      <c r="H1978" s="1"/>
      <c r="I1978" s="1"/>
      <c r="J1978" s="1"/>
      <c r="K1978" s="1"/>
      <c r="L1978" s="1"/>
      <c r="M1978" s="1"/>
      <c r="N1978" s="1"/>
      <c r="O1978" s="1"/>
      <c r="P1978" s="1"/>
      <c r="Q1978" s="1"/>
      <c r="R1978" s="1"/>
      <c r="S1978" s="1"/>
      <c r="T1978" s="1"/>
      <c r="U1978" s="1"/>
      <c r="V1978" s="1"/>
      <c r="W1978" s="1"/>
      <c r="X1978" s="1"/>
      <c r="Y1978" s="1"/>
      <c r="Z1978" s="1"/>
      <c r="AA1978" s="1"/>
      <c r="AB1978" s="1"/>
      <c r="AC1978" s="1"/>
      <c r="AD1978" s="1"/>
      <c r="AE1978" s="1"/>
      <c r="AF1978" s="83"/>
      <c r="AG1978" s="87"/>
      <c r="AH1978" s="1"/>
      <c r="AI1978" s="1"/>
      <c r="AJ1978" s="1"/>
      <c r="AK1978" s="1"/>
      <c r="AL1978" s="1"/>
      <c r="AM1978" s="1"/>
      <c r="AN1978" s="1"/>
      <c r="AO1978" s="1"/>
      <c r="AP1978" s="1"/>
      <c r="AQ1978" s="1"/>
      <c r="AR1978" s="1"/>
      <c r="AS1978" s="1"/>
      <c r="AT1978" s="1"/>
      <c r="AU1978" s="1"/>
      <c r="AV1978" s="1"/>
      <c r="AW1978" s="1"/>
      <c r="AX1978" s="1"/>
      <c r="AY1978" s="1"/>
      <c r="AZ1978" s="1"/>
      <c r="BA1978" s="1"/>
      <c r="BB1978" s="1"/>
      <c r="BC1978" s="1"/>
      <c r="BD1978" s="1"/>
      <c r="BE1978" s="1"/>
      <c r="BF1978" s="1"/>
      <c r="BG1978" s="1"/>
      <c r="BH1978" s="1"/>
      <c r="BI1978" s="1"/>
      <c r="BJ1978" s="1"/>
      <c r="BK1978" s="1"/>
    </row>
    <row r="1979" spans="1:63" s="2" customFormat="1" ht="15" customHeight="1" x14ac:dyDescent="0.15">
      <c r="A1979" s="1"/>
      <c r="B1979" s="1"/>
      <c r="C1979" s="1"/>
      <c r="D1979" s="1"/>
      <c r="E1979" s="1"/>
      <c r="F1979" s="1"/>
      <c r="G1979" s="1"/>
      <c r="H1979" s="1"/>
      <c r="I1979" s="1"/>
      <c r="J1979" s="1"/>
      <c r="K1979" s="1"/>
      <c r="L1979" s="1"/>
      <c r="M1979" s="1"/>
      <c r="N1979" s="1"/>
      <c r="O1979" s="1"/>
      <c r="P1979" s="1"/>
      <c r="Q1979" s="1"/>
      <c r="R1979" s="1"/>
      <c r="S1979" s="1"/>
      <c r="T1979" s="1"/>
      <c r="U1979" s="1"/>
      <c r="V1979" s="1"/>
      <c r="W1979" s="1"/>
      <c r="X1979" s="1"/>
      <c r="Y1979" s="1"/>
      <c r="Z1979" s="1"/>
      <c r="AA1979" s="1"/>
      <c r="AB1979" s="1"/>
      <c r="AC1979" s="1"/>
      <c r="AD1979" s="1"/>
      <c r="AE1979" s="1"/>
      <c r="AF1979" s="83"/>
      <c r="AG1979" s="87"/>
      <c r="AH1979" s="1"/>
      <c r="AI1979" s="1"/>
      <c r="AJ1979" s="1"/>
      <c r="AK1979" s="1"/>
      <c r="AL1979" s="1"/>
      <c r="AM1979" s="1"/>
      <c r="AN1979" s="1"/>
      <c r="AO1979" s="1"/>
      <c r="AP1979" s="1"/>
      <c r="AQ1979" s="1"/>
      <c r="AR1979" s="1"/>
      <c r="AS1979" s="1"/>
      <c r="AT1979" s="1"/>
      <c r="AU1979" s="1"/>
      <c r="AV1979" s="1"/>
      <c r="AW1979" s="1"/>
      <c r="AX1979" s="1"/>
      <c r="AY1979" s="1"/>
      <c r="AZ1979" s="1"/>
      <c r="BA1979" s="1"/>
      <c r="BB1979" s="1"/>
      <c r="BC1979" s="1"/>
      <c r="BD1979" s="1"/>
      <c r="BE1979" s="1"/>
      <c r="BF1979" s="1"/>
      <c r="BG1979" s="1"/>
      <c r="BH1979" s="1"/>
      <c r="BI1979" s="1"/>
      <c r="BJ1979" s="1"/>
      <c r="BK1979" s="1"/>
    </row>
    <row r="1980" spans="1:63" s="2" customFormat="1" ht="15" customHeight="1" x14ac:dyDescent="0.15">
      <c r="A1980" s="1"/>
      <c r="B1980" s="1"/>
      <c r="C1980" s="1"/>
      <c r="D1980" s="1"/>
      <c r="E1980" s="1"/>
      <c r="F1980" s="1"/>
      <c r="G1980" s="1"/>
      <c r="H1980" s="1"/>
      <c r="I1980" s="1"/>
      <c r="J1980" s="1"/>
      <c r="K1980" s="1"/>
      <c r="L1980" s="1"/>
      <c r="M1980" s="1"/>
      <c r="N1980" s="1"/>
      <c r="O1980" s="1"/>
      <c r="P1980" s="1"/>
      <c r="Q1980" s="1"/>
      <c r="R1980" s="1"/>
      <c r="S1980" s="1"/>
      <c r="T1980" s="1"/>
      <c r="U1980" s="1"/>
      <c r="V1980" s="1"/>
      <c r="W1980" s="1"/>
      <c r="X1980" s="1"/>
      <c r="Y1980" s="1"/>
      <c r="Z1980" s="1"/>
      <c r="AA1980" s="1"/>
      <c r="AB1980" s="1"/>
      <c r="AC1980" s="1"/>
      <c r="AD1980" s="1"/>
      <c r="AE1980" s="1"/>
      <c r="AF1980" s="83"/>
      <c r="AG1980" s="87"/>
      <c r="AH1980" s="1"/>
      <c r="AI1980" s="1"/>
      <c r="AJ1980" s="1"/>
      <c r="AK1980" s="1"/>
      <c r="AL1980" s="1"/>
      <c r="AM1980" s="1"/>
      <c r="AN1980" s="1"/>
      <c r="AO1980" s="1"/>
      <c r="AP1980" s="1"/>
      <c r="AQ1980" s="1"/>
      <c r="AR1980" s="1"/>
      <c r="AS1980" s="1"/>
      <c r="AT1980" s="1"/>
      <c r="AU1980" s="1"/>
      <c r="AV1980" s="1"/>
      <c r="AW1980" s="1"/>
      <c r="AX1980" s="1"/>
      <c r="AY1980" s="1"/>
      <c r="AZ1980" s="1"/>
      <c r="BA1980" s="1"/>
      <c r="BB1980" s="1"/>
      <c r="BC1980" s="1"/>
      <c r="BD1980" s="1"/>
      <c r="BE1980" s="1"/>
      <c r="BF1980" s="1"/>
      <c r="BG1980" s="1"/>
      <c r="BH1980" s="1"/>
      <c r="BI1980" s="1"/>
      <c r="BJ1980" s="1"/>
      <c r="BK1980" s="1"/>
    </row>
    <row r="1981" spans="1:63" s="2" customFormat="1" ht="15" customHeight="1" x14ac:dyDescent="0.15">
      <c r="A1981" s="1"/>
      <c r="B1981" s="1"/>
      <c r="C1981" s="1"/>
      <c r="D1981" s="1"/>
      <c r="E1981" s="1"/>
      <c r="F1981" s="1"/>
      <c r="G1981" s="1"/>
      <c r="H1981" s="1"/>
      <c r="I1981" s="1"/>
      <c r="J1981" s="1"/>
      <c r="K1981" s="1"/>
      <c r="L1981" s="1"/>
      <c r="M1981" s="1"/>
      <c r="N1981" s="1"/>
      <c r="O1981" s="1"/>
      <c r="P1981" s="1"/>
      <c r="Q1981" s="1"/>
      <c r="R1981" s="1"/>
      <c r="S1981" s="1"/>
      <c r="T1981" s="1"/>
      <c r="U1981" s="1"/>
      <c r="V1981" s="1"/>
      <c r="W1981" s="1"/>
      <c r="X1981" s="1"/>
      <c r="Y1981" s="1"/>
      <c r="Z1981" s="1"/>
      <c r="AA1981" s="1"/>
      <c r="AB1981" s="1"/>
      <c r="AC1981" s="1"/>
      <c r="AD1981" s="1"/>
      <c r="AE1981" s="1"/>
      <c r="AF1981" s="83"/>
      <c r="AG1981" s="87"/>
      <c r="AH1981" s="1"/>
      <c r="AI1981" s="1"/>
      <c r="AJ1981" s="1"/>
      <c r="AK1981" s="1"/>
      <c r="AL1981" s="1"/>
      <c r="AM1981" s="1"/>
      <c r="AN1981" s="1"/>
      <c r="AO1981" s="1"/>
      <c r="AP1981" s="1"/>
      <c r="AQ1981" s="1"/>
      <c r="AR1981" s="1"/>
      <c r="AS1981" s="1"/>
      <c r="AT1981" s="1"/>
      <c r="AU1981" s="1"/>
      <c r="AV1981" s="1"/>
      <c r="AW1981" s="1"/>
      <c r="AX1981" s="1"/>
      <c r="AY1981" s="1"/>
      <c r="AZ1981" s="1"/>
      <c r="BA1981" s="1"/>
      <c r="BB1981" s="1"/>
      <c r="BC1981" s="1"/>
      <c r="BD1981" s="1"/>
      <c r="BE1981" s="1"/>
      <c r="BF1981" s="1"/>
      <c r="BG1981" s="1"/>
      <c r="BH1981" s="1"/>
      <c r="BI1981" s="1"/>
      <c r="BJ1981" s="1"/>
      <c r="BK1981" s="1"/>
    </row>
    <row r="1982" spans="1:63" s="2" customFormat="1" ht="15" customHeight="1" x14ac:dyDescent="0.15">
      <c r="A1982" s="1"/>
      <c r="B1982" s="1"/>
      <c r="C1982" s="1"/>
      <c r="D1982" s="1"/>
      <c r="E1982" s="1"/>
      <c r="F1982" s="1"/>
      <c r="G1982" s="1"/>
      <c r="H1982" s="1"/>
      <c r="I1982" s="1"/>
      <c r="J1982" s="1"/>
      <c r="K1982" s="1"/>
      <c r="L1982" s="1"/>
      <c r="M1982" s="1"/>
      <c r="N1982" s="1"/>
      <c r="O1982" s="1"/>
      <c r="P1982" s="1"/>
      <c r="Q1982" s="1"/>
      <c r="R1982" s="1"/>
      <c r="S1982" s="1"/>
      <c r="T1982" s="1"/>
      <c r="U1982" s="1"/>
      <c r="V1982" s="1"/>
      <c r="W1982" s="1"/>
      <c r="X1982" s="1"/>
      <c r="Y1982" s="1"/>
      <c r="Z1982" s="1"/>
      <c r="AA1982" s="1"/>
      <c r="AB1982" s="1"/>
      <c r="AC1982" s="1"/>
      <c r="AD1982" s="1"/>
      <c r="AE1982" s="1"/>
      <c r="AF1982" s="83"/>
      <c r="AG1982" s="87"/>
      <c r="AH1982" s="1"/>
      <c r="AI1982" s="1"/>
      <c r="AJ1982" s="1"/>
      <c r="AK1982" s="1"/>
      <c r="AL1982" s="1"/>
      <c r="AM1982" s="1"/>
      <c r="AN1982" s="1"/>
      <c r="AO1982" s="1"/>
      <c r="AP1982" s="1"/>
      <c r="AQ1982" s="1"/>
      <c r="AR1982" s="1"/>
      <c r="AS1982" s="1"/>
      <c r="AT1982" s="1"/>
      <c r="AU1982" s="1"/>
      <c r="AV1982" s="1"/>
      <c r="AW1982" s="1"/>
      <c r="AX1982" s="1"/>
      <c r="AY1982" s="1"/>
      <c r="AZ1982" s="1"/>
      <c r="BA1982" s="1"/>
      <c r="BB1982" s="1"/>
      <c r="BC1982" s="1"/>
      <c r="BD1982" s="1"/>
      <c r="BE1982" s="1"/>
      <c r="BF1982" s="1"/>
      <c r="BG1982" s="1"/>
      <c r="BH1982" s="1"/>
      <c r="BI1982" s="1"/>
      <c r="BJ1982" s="1"/>
      <c r="BK1982" s="1"/>
    </row>
    <row r="1983" spans="1:63" s="2" customFormat="1" ht="15" customHeight="1" x14ac:dyDescent="0.15">
      <c r="A1983" s="1"/>
      <c r="B1983" s="1"/>
      <c r="C1983" s="1"/>
      <c r="D1983" s="1"/>
      <c r="E1983" s="1"/>
      <c r="F1983" s="1"/>
      <c r="G1983" s="1"/>
      <c r="H1983" s="1"/>
      <c r="I1983" s="1"/>
      <c r="J1983" s="1"/>
      <c r="K1983" s="1"/>
      <c r="L1983" s="1"/>
      <c r="M1983" s="1"/>
      <c r="N1983" s="1"/>
      <c r="O1983" s="1"/>
      <c r="P1983" s="1"/>
      <c r="Q1983" s="1"/>
      <c r="R1983" s="1"/>
      <c r="S1983" s="1"/>
      <c r="T1983" s="1"/>
      <c r="U1983" s="1"/>
      <c r="V1983" s="1"/>
      <c r="W1983" s="1"/>
      <c r="X1983" s="1"/>
      <c r="Y1983" s="1"/>
      <c r="Z1983" s="1"/>
      <c r="AA1983" s="1"/>
      <c r="AB1983" s="1"/>
      <c r="AC1983" s="1"/>
      <c r="AD1983" s="1"/>
      <c r="AE1983" s="1"/>
      <c r="AF1983" s="83"/>
      <c r="AG1983" s="87"/>
      <c r="AH1983" s="1"/>
      <c r="AI1983" s="1"/>
      <c r="AJ1983" s="1"/>
      <c r="AK1983" s="1"/>
      <c r="AL1983" s="1"/>
      <c r="AM1983" s="1"/>
      <c r="AN1983" s="1"/>
      <c r="AO1983" s="1"/>
      <c r="AP1983" s="1"/>
      <c r="AQ1983" s="1"/>
      <c r="AR1983" s="1"/>
      <c r="AS1983" s="1"/>
      <c r="AT1983" s="1"/>
      <c r="AU1983" s="1"/>
      <c r="AV1983" s="1"/>
      <c r="AW1983" s="1"/>
      <c r="AX1983" s="1"/>
      <c r="AY1983" s="1"/>
      <c r="AZ1983" s="1"/>
      <c r="BA1983" s="1"/>
      <c r="BB1983" s="1"/>
      <c r="BC1983" s="1"/>
      <c r="BD1983" s="1"/>
      <c r="BE1983" s="1"/>
      <c r="BF1983" s="1"/>
      <c r="BG1983" s="1"/>
      <c r="BH1983" s="1"/>
      <c r="BI1983" s="1"/>
      <c r="BJ1983" s="1"/>
      <c r="BK1983" s="1"/>
    </row>
    <row r="1984" spans="1:63" s="2" customFormat="1" ht="15" customHeight="1" x14ac:dyDescent="0.15">
      <c r="A1984" s="1"/>
      <c r="B1984" s="1"/>
      <c r="C1984" s="1"/>
      <c r="D1984" s="1"/>
      <c r="E1984" s="1"/>
      <c r="F1984" s="1"/>
      <c r="G1984" s="1"/>
      <c r="H1984" s="1"/>
      <c r="I1984" s="1"/>
      <c r="J1984" s="1"/>
      <c r="K1984" s="1"/>
      <c r="L1984" s="1"/>
      <c r="M1984" s="1"/>
      <c r="N1984" s="1"/>
      <c r="O1984" s="1"/>
      <c r="P1984" s="1"/>
      <c r="Q1984" s="1"/>
      <c r="R1984" s="1"/>
      <c r="S1984" s="1"/>
      <c r="T1984" s="1"/>
      <c r="U1984" s="1"/>
      <c r="V1984" s="1"/>
      <c r="W1984" s="1"/>
      <c r="X1984" s="1"/>
      <c r="Y1984" s="1"/>
      <c r="Z1984" s="1"/>
      <c r="AA1984" s="1"/>
      <c r="AB1984" s="1"/>
      <c r="AC1984" s="1"/>
      <c r="AD1984" s="1"/>
      <c r="AE1984" s="1"/>
      <c r="AF1984" s="83"/>
      <c r="AG1984" s="87"/>
      <c r="AH1984" s="1"/>
      <c r="AI1984" s="1"/>
      <c r="AJ1984" s="1"/>
      <c r="AK1984" s="1"/>
      <c r="AL1984" s="1"/>
      <c r="AM1984" s="1"/>
      <c r="AN1984" s="1"/>
      <c r="AO1984" s="1"/>
      <c r="AP1984" s="1"/>
      <c r="AQ1984" s="1"/>
      <c r="AR1984" s="1"/>
      <c r="AS1984" s="1"/>
      <c r="AT1984" s="1"/>
      <c r="AU1984" s="1"/>
      <c r="AV1984" s="1"/>
      <c r="AW1984" s="1"/>
      <c r="AX1984" s="1"/>
      <c r="AY1984" s="1"/>
      <c r="AZ1984" s="1"/>
      <c r="BA1984" s="1"/>
      <c r="BB1984" s="1"/>
      <c r="BC1984" s="1"/>
      <c r="BD1984" s="1"/>
      <c r="BE1984" s="1"/>
      <c r="BF1984" s="1"/>
      <c r="BG1984" s="1"/>
      <c r="BH1984" s="1"/>
      <c r="BI1984" s="1"/>
      <c r="BJ1984" s="1"/>
      <c r="BK1984" s="1"/>
    </row>
    <row r="1985" spans="1:63" s="2" customFormat="1" ht="15" customHeight="1" x14ac:dyDescent="0.15">
      <c r="A1985" s="1"/>
      <c r="B1985" s="1"/>
      <c r="C1985" s="1"/>
      <c r="D1985" s="1"/>
      <c r="E1985" s="1"/>
      <c r="F1985" s="1"/>
      <c r="G1985" s="1"/>
      <c r="H1985" s="1"/>
      <c r="I1985" s="1"/>
      <c r="J1985" s="1"/>
      <c r="K1985" s="1"/>
      <c r="L1985" s="1"/>
      <c r="M1985" s="1"/>
      <c r="N1985" s="1"/>
      <c r="O1985" s="1"/>
      <c r="P1985" s="1"/>
      <c r="Q1985" s="1"/>
      <c r="R1985" s="1"/>
      <c r="S1985" s="1"/>
      <c r="T1985" s="1"/>
      <c r="U1985" s="1"/>
      <c r="V1985" s="1"/>
      <c r="W1985" s="1"/>
      <c r="X1985" s="1"/>
      <c r="Y1985" s="1"/>
      <c r="Z1985" s="1"/>
      <c r="AA1985" s="1"/>
      <c r="AB1985" s="1"/>
      <c r="AC1985" s="1"/>
      <c r="AD1985" s="1"/>
      <c r="AE1985" s="1"/>
      <c r="AF1985" s="83"/>
      <c r="AG1985" s="87"/>
      <c r="AH1985" s="1"/>
      <c r="AI1985" s="1"/>
      <c r="AJ1985" s="1"/>
      <c r="AK1985" s="1"/>
      <c r="AL1985" s="1"/>
      <c r="AM1985" s="1"/>
      <c r="AN1985" s="1"/>
      <c r="AO1985" s="1"/>
      <c r="AP1985" s="1"/>
      <c r="AQ1985" s="1"/>
      <c r="AR1985" s="1"/>
      <c r="AS1985" s="1"/>
      <c r="AT1985" s="1"/>
      <c r="AU1985" s="1"/>
      <c r="AV1985" s="1"/>
      <c r="AW1985" s="1"/>
      <c r="AX1985" s="1"/>
      <c r="AY1985" s="1"/>
      <c r="AZ1985" s="1"/>
      <c r="BA1985" s="1"/>
      <c r="BB1985" s="1"/>
      <c r="BC1985" s="1"/>
      <c r="BD1985" s="1"/>
      <c r="BE1985" s="1"/>
      <c r="BF1985" s="1"/>
      <c r="BG1985" s="1"/>
      <c r="BH1985" s="1"/>
      <c r="BI1985" s="1"/>
      <c r="BJ1985" s="1"/>
      <c r="BK1985" s="1"/>
    </row>
    <row r="1986" spans="1:63" s="2" customFormat="1" ht="15" customHeight="1" x14ac:dyDescent="0.15">
      <c r="A1986" s="1"/>
      <c r="B1986" s="1"/>
      <c r="C1986" s="1"/>
      <c r="D1986" s="1"/>
      <c r="E1986" s="1"/>
      <c r="F1986" s="1"/>
      <c r="G1986" s="1"/>
      <c r="H1986" s="1"/>
      <c r="I1986" s="1"/>
      <c r="J1986" s="1"/>
      <c r="K1986" s="1"/>
      <c r="L1986" s="1"/>
      <c r="M1986" s="1"/>
      <c r="N1986" s="1"/>
      <c r="O1986" s="1"/>
      <c r="P1986" s="1"/>
      <c r="Q1986" s="1"/>
      <c r="R1986" s="1"/>
      <c r="S1986" s="1"/>
      <c r="T1986" s="1"/>
      <c r="U1986" s="1"/>
      <c r="V1986" s="1"/>
      <c r="W1986" s="1"/>
      <c r="X1986" s="1"/>
      <c r="Y1986" s="1"/>
      <c r="Z1986" s="1"/>
      <c r="AA1986" s="1"/>
      <c r="AB1986" s="1"/>
      <c r="AC1986" s="1"/>
      <c r="AD1986" s="1"/>
      <c r="AE1986" s="1"/>
      <c r="AF1986" s="83"/>
      <c r="AG1986" s="87"/>
      <c r="AH1986" s="1"/>
      <c r="AI1986" s="1"/>
      <c r="AJ1986" s="1"/>
      <c r="AK1986" s="1"/>
      <c r="AL1986" s="1"/>
      <c r="AM1986" s="1"/>
      <c r="AN1986" s="1"/>
      <c r="AO1986" s="1"/>
      <c r="AP1986" s="1"/>
      <c r="AQ1986" s="1"/>
      <c r="AR1986" s="1"/>
      <c r="AS1986" s="1"/>
      <c r="AT1986" s="1"/>
      <c r="AU1986" s="1"/>
      <c r="AV1986" s="1"/>
      <c r="AW1986" s="1"/>
      <c r="AX1986" s="1"/>
      <c r="AY1986" s="1"/>
      <c r="AZ1986" s="1"/>
      <c r="BA1986" s="1"/>
      <c r="BB1986" s="1"/>
      <c r="BC1986" s="1"/>
      <c r="BD1986" s="1"/>
      <c r="BE1986" s="1"/>
      <c r="BF1986" s="1"/>
      <c r="BG1986" s="1"/>
      <c r="BH1986" s="1"/>
      <c r="BI1986" s="1"/>
      <c r="BJ1986" s="1"/>
      <c r="BK1986" s="1"/>
    </row>
    <row r="1987" spans="1:63" s="2" customFormat="1" ht="15" customHeight="1" x14ac:dyDescent="0.15">
      <c r="A1987" s="1"/>
      <c r="B1987" s="1"/>
      <c r="C1987" s="1"/>
      <c r="D1987" s="1"/>
      <c r="E1987" s="1"/>
      <c r="F1987" s="1"/>
      <c r="G1987" s="1"/>
      <c r="H1987" s="1"/>
      <c r="I1987" s="1"/>
      <c r="J1987" s="1"/>
      <c r="K1987" s="1"/>
      <c r="L1987" s="1"/>
      <c r="M1987" s="1"/>
      <c r="N1987" s="1"/>
      <c r="O1987" s="1"/>
      <c r="P1987" s="1"/>
      <c r="Q1987" s="1"/>
      <c r="R1987" s="1"/>
      <c r="S1987" s="1"/>
      <c r="T1987" s="1"/>
      <c r="U1987" s="1"/>
      <c r="V1987" s="1"/>
      <c r="W1987" s="1"/>
      <c r="X1987" s="1"/>
      <c r="Y1987" s="1"/>
      <c r="Z1987" s="1"/>
      <c r="AA1987" s="1"/>
      <c r="AB1987" s="1"/>
      <c r="AC1987" s="1"/>
      <c r="AD1987" s="1"/>
      <c r="AE1987" s="1"/>
      <c r="AF1987" s="83"/>
      <c r="AG1987" s="87"/>
      <c r="AH1987" s="1"/>
      <c r="AI1987" s="1"/>
      <c r="AJ1987" s="1"/>
      <c r="AK1987" s="1"/>
      <c r="AL1987" s="1"/>
      <c r="AM1987" s="1"/>
      <c r="AN1987" s="1"/>
      <c r="AO1987" s="1"/>
      <c r="AP1987" s="1"/>
      <c r="AQ1987" s="1"/>
      <c r="AR1987" s="1"/>
      <c r="AS1987" s="1"/>
      <c r="AT1987" s="1"/>
      <c r="AU1987" s="1"/>
      <c r="AV1987" s="1"/>
      <c r="AW1987" s="1"/>
      <c r="AX1987" s="1"/>
      <c r="AY1987" s="1"/>
      <c r="AZ1987" s="1"/>
      <c r="BA1987" s="1"/>
      <c r="BB1987" s="1"/>
      <c r="BC1987" s="1"/>
      <c r="BD1987" s="1"/>
      <c r="BE1987" s="1"/>
      <c r="BF1987" s="1"/>
      <c r="BG1987" s="1"/>
      <c r="BH1987" s="1"/>
      <c r="BI1987" s="1"/>
      <c r="BJ1987" s="1"/>
      <c r="BK1987" s="1"/>
    </row>
    <row r="1988" spans="1:63" s="2" customFormat="1" ht="15" customHeight="1" x14ac:dyDescent="0.15">
      <c r="A1988" s="1"/>
      <c r="B1988" s="1"/>
      <c r="C1988" s="1"/>
      <c r="D1988" s="1"/>
      <c r="E1988" s="1"/>
      <c r="F1988" s="1"/>
      <c r="G1988" s="1"/>
      <c r="H1988" s="1"/>
      <c r="I1988" s="1"/>
      <c r="J1988" s="1"/>
      <c r="K1988" s="1"/>
      <c r="L1988" s="1"/>
      <c r="M1988" s="1"/>
      <c r="N1988" s="1"/>
      <c r="O1988" s="1"/>
      <c r="P1988" s="1"/>
      <c r="Q1988" s="1"/>
      <c r="R1988" s="1"/>
      <c r="S1988" s="1"/>
      <c r="T1988" s="1"/>
      <c r="U1988" s="1"/>
      <c r="V1988" s="1"/>
      <c r="W1988" s="1"/>
      <c r="X1988" s="1"/>
      <c r="Y1988" s="1"/>
      <c r="Z1988" s="1"/>
      <c r="AA1988" s="1"/>
      <c r="AB1988" s="1"/>
      <c r="AC1988" s="1"/>
      <c r="AD1988" s="1"/>
      <c r="AE1988" s="1"/>
      <c r="AF1988" s="83"/>
      <c r="AG1988" s="87"/>
      <c r="AH1988" s="1"/>
      <c r="AI1988" s="1"/>
      <c r="AJ1988" s="1"/>
      <c r="AK1988" s="1"/>
      <c r="AL1988" s="1"/>
      <c r="AM1988" s="1"/>
      <c r="AN1988" s="1"/>
      <c r="AO1988" s="1"/>
      <c r="AP1988" s="1"/>
      <c r="AQ1988" s="1"/>
      <c r="AR1988" s="1"/>
      <c r="AS1988" s="1"/>
      <c r="AT1988" s="1"/>
      <c r="AU1988" s="1"/>
      <c r="AV1988" s="1"/>
      <c r="AW1988" s="1"/>
      <c r="AX1988" s="1"/>
      <c r="AY1988" s="1"/>
      <c r="AZ1988" s="1"/>
      <c r="BA1988" s="1"/>
      <c r="BB1988" s="1"/>
      <c r="BC1988" s="1"/>
      <c r="BD1988" s="1"/>
      <c r="BE1988" s="1"/>
      <c r="BF1988" s="1"/>
      <c r="BG1988" s="1"/>
      <c r="BH1988" s="1"/>
      <c r="BI1988" s="1"/>
      <c r="BJ1988" s="1"/>
      <c r="BK1988" s="1"/>
    </row>
    <row r="1989" spans="1:63" s="2" customFormat="1" ht="15" customHeight="1" x14ac:dyDescent="0.15">
      <c r="A1989" s="1"/>
      <c r="B1989" s="1"/>
      <c r="C1989" s="1"/>
      <c r="D1989" s="1"/>
      <c r="E1989" s="1"/>
      <c r="F1989" s="1"/>
      <c r="G1989" s="1"/>
      <c r="H1989" s="1"/>
      <c r="I1989" s="1"/>
      <c r="J1989" s="1"/>
      <c r="K1989" s="1"/>
      <c r="L1989" s="1"/>
      <c r="M1989" s="1"/>
      <c r="N1989" s="1"/>
      <c r="O1989" s="1"/>
      <c r="P1989" s="1"/>
      <c r="Q1989" s="1"/>
      <c r="R1989" s="1"/>
      <c r="S1989" s="1"/>
      <c r="T1989" s="1"/>
      <c r="U1989" s="1"/>
      <c r="V1989" s="1"/>
      <c r="W1989" s="1"/>
      <c r="X1989" s="1"/>
      <c r="Y1989" s="1"/>
      <c r="Z1989" s="1"/>
      <c r="AA1989" s="1"/>
      <c r="AB1989" s="1"/>
      <c r="AC1989" s="1"/>
      <c r="AD1989" s="1"/>
      <c r="AE1989" s="1"/>
      <c r="AF1989" s="83"/>
      <c r="AG1989" s="87"/>
      <c r="AH1989" s="1"/>
      <c r="AI1989" s="1"/>
      <c r="AJ1989" s="1"/>
      <c r="AK1989" s="1"/>
      <c r="AL1989" s="1"/>
      <c r="AM1989" s="1"/>
      <c r="AN1989" s="1"/>
      <c r="AO1989" s="1"/>
      <c r="AP1989" s="1"/>
      <c r="AQ1989" s="1"/>
      <c r="AR1989" s="1"/>
      <c r="AS1989" s="1"/>
      <c r="AT1989" s="1"/>
      <c r="AU1989" s="1"/>
      <c r="AV1989" s="1"/>
      <c r="AW1989" s="1"/>
      <c r="AX1989" s="1"/>
      <c r="AY1989" s="1"/>
      <c r="AZ1989" s="1"/>
      <c r="BA1989" s="1"/>
      <c r="BB1989" s="1"/>
      <c r="BC1989" s="1"/>
      <c r="BD1989" s="1"/>
      <c r="BE1989" s="1"/>
      <c r="BF1989" s="1"/>
      <c r="BG1989" s="1"/>
      <c r="BH1989" s="1"/>
      <c r="BI1989" s="1"/>
      <c r="BJ1989" s="1"/>
      <c r="BK1989" s="1"/>
    </row>
    <row r="1990" spans="1:63" s="2" customFormat="1" ht="15" customHeight="1" x14ac:dyDescent="0.15">
      <c r="A1990" s="1"/>
      <c r="B1990" s="1"/>
      <c r="C1990" s="1"/>
      <c r="D1990" s="1"/>
      <c r="E1990" s="1"/>
      <c r="F1990" s="1"/>
      <c r="G1990" s="1"/>
      <c r="H1990" s="1"/>
      <c r="I1990" s="1"/>
      <c r="J1990" s="1"/>
      <c r="K1990" s="1"/>
      <c r="L1990" s="1"/>
      <c r="M1990" s="1"/>
      <c r="N1990" s="1"/>
      <c r="O1990" s="1"/>
      <c r="P1990" s="1"/>
      <c r="Q1990" s="1"/>
      <c r="R1990" s="1"/>
      <c r="S1990" s="1"/>
      <c r="T1990" s="1"/>
      <c r="U1990" s="1"/>
      <c r="V1990" s="1"/>
      <c r="W1990" s="1"/>
      <c r="X1990" s="1"/>
      <c r="Y1990" s="1"/>
      <c r="Z1990" s="1"/>
      <c r="AA1990" s="1"/>
      <c r="AB1990" s="1"/>
      <c r="AC1990" s="1"/>
      <c r="AD1990" s="1"/>
      <c r="AE1990" s="1"/>
      <c r="AF1990" s="83"/>
      <c r="AG1990" s="87"/>
      <c r="AH1990" s="1"/>
      <c r="AI1990" s="1"/>
      <c r="AJ1990" s="1"/>
      <c r="AK1990" s="1"/>
      <c r="AL1990" s="1"/>
      <c r="AM1990" s="1"/>
      <c r="AN1990" s="1"/>
      <c r="AO1990" s="1"/>
      <c r="AP1990" s="1"/>
      <c r="AQ1990" s="1"/>
      <c r="AR1990" s="1"/>
      <c r="AS1990" s="1"/>
      <c r="AT1990" s="1"/>
      <c r="AU1990" s="1"/>
      <c r="AV1990" s="1"/>
      <c r="AW1990" s="1"/>
      <c r="AX1990" s="1"/>
      <c r="AY1990" s="1"/>
      <c r="AZ1990" s="1"/>
      <c r="BA1990" s="1"/>
      <c r="BB1990" s="1"/>
      <c r="BC1990" s="1"/>
      <c r="BD1990" s="1"/>
      <c r="BE1990" s="1"/>
      <c r="BF1990" s="1"/>
      <c r="BG1990" s="1"/>
      <c r="BH1990" s="1"/>
      <c r="BI1990" s="1"/>
      <c r="BJ1990" s="1"/>
      <c r="BK1990" s="1"/>
    </row>
    <row r="1991" spans="1:63" s="2" customFormat="1" ht="15" customHeight="1" x14ac:dyDescent="0.15">
      <c r="A1991" s="1"/>
      <c r="B1991" s="1"/>
      <c r="C1991" s="1"/>
      <c r="D1991" s="1"/>
      <c r="E1991" s="1"/>
      <c r="F1991" s="1"/>
      <c r="G1991" s="1"/>
      <c r="H1991" s="1"/>
      <c r="I1991" s="1"/>
      <c r="J1991" s="1"/>
      <c r="K1991" s="1"/>
      <c r="L1991" s="1"/>
      <c r="M1991" s="1"/>
      <c r="N1991" s="1"/>
      <c r="O1991" s="1"/>
      <c r="P1991" s="1"/>
      <c r="Q1991" s="1"/>
      <c r="R1991" s="1"/>
      <c r="S1991" s="1"/>
      <c r="T1991" s="1"/>
      <c r="U1991" s="1"/>
      <c r="V1991" s="1"/>
      <c r="W1991" s="1"/>
      <c r="X1991" s="1"/>
      <c r="Y1991" s="1"/>
      <c r="Z1991" s="1"/>
      <c r="AA1991" s="1"/>
      <c r="AB1991" s="1"/>
      <c r="AC1991" s="1"/>
      <c r="AD1991" s="1"/>
      <c r="AE1991" s="1"/>
      <c r="AF1991" s="83"/>
      <c r="AG1991" s="87"/>
      <c r="AH1991" s="1"/>
      <c r="AI1991" s="1"/>
      <c r="AJ1991" s="1"/>
      <c r="AK1991" s="1"/>
      <c r="AL1991" s="1"/>
      <c r="AM1991" s="1"/>
      <c r="AN1991" s="1"/>
      <c r="AO1991" s="1"/>
      <c r="AP1991" s="1"/>
      <c r="AQ1991" s="1"/>
      <c r="AR1991" s="1"/>
      <c r="AS1991" s="1"/>
      <c r="AT1991" s="1"/>
      <c r="AU1991" s="1"/>
      <c r="AV1991" s="1"/>
      <c r="AW1991" s="1"/>
      <c r="AX1991" s="1"/>
      <c r="AY1991" s="1"/>
      <c r="AZ1991" s="1"/>
      <c r="BA1991" s="1"/>
      <c r="BB1991" s="1"/>
      <c r="BC1991" s="1"/>
      <c r="BD1991" s="1"/>
      <c r="BE1991" s="1"/>
      <c r="BF1991" s="1"/>
      <c r="BG1991" s="1"/>
      <c r="BH1991" s="1"/>
      <c r="BI1991" s="1"/>
      <c r="BJ1991" s="1"/>
      <c r="BK1991" s="1"/>
    </row>
    <row r="1992" spans="1:63" s="2" customFormat="1" ht="15" customHeight="1" x14ac:dyDescent="0.15">
      <c r="A1992" s="1"/>
      <c r="B1992" s="1"/>
      <c r="C1992" s="1"/>
      <c r="D1992" s="1"/>
      <c r="E1992" s="1"/>
      <c r="F1992" s="1"/>
      <c r="G1992" s="1"/>
      <c r="H1992" s="1"/>
      <c r="I1992" s="1"/>
      <c r="J1992" s="1"/>
      <c r="K1992" s="1"/>
      <c r="L1992" s="1"/>
      <c r="M1992" s="1"/>
      <c r="N1992" s="1"/>
      <c r="O1992" s="1"/>
      <c r="P1992" s="1"/>
      <c r="Q1992" s="1"/>
      <c r="R1992" s="1"/>
      <c r="S1992" s="1"/>
      <c r="T1992" s="1"/>
      <c r="U1992" s="1"/>
      <c r="V1992" s="1"/>
      <c r="W1992" s="1"/>
      <c r="X1992" s="1"/>
      <c r="Y1992" s="1"/>
      <c r="Z1992" s="1"/>
      <c r="AA1992" s="1"/>
      <c r="AB1992" s="1"/>
      <c r="AC1992" s="1"/>
      <c r="AD1992" s="1"/>
      <c r="AE1992" s="1"/>
      <c r="AF1992" s="83"/>
      <c r="AG1992" s="87"/>
      <c r="AH1992" s="1"/>
      <c r="AI1992" s="1"/>
      <c r="AJ1992" s="1"/>
      <c r="AK1992" s="1"/>
      <c r="AL1992" s="1"/>
      <c r="AM1992" s="1"/>
      <c r="AN1992" s="1"/>
      <c r="AO1992" s="1"/>
      <c r="AP1992" s="1"/>
      <c r="AQ1992" s="1"/>
      <c r="AR1992" s="1"/>
      <c r="AS1992" s="1"/>
      <c r="AT1992" s="1"/>
      <c r="AU1992" s="1"/>
      <c r="AV1992" s="1"/>
      <c r="AW1992" s="1"/>
      <c r="AX1992" s="1"/>
      <c r="AY1992" s="1"/>
      <c r="AZ1992" s="1"/>
      <c r="BA1992" s="1"/>
      <c r="BB1992" s="1"/>
      <c r="BC1992" s="1"/>
      <c r="BD1992" s="1"/>
      <c r="BE1992" s="1"/>
      <c r="BF1992" s="1"/>
      <c r="BG1992" s="1"/>
      <c r="BH1992" s="1"/>
      <c r="BI1992" s="1"/>
      <c r="BJ1992" s="1"/>
      <c r="BK1992" s="1"/>
    </row>
    <row r="1993" spans="1:63" s="2" customFormat="1" ht="15" customHeight="1" x14ac:dyDescent="0.15">
      <c r="A1993" s="1"/>
      <c r="B1993" s="1"/>
      <c r="C1993" s="1"/>
      <c r="D1993" s="1"/>
      <c r="E1993" s="1"/>
      <c r="F1993" s="1"/>
      <c r="G1993" s="1"/>
      <c r="H1993" s="1"/>
      <c r="I1993" s="1"/>
      <c r="J1993" s="1"/>
      <c r="K1993" s="1"/>
      <c r="L1993" s="1"/>
      <c r="M1993" s="1"/>
      <c r="N1993" s="1"/>
      <c r="O1993" s="1"/>
      <c r="P1993" s="1"/>
      <c r="Q1993" s="1"/>
      <c r="R1993" s="1"/>
      <c r="S1993" s="1"/>
      <c r="T1993" s="1"/>
      <c r="U1993" s="1"/>
      <c r="V1993" s="1"/>
      <c r="W1993" s="1"/>
      <c r="X1993" s="1"/>
      <c r="Y1993" s="1"/>
      <c r="Z1993" s="1"/>
      <c r="AA1993" s="1"/>
      <c r="AB1993" s="1"/>
      <c r="AC1993" s="1"/>
      <c r="AD1993" s="1"/>
      <c r="AE1993" s="1"/>
      <c r="AF1993" s="83"/>
      <c r="AG1993" s="87"/>
      <c r="AH1993" s="1"/>
      <c r="AI1993" s="1"/>
      <c r="AJ1993" s="1"/>
      <c r="AK1993" s="1"/>
      <c r="AL1993" s="1"/>
      <c r="AM1993" s="1"/>
      <c r="AN1993" s="1"/>
      <c r="AO1993" s="1"/>
      <c r="AP1993" s="1"/>
      <c r="AQ1993" s="1"/>
      <c r="AR1993" s="1"/>
      <c r="AS1993" s="1"/>
      <c r="AT1993" s="1"/>
      <c r="AU1993" s="1"/>
      <c r="AV1993" s="1"/>
      <c r="AW1993" s="1"/>
      <c r="AX1993" s="1"/>
      <c r="AY1993" s="1"/>
      <c r="AZ1993" s="1"/>
      <c r="BA1993" s="1"/>
      <c r="BB1993" s="1"/>
      <c r="BC1993" s="1"/>
      <c r="BD1993" s="1"/>
      <c r="BE1993" s="1"/>
      <c r="BF1993" s="1"/>
      <c r="BG1993" s="1"/>
      <c r="BH1993" s="1"/>
      <c r="BI1993" s="1"/>
      <c r="BJ1993" s="1"/>
      <c r="BK1993" s="1"/>
    </row>
    <row r="1994" spans="1:63" s="2" customFormat="1" ht="15" customHeight="1" x14ac:dyDescent="0.15">
      <c r="A1994" s="1"/>
      <c r="B1994" s="1"/>
      <c r="C1994" s="1"/>
      <c r="D1994" s="1"/>
      <c r="E1994" s="1"/>
      <c r="F1994" s="1"/>
      <c r="G1994" s="1"/>
      <c r="H1994" s="1"/>
      <c r="I1994" s="1"/>
      <c r="J1994" s="1"/>
      <c r="K1994" s="1"/>
      <c r="L1994" s="1"/>
      <c r="M1994" s="1"/>
      <c r="N1994" s="1"/>
      <c r="O1994" s="1"/>
      <c r="P1994" s="1"/>
      <c r="Q1994" s="1"/>
      <c r="R1994" s="1"/>
      <c r="S1994" s="1"/>
      <c r="T1994" s="1"/>
      <c r="U1994" s="1"/>
      <c r="V1994" s="1"/>
      <c r="W1994" s="1"/>
      <c r="X1994" s="1"/>
      <c r="Y1994" s="1"/>
      <c r="Z1994" s="1"/>
      <c r="AA1994" s="1"/>
      <c r="AB1994" s="1"/>
      <c r="AC1994" s="1"/>
      <c r="AD1994" s="1"/>
      <c r="AE1994" s="1"/>
      <c r="AF1994" s="83"/>
      <c r="AG1994" s="87"/>
      <c r="AH1994" s="1"/>
      <c r="AI1994" s="1"/>
      <c r="AJ1994" s="1"/>
      <c r="AK1994" s="1"/>
      <c r="AL1994" s="1"/>
      <c r="AM1994" s="1"/>
      <c r="AN1994" s="1"/>
      <c r="AO1994" s="1"/>
      <c r="AP1994" s="1"/>
      <c r="AQ1994" s="1"/>
      <c r="AR1994" s="1"/>
      <c r="AS1994" s="1"/>
      <c r="AT1994" s="1"/>
      <c r="AU1994" s="1"/>
      <c r="AV1994" s="1"/>
      <c r="AW1994" s="1"/>
      <c r="AX1994" s="1"/>
      <c r="AY1994" s="1"/>
      <c r="AZ1994" s="1"/>
      <c r="BA1994" s="1"/>
      <c r="BB1994" s="1"/>
      <c r="BC1994" s="1"/>
      <c r="BD1994" s="1"/>
      <c r="BE1994" s="1"/>
      <c r="BF1994" s="1"/>
      <c r="BG1994" s="1"/>
      <c r="BH1994" s="1"/>
      <c r="BI1994" s="1"/>
      <c r="BJ1994" s="1"/>
      <c r="BK1994" s="1"/>
    </row>
    <row r="1995" spans="1:63" s="2" customFormat="1" ht="15" customHeight="1" x14ac:dyDescent="0.15">
      <c r="A1995" s="1"/>
      <c r="B1995" s="1"/>
      <c r="C1995" s="1"/>
      <c r="D1995" s="1"/>
      <c r="E1995" s="1"/>
      <c r="F1995" s="1"/>
      <c r="G1995" s="1"/>
      <c r="H1995" s="1"/>
      <c r="I1995" s="1"/>
      <c r="J1995" s="1"/>
      <c r="K1995" s="1"/>
      <c r="L1995" s="1"/>
      <c r="M1995" s="1"/>
      <c r="N1995" s="1"/>
      <c r="O1995" s="1"/>
      <c r="P1995" s="1"/>
      <c r="Q1995" s="1"/>
      <c r="R1995" s="1"/>
      <c r="S1995" s="1"/>
      <c r="T1995" s="1"/>
      <c r="U1995" s="1"/>
      <c r="V1995" s="1"/>
      <c r="W1995" s="1"/>
      <c r="X1995" s="1"/>
      <c r="Y1995" s="1"/>
      <c r="Z1995" s="1"/>
      <c r="AA1995" s="1"/>
      <c r="AB1995" s="1"/>
      <c r="AC1995" s="1"/>
      <c r="AD1995" s="1"/>
      <c r="AE1995" s="1"/>
      <c r="AF1995" s="83"/>
      <c r="AG1995" s="87"/>
      <c r="AH1995" s="1"/>
      <c r="AI1995" s="1"/>
      <c r="AJ1995" s="1"/>
      <c r="AK1995" s="1"/>
      <c r="AL1995" s="1"/>
      <c r="AM1995" s="1"/>
      <c r="AN1995" s="1"/>
      <c r="AO1995" s="1"/>
      <c r="AP1995" s="1"/>
      <c r="AQ1995" s="1"/>
      <c r="AR1995" s="1"/>
      <c r="AS1995" s="1"/>
      <c r="AT1995" s="1"/>
      <c r="AU1995" s="1"/>
      <c r="AV1995" s="1"/>
      <c r="AW1995" s="1"/>
      <c r="AX1995" s="1"/>
      <c r="AY1995" s="1"/>
      <c r="AZ1995" s="1"/>
      <c r="BA1995" s="1"/>
      <c r="BB1995" s="1"/>
      <c r="BC1995" s="1"/>
      <c r="BD1995" s="1"/>
      <c r="BE1995" s="1"/>
      <c r="BF1995" s="1"/>
      <c r="BG1995" s="1"/>
      <c r="BH1995" s="1"/>
      <c r="BI1995" s="1"/>
      <c r="BJ1995" s="1"/>
      <c r="BK1995" s="1"/>
    </row>
    <row r="1996" spans="1:63" s="2" customFormat="1" ht="15" customHeight="1" x14ac:dyDescent="0.15">
      <c r="A1996" s="1"/>
      <c r="B1996" s="1"/>
      <c r="C1996" s="1"/>
      <c r="D1996" s="1"/>
      <c r="E1996" s="1"/>
      <c r="F1996" s="1"/>
      <c r="G1996" s="1"/>
      <c r="H1996" s="1"/>
      <c r="I1996" s="1"/>
      <c r="J1996" s="1"/>
      <c r="K1996" s="1"/>
      <c r="L1996" s="1"/>
      <c r="M1996" s="1"/>
      <c r="N1996" s="1"/>
      <c r="O1996" s="1"/>
      <c r="P1996" s="1"/>
      <c r="Q1996" s="1"/>
      <c r="R1996" s="1"/>
      <c r="S1996" s="1"/>
      <c r="T1996" s="1"/>
      <c r="U1996" s="1"/>
      <c r="V1996" s="1"/>
      <c r="W1996" s="1"/>
      <c r="X1996" s="1"/>
      <c r="Y1996" s="1"/>
      <c r="Z1996" s="1"/>
      <c r="AA1996" s="1"/>
      <c r="AB1996" s="1"/>
      <c r="AC1996" s="1"/>
      <c r="AD1996" s="1"/>
      <c r="AE1996" s="1"/>
      <c r="AF1996" s="83"/>
      <c r="AG1996" s="87"/>
      <c r="AH1996" s="1"/>
      <c r="AI1996" s="1"/>
      <c r="AJ1996" s="1"/>
      <c r="AK1996" s="1"/>
      <c r="AL1996" s="1"/>
      <c r="AM1996" s="1"/>
      <c r="AN1996" s="1"/>
      <c r="AO1996" s="1"/>
      <c r="AP1996" s="1"/>
      <c r="AQ1996" s="1"/>
      <c r="AR1996" s="1"/>
      <c r="AS1996" s="1"/>
      <c r="AT1996" s="1"/>
      <c r="AU1996" s="1"/>
      <c r="AV1996" s="1"/>
      <c r="AW1996" s="1"/>
      <c r="AX1996" s="1"/>
      <c r="AY1996" s="1"/>
      <c r="AZ1996" s="1"/>
      <c r="BA1996" s="1"/>
      <c r="BB1996" s="1"/>
      <c r="BC1996" s="1"/>
      <c r="BD1996" s="1"/>
      <c r="BE1996" s="1"/>
      <c r="BF1996" s="1"/>
      <c r="BG1996" s="1"/>
      <c r="BH1996" s="1"/>
      <c r="BI1996" s="1"/>
      <c r="BJ1996" s="1"/>
      <c r="BK1996" s="1"/>
    </row>
    <row r="1997" spans="1:63" s="2" customFormat="1" ht="15" customHeight="1" x14ac:dyDescent="0.15">
      <c r="A1997" s="1"/>
      <c r="B1997" s="1"/>
      <c r="C1997" s="1"/>
      <c r="D1997" s="1"/>
      <c r="E1997" s="1"/>
      <c r="F1997" s="1"/>
      <c r="G1997" s="1"/>
      <c r="H1997" s="1"/>
      <c r="I1997" s="1"/>
      <c r="J1997" s="1"/>
      <c r="K1997" s="1"/>
      <c r="L1997" s="1"/>
      <c r="M1997" s="1"/>
      <c r="N1997" s="1"/>
      <c r="O1997" s="1"/>
      <c r="P1997" s="1"/>
      <c r="Q1997" s="1"/>
      <c r="R1997" s="1"/>
      <c r="S1997" s="1"/>
      <c r="T1997" s="1"/>
      <c r="U1997" s="1"/>
      <c r="V1997" s="1"/>
      <c r="W1997" s="1"/>
      <c r="X1997" s="1"/>
      <c r="Y1997" s="1"/>
      <c r="Z1997" s="1"/>
      <c r="AA1997" s="1"/>
      <c r="AB1997" s="1"/>
      <c r="AC1997" s="1"/>
      <c r="AD1997" s="1"/>
      <c r="AE1997" s="1"/>
      <c r="AF1997" s="83"/>
      <c r="AG1997" s="87"/>
      <c r="AH1997" s="1"/>
      <c r="AI1997" s="1"/>
      <c r="AJ1997" s="1"/>
      <c r="AK1997" s="1"/>
      <c r="AL1997" s="1"/>
      <c r="AM1997" s="1"/>
      <c r="AN1997" s="1"/>
      <c r="AO1997" s="1"/>
      <c r="AP1997" s="1"/>
      <c r="AQ1997" s="1"/>
      <c r="AR1997" s="1"/>
      <c r="AS1997" s="1"/>
      <c r="AT1997" s="1"/>
      <c r="AU1997" s="1"/>
      <c r="AV1997" s="1"/>
      <c r="AW1997" s="1"/>
      <c r="AX1997" s="1"/>
      <c r="AY1997" s="1"/>
      <c r="AZ1997" s="1"/>
      <c r="BA1997" s="1"/>
      <c r="BB1997" s="1"/>
      <c r="BC1997" s="1"/>
      <c r="BD1997" s="1"/>
      <c r="BE1997" s="1"/>
      <c r="BF1997" s="1"/>
      <c r="BG1997" s="1"/>
      <c r="BH1997" s="1"/>
      <c r="BI1997" s="1"/>
      <c r="BJ1997" s="1"/>
      <c r="BK1997" s="1"/>
    </row>
    <row r="1998" spans="1:63" s="2" customFormat="1" ht="15" customHeight="1" x14ac:dyDescent="0.15">
      <c r="A1998" s="1"/>
      <c r="B1998" s="1"/>
      <c r="C1998" s="1"/>
      <c r="D1998" s="1"/>
      <c r="E1998" s="1"/>
      <c r="F1998" s="1"/>
      <c r="G1998" s="1"/>
      <c r="H1998" s="1"/>
      <c r="I1998" s="1"/>
      <c r="J1998" s="1"/>
      <c r="K1998" s="1"/>
      <c r="L1998" s="1"/>
      <c r="M1998" s="1"/>
      <c r="N1998" s="1"/>
      <c r="O1998" s="1"/>
      <c r="P1998" s="1"/>
      <c r="Q1998" s="1"/>
      <c r="R1998" s="1"/>
      <c r="S1998" s="1"/>
      <c r="T1998" s="1"/>
      <c r="U1998" s="1"/>
      <c r="V1998" s="1"/>
      <c r="W1998" s="1"/>
      <c r="X1998" s="1"/>
      <c r="Y1998" s="1"/>
      <c r="Z1998" s="1"/>
      <c r="AA1998" s="1"/>
      <c r="AB1998" s="1"/>
      <c r="AC1998" s="1"/>
      <c r="AD1998" s="1"/>
      <c r="AE1998" s="1"/>
      <c r="AF1998" s="83"/>
      <c r="AG1998" s="87"/>
      <c r="AH1998" s="1"/>
      <c r="AI1998" s="1"/>
      <c r="AJ1998" s="1"/>
      <c r="AK1998" s="1"/>
      <c r="AL1998" s="1"/>
      <c r="AM1998" s="1"/>
      <c r="AN1998" s="1"/>
      <c r="AO1998" s="1"/>
      <c r="AP1998" s="1"/>
      <c r="AQ1998" s="1"/>
      <c r="AR1998" s="1"/>
      <c r="AS1998" s="1"/>
      <c r="AT1998" s="1"/>
      <c r="AU1998" s="1"/>
      <c r="AV1998" s="1"/>
      <c r="AW1998" s="1"/>
      <c r="AX1998" s="1"/>
      <c r="AY1998" s="1"/>
      <c r="AZ1998" s="1"/>
      <c r="BA1998" s="1"/>
      <c r="BB1998" s="1"/>
      <c r="BC1998" s="1"/>
      <c r="BD1998" s="1"/>
      <c r="BE1998" s="1"/>
      <c r="BF1998" s="1"/>
      <c r="BG1998" s="1"/>
      <c r="BH1998" s="1"/>
      <c r="BI1998" s="1"/>
      <c r="BJ1998" s="1"/>
      <c r="BK1998" s="1"/>
    </row>
    <row r="1999" spans="1:63" s="2" customFormat="1" ht="15" customHeight="1" x14ac:dyDescent="0.15">
      <c r="A1999" s="1"/>
      <c r="B1999" s="1"/>
      <c r="C1999" s="1"/>
      <c r="D1999" s="1"/>
      <c r="E1999" s="1"/>
      <c r="F1999" s="1"/>
      <c r="G1999" s="1"/>
      <c r="H1999" s="1"/>
      <c r="I1999" s="1"/>
      <c r="J1999" s="1"/>
      <c r="K1999" s="1"/>
      <c r="L1999" s="1"/>
      <c r="M1999" s="1"/>
      <c r="N1999" s="1"/>
      <c r="O1999" s="1"/>
      <c r="P1999" s="1"/>
      <c r="Q1999" s="1"/>
      <c r="R1999" s="1"/>
      <c r="S1999" s="1"/>
      <c r="T1999" s="1"/>
      <c r="U1999" s="1"/>
      <c r="V1999" s="1"/>
      <c r="W1999" s="1"/>
      <c r="X1999" s="1"/>
      <c r="Y1999" s="1"/>
      <c r="Z1999" s="1"/>
      <c r="AA1999" s="1"/>
      <c r="AB1999" s="1"/>
      <c r="AC1999" s="1"/>
      <c r="AD1999" s="1"/>
      <c r="AE1999" s="1"/>
      <c r="AF1999" s="83"/>
      <c r="AG1999" s="87"/>
      <c r="AH1999" s="1"/>
      <c r="AI1999" s="1"/>
      <c r="AJ1999" s="1"/>
      <c r="AK1999" s="1"/>
      <c r="AL1999" s="1"/>
      <c r="AM1999" s="1"/>
      <c r="AN1999" s="1"/>
      <c r="AO1999" s="1"/>
      <c r="AP1999" s="1"/>
      <c r="AQ1999" s="1"/>
      <c r="AR1999" s="1"/>
      <c r="AS1999" s="1"/>
      <c r="AT1999" s="1"/>
      <c r="AU1999" s="1"/>
      <c r="AV1999" s="1"/>
      <c r="AW1999" s="1"/>
      <c r="AX1999" s="1"/>
      <c r="AY1999" s="1"/>
      <c r="AZ1999" s="1"/>
      <c r="BA1999" s="1"/>
      <c r="BB1999" s="1"/>
      <c r="BC1999" s="1"/>
      <c r="BD1999" s="1"/>
      <c r="BE1999" s="1"/>
      <c r="BF1999" s="1"/>
      <c r="BG1999" s="1"/>
      <c r="BH1999" s="1"/>
      <c r="BI1999" s="1"/>
      <c r="BJ1999" s="1"/>
      <c r="BK1999" s="1"/>
    </row>
    <row r="2000" spans="1:63" s="2" customFormat="1" ht="15" customHeight="1" x14ac:dyDescent="0.15">
      <c r="A2000" s="1"/>
      <c r="B2000" s="1"/>
      <c r="C2000" s="1"/>
      <c r="D2000" s="1"/>
      <c r="E2000" s="1"/>
      <c r="F2000" s="1"/>
      <c r="G2000" s="1"/>
      <c r="H2000" s="1"/>
      <c r="I2000" s="1"/>
      <c r="J2000" s="1"/>
      <c r="K2000" s="1"/>
      <c r="L2000" s="1"/>
      <c r="M2000" s="1"/>
      <c r="N2000" s="1"/>
      <c r="O2000" s="1"/>
      <c r="P2000" s="1"/>
      <c r="Q2000" s="1"/>
      <c r="R2000" s="1"/>
      <c r="S2000" s="1"/>
      <c r="T2000" s="1"/>
      <c r="U2000" s="1"/>
      <c r="V2000" s="1"/>
      <c r="W2000" s="1"/>
      <c r="X2000" s="1"/>
      <c r="Y2000" s="1"/>
      <c r="Z2000" s="1"/>
      <c r="AA2000" s="1"/>
      <c r="AB2000" s="1"/>
      <c r="AC2000" s="1"/>
      <c r="AD2000" s="1"/>
      <c r="AE2000" s="1"/>
      <c r="AF2000" s="83"/>
      <c r="AG2000" s="87"/>
      <c r="AH2000" s="1"/>
      <c r="AI2000" s="1"/>
      <c r="AJ2000" s="1"/>
      <c r="AK2000" s="1"/>
      <c r="AL2000" s="1"/>
      <c r="AM2000" s="1"/>
      <c r="AN2000" s="1"/>
      <c r="AO2000" s="1"/>
      <c r="AP2000" s="1"/>
      <c r="AQ2000" s="1"/>
      <c r="AR2000" s="1"/>
      <c r="AS2000" s="1"/>
      <c r="AT2000" s="1"/>
      <c r="AU2000" s="1"/>
      <c r="AV2000" s="1"/>
      <c r="AW2000" s="1"/>
      <c r="AX2000" s="1"/>
      <c r="AY2000" s="1"/>
      <c r="AZ2000" s="1"/>
      <c r="BA2000" s="1"/>
      <c r="BB2000" s="1"/>
      <c r="BC2000" s="1"/>
      <c r="BD2000" s="1"/>
      <c r="BE2000" s="1"/>
      <c r="BF2000" s="1"/>
      <c r="BG2000" s="1"/>
      <c r="BH2000" s="1"/>
      <c r="BI2000" s="1"/>
      <c r="BJ2000" s="1"/>
      <c r="BK2000" s="1"/>
    </row>
    <row r="2001" spans="1:63" s="2" customFormat="1" ht="15" customHeight="1" x14ac:dyDescent="0.15">
      <c r="A2001" s="1"/>
      <c r="B2001" s="1"/>
      <c r="C2001" s="1"/>
      <c r="D2001" s="1"/>
      <c r="E2001" s="1"/>
      <c r="F2001" s="1"/>
      <c r="G2001" s="1"/>
      <c r="H2001" s="1"/>
      <c r="I2001" s="1"/>
      <c r="J2001" s="1"/>
      <c r="K2001" s="1"/>
      <c r="L2001" s="1"/>
      <c r="M2001" s="1"/>
      <c r="N2001" s="1"/>
      <c r="O2001" s="1"/>
      <c r="P2001" s="1"/>
      <c r="Q2001" s="1"/>
      <c r="R2001" s="1"/>
      <c r="S2001" s="1"/>
      <c r="T2001" s="1"/>
      <c r="U2001" s="1"/>
      <c r="V2001" s="1"/>
      <c r="W2001" s="1"/>
      <c r="X2001" s="1"/>
      <c r="Y2001" s="1"/>
      <c r="Z2001" s="1"/>
      <c r="AA2001" s="1"/>
      <c r="AB2001" s="1"/>
      <c r="AC2001" s="1"/>
      <c r="AD2001" s="1"/>
      <c r="AE2001" s="1"/>
      <c r="AF2001" s="83"/>
      <c r="AG2001" s="87"/>
      <c r="AH2001" s="1"/>
      <c r="AI2001" s="1"/>
      <c r="AJ2001" s="1"/>
      <c r="AK2001" s="1"/>
      <c r="AL2001" s="1"/>
      <c r="AM2001" s="1"/>
      <c r="AN2001" s="1"/>
      <c r="AO2001" s="1"/>
      <c r="AP2001" s="1"/>
      <c r="AQ2001" s="1"/>
      <c r="AR2001" s="1"/>
      <c r="AS2001" s="1"/>
      <c r="AT2001" s="1"/>
      <c r="AU2001" s="1"/>
      <c r="AV2001" s="1"/>
      <c r="AW2001" s="1"/>
      <c r="AX2001" s="1"/>
      <c r="AY2001" s="1"/>
      <c r="AZ2001" s="1"/>
      <c r="BA2001" s="1"/>
      <c r="BB2001" s="1"/>
      <c r="BC2001" s="1"/>
      <c r="BD2001" s="1"/>
      <c r="BE2001" s="1"/>
      <c r="BF2001" s="1"/>
      <c r="BG2001" s="1"/>
      <c r="BH2001" s="1"/>
      <c r="BI2001" s="1"/>
      <c r="BJ2001" s="1"/>
      <c r="BK2001" s="1"/>
    </row>
    <row r="2002" spans="1:63" s="2" customFormat="1" ht="15" customHeight="1" x14ac:dyDescent="0.15">
      <c r="A2002" s="1"/>
      <c r="B2002" s="1"/>
      <c r="C2002" s="1"/>
      <c r="D2002" s="1"/>
      <c r="E2002" s="1"/>
      <c r="F2002" s="1"/>
      <c r="G2002" s="1"/>
      <c r="H2002" s="1"/>
      <c r="I2002" s="1"/>
      <c r="J2002" s="1"/>
      <c r="K2002" s="1"/>
      <c r="L2002" s="1"/>
      <c r="M2002" s="1"/>
      <c r="N2002" s="1"/>
      <c r="O2002" s="1"/>
      <c r="P2002" s="1"/>
      <c r="Q2002" s="1"/>
      <c r="R2002" s="1"/>
      <c r="S2002" s="1"/>
      <c r="T2002" s="1"/>
      <c r="U2002" s="1"/>
      <c r="V2002" s="1"/>
      <c r="W2002" s="1"/>
      <c r="X2002" s="1"/>
      <c r="Y2002" s="1"/>
      <c r="Z2002" s="1"/>
      <c r="AA2002" s="1"/>
      <c r="AB2002" s="1"/>
      <c r="AC2002" s="1"/>
      <c r="AD2002" s="1"/>
      <c r="AE2002" s="1"/>
      <c r="AF2002" s="83"/>
      <c r="AG2002" s="87"/>
      <c r="AH2002" s="1"/>
      <c r="AI2002" s="1"/>
      <c r="AJ2002" s="1"/>
      <c r="AK2002" s="1"/>
      <c r="AL2002" s="1"/>
      <c r="AM2002" s="1"/>
      <c r="AN2002" s="1"/>
      <c r="AO2002" s="1"/>
      <c r="AP2002" s="1"/>
      <c r="AQ2002" s="1"/>
      <c r="AR2002" s="1"/>
      <c r="AS2002" s="1"/>
      <c r="AT2002" s="1"/>
      <c r="AU2002" s="1"/>
      <c r="AV2002" s="1"/>
      <c r="AW2002" s="1"/>
      <c r="AX2002" s="1"/>
      <c r="AY2002" s="1"/>
      <c r="AZ2002" s="1"/>
      <c r="BA2002" s="1"/>
      <c r="BB2002" s="1"/>
      <c r="BC2002" s="1"/>
      <c r="BD2002" s="1"/>
      <c r="BE2002" s="1"/>
      <c r="BF2002" s="1"/>
      <c r="BG2002" s="1"/>
      <c r="BH2002" s="1"/>
      <c r="BI2002" s="1"/>
      <c r="BJ2002" s="1"/>
      <c r="BK2002" s="1"/>
    </row>
    <row r="2003" spans="1:63" s="2" customFormat="1" ht="15" customHeight="1" x14ac:dyDescent="0.15">
      <c r="A2003" s="1"/>
      <c r="B2003" s="1"/>
      <c r="C2003" s="1"/>
      <c r="D2003" s="1"/>
      <c r="E2003" s="1"/>
      <c r="F2003" s="1"/>
      <c r="G2003" s="1"/>
      <c r="H2003" s="1"/>
      <c r="I2003" s="1"/>
      <c r="J2003" s="1"/>
      <c r="K2003" s="1"/>
      <c r="L2003" s="1"/>
      <c r="M2003" s="1"/>
      <c r="N2003" s="1"/>
      <c r="O2003" s="1"/>
      <c r="P2003" s="1"/>
      <c r="Q2003" s="1"/>
      <c r="R2003" s="1"/>
      <c r="S2003" s="1"/>
      <c r="T2003" s="1"/>
      <c r="U2003" s="1"/>
      <c r="V2003" s="1"/>
      <c r="W2003" s="1"/>
      <c r="X2003" s="1"/>
      <c r="Y2003" s="1"/>
      <c r="Z2003" s="1"/>
      <c r="AA2003" s="1"/>
      <c r="AB2003" s="1"/>
      <c r="AC2003" s="1"/>
      <c r="AD2003" s="1"/>
      <c r="AE2003" s="1"/>
      <c r="AF2003" s="83"/>
      <c r="AG2003" s="87"/>
      <c r="AH2003" s="1"/>
      <c r="AI2003" s="1"/>
      <c r="AJ2003" s="1"/>
      <c r="AK2003" s="1"/>
      <c r="AL2003" s="1"/>
      <c r="AM2003" s="1"/>
      <c r="AN2003" s="1"/>
      <c r="AO2003" s="1"/>
      <c r="AP2003" s="1"/>
      <c r="AQ2003" s="1"/>
      <c r="AR2003" s="1"/>
      <c r="AS2003" s="1"/>
      <c r="AT2003" s="1"/>
      <c r="AU2003" s="1"/>
      <c r="AV2003" s="1"/>
      <c r="AW2003" s="1"/>
      <c r="AX2003" s="1"/>
      <c r="AY2003" s="1"/>
      <c r="AZ2003" s="1"/>
      <c r="BA2003" s="1"/>
      <c r="BB2003" s="1"/>
      <c r="BC2003" s="1"/>
      <c r="BD2003" s="1"/>
      <c r="BE2003" s="1"/>
      <c r="BF2003" s="1"/>
      <c r="BG2003" s="1"/>
      <c r="BH2003" s="1"/>
      <c r="BI2003" s="1"/>
      <c r="BJ2003" s="1"/>
      <c r="BK2003" s="1"/>
    </row>
    <row r="2004" spans="1:63" s="2" customFormat="1" ht="15" customHeight="1" x14ac:dyDescent="0.15">
      <c r="A2004" s="1"/>
      <c r="B2004" s="1"/>
      <c r="C2004" s="1"/>
      <c r="D2004" s="1"/>
      <c r="E2004" s="1"/>
      <c r="F2004" s="1"/>
      <c r="G2004" s="1"/>
      <c r="H2004" s="1"/>
      <c r="I2004" s="1"/>
      <c r="J2004" s="1"/>
      <c r="K2004" s="1"/>
      <c r="L2004" s="1"/>
      <c r="M2004" s="1"/>
      <c r="N2004" s="1"/>
      <c r="O2004" s="1"/>
      <c r="P2004" s="1"/>
      <c r="Q2004" s="1"/>
      <c r="R2004" s="1"/>
      <c r="S2004" s="1"/>
      <c r="T2004" s="1"/>
      <c r="U2004" s="1"/>
      <c r="V2004" s="1"/>
      <c r="W2004" s="1"/>
      <c r="X2004" s="1"/>
      <c r="Y2004" s="1"/>
      <c r="Z2004" s="1"/>
      <c r="AA2004" s="1"/>
      <c r="AB2004" s="1"/>
      <c r="AC2004" s="1"/>
      <c r="AD2004" s="1"/>
      <c r="AE2004" s="1"/>
      <c r="AF2004" s="83"/>
      <c r="AG2004" s="87"/>
      <c r="AH2004" s="1"/>
      <c r="AI2004" s="1"/>
      <c r="AJ2004" s="1"/>
      <c r="AK2004" s="1"/>
      <c r="AL2004" s="1"/>
      <c r="AM2004" s="1"/>
      <c r="AN2004" s="1"/>
      <c r="AO2004" s="1"/>
      <c r="AP2004" s="1"/>
      <c r="AQ2004" s="1"/>
      <c r="AR2004" s="1"/>
      <c r="AS2004" s="1"/>
      <c r="AT2004" s="1"/>
      <c r="AU2004" s="1"/>
      <c r="AV2004" s="1"/>
      <c r="AW2004" s="1"/>
      <c r="AX2004" s="1"/>
      <c r="AY2004" s="1"/>
      <c r="AZ2004" s="1"/>
      <c r="BA2004" s="1"/>
      <c r="BB2004" s="1"/>
      <c r="BC2004" s="1"/>
      <c r="BD2004" s="1"/>
      <c r="BE2004" s="1"/>
      <c r="BF2004" s="1"/>
      <c r="BG2004" s="1"/>
      <c r="BH2004" s="1"/>
      <c r="BI2004" s="1"/>
      <c r="BJ2004" s="1"/>
      <c r="BK2004" s="1"/>
    </row>
    <row r="2005" spans="1:63" s="2" customFormat="1" ht="15" customHeight="1" x14ac:dyDescent="0.15">
      <c r="A2005" s="1"/>
      <c r="B2005" s="1"/>
      <c r="C2005" s="1"/>
      <c r="D2005" s="1"/>
      <c r="E2005" s="1"/>
      <c r="F2005" s="1"/>
      <c r="G2005" s="1"/>
      <c r="H2005" s="1"/>
      <c r="I2005" s="1"/>
      <c r="J2005" s="1"/>
      <c r="K2005" s="1"/>
      <c r="L2005" s="1"/>
      <c r="M2005" s="1"/>
      <c r="N2005" s="1"/>
      <c r="O2005" s="1"/>
      <c r="P2005" s="1"/>
      <c r="Q2005" s="1"/>
      <c r="R2005" s="1"/>
      <c r="S2005" s="1"/>
      <c r="T2005" s="1"/>
      <c r="U2005" s="1"/>
      <c r="V2005" s="1"/>
      <c r="W2005" s="1"/>
      <c r="X2005" s="1"/>
      <c r="Y2005" s="1"/>
      <c r="Z2005" s="1"/>
      <c r="AA2005" s="1"/>
      <c r="AB2005" s="1"/>
      <c r="AC2005" s="1"/>
      <c r="AD2005" s="1"/>
      <c r="AE2005" s="1"/>
      <c r="AF2005" s="83"/>
      <c r="AG2005" s="87"/>
      <c r="AH2005" s="1"/>
      <c r="AI2005" s="1"/>
      <c r="AJ2005" s="1"/>
      <c r="AK2005" s="1"/>
      <c r="AL2005" s="1"/>
      <c r="AM2005" s="1"/>
      <c r="AN2005" s="1"/>
      <c r="AO2005" s="1"/>
      <c r="AP2005" s="1"/>
      <c r="AQ2005" s="1"/>
      <c r="AR2005" s="1"/>
      <c r="AS2005" s="1"/>
      <c r="AT2005" s="1"/>
      <c r="AU2005" s="1"/>
      <c r="AV2005" s="1"/>
      <c r="AW2005" s="1"/>
      <c r="AX2005" s="1"/>
      <c r="AY2005" s="1"/>
      <c r="AZ2005" s="1"/>
      <c r="BA2005" s="1"/>
      <c r="BB2005" s="1"/>
      <c r="BC2005" s="1"/>
      <c r="BD2005" s="1"/>
      <c r="BE2005" s="1"/>
      <c r="BF2005" s="1"/>
      <c r="BG2005" s="1"/>
      <c r="BH2005" s="1"/>
      <c r="BI2005" s="1"/>
      <c r="BJ2005" s="1"/>
      <c r="BK2005" s="1"/>
    </row>
    <row r="2006" spans="1:63" s="2" customFormat="1" ht="15" customHeight="1" x14ac:dyDescent="0.15">
      <c r="A2006" s="1"/>
      <c r="B2006" s="1"/>
      <c r="C2006" s="1"/>
      <c r="D2006" s="1"/>
      <c r="E2006" s="1"/>
      <c r="F2006" s="1"/>
      <c r="G2006" s="1"/>
      <c r="H2006" s="1"/>
      <c r="I2006" s="1"/>
      <c r="J2006" s="1"/>
      <c r="K2006" s="1"/>
      <c r="L2006" s="1"/>
      <c r="M2006" s="1"/>
      <c r="N2006" s="1"/>
      <c r="O2006" s="1"/>
      <c r="P2006" s="1"/>
      <c r="Q2006" s="1"/>
      <c r="R2006" s="1"/>
      <c r="S2006" s="1"/>
      <c r="T2006" s="1"/>
      <c r="U2006" s="1"/>
      <c r="V2006" s="1"/>
      <c r="W2006" s="1"/>
      <c r="X2006" s="1"/>
      <c r="Y2006" s="1"/>
      <c r="Z2006" s="1"/>
      <c r="AA2006" s="1"/>
      <c r="AB2006" s="1"/>
      <c r="AC2006" s="1"/>
      <c r="AD2006" s="1"/>
      <c r="AE2006" s="1"/>
      <c r="AF2006" s="83"/>
      <c r="AG2006" s="87"/>
      <c r="AH2006" s="1"/>
      <c r="AI2006" s="1"/>
      <c r="AJ2006" s="1"/>
      <c r="AK2006" s="1"/>
      <c r="AL2006" s="1"/>
      <c r="AM2006" s="1"/>
      <c r="AN2006" s="1"/>
      <c r="AO2006" s="1"/>
      <c r="AP2006" s="1"/>
      <c r="AQ2006" s="1"/>
      <c r="AR2006" s="1"/>
      <c r="AS2006" s="1"/>
      <c r="AT2006" s="1"/>
      <c r="AU2006" s="1"/>
      <c r="AV2006" s="1"/>
      <c r="AW2006" s="1"/>
      <c r="AX2006" s="1"/>
      <c r="AY2006" s="1"/>
      <c r="AZ2006" s="1"/>
      <c r="BA2006" s="1"/>
      <c r="BB2006" s="1"/>
      <c r="BC2006" s="1"/>
      <c r="BD2006" s="1"/>
      <c r="BE2006" s="1"/>
      <c r="BF2006" s="1"/>
      <c r="BG2006" s="1"/>
      <c r="BH2006" s="1"/>
      <c r="BI2006" s="1"/>
      <c r="BJ2006" s="1"/>
      <c r="BK2006" s="1"/>
    </row>
    <row r="2007" spans="1:63" s="2" customFormat="1" ht="15" customHeight="1" x14ac:dyDescent="0.15">
      <c r="A2007" s="1"/>
      <c r="B2007" s="1"/>
      <c r="C2007" s="1"/>
      <c r="D2007" s="1"/>
      <c r="E2007" s="1"/>
      <c r="F2007" s="1"/>
      <c r="G2007" s="1"/>
      <c r="H2007" s="1"/>
      <c r="I2007" s="1"/>
      <c r="J2007" s="1"/>
      <c r="K2007" s="1"/>
      <c r="L2007" s="1"/>
      <c r="M2007" s="1"/>
      <c r="N2007" s="1"/>
      <c r="O2007" s="1"/>
      <c r="P2007" s="1"/>
      <c r="Q2007" s="1"/>
      <c r="R2007" s="1"/>
      <c r="S2007" s="1"/>
      <c r="T2007" s="1"/>
      <c r="U2007" s="1"/>
      <c r="V2007" s="1"/>
      <c r="W2007" s="1"/>
      <c r="X2007" s="1"/>
      <c r="Y2007" s="1"/>
      <c r="Z2007" s="1"/>
      <c r="AA2007" s="1"/>
      <c r="AB2007" s="1"/>
      <c r="AC2007" s="1"/>
      <c r="AD2007" s="1"/>
      <c r="AE2007" s="1"/>
      <c r="AF2007" s="83"/>
      <c r="AG2007" s="87"/>
      <c r="AH2007" s="1"/>
      <c r="AI2007" s="1"/>
      <c r="AJ2007" s="1"/>
      <c r="AK2007" s="1"/>
      <c r="AL2007" s="1"/>
      <c r="AM2007" s="1"/>
      <c r="AN2007" s="1"/>
      <c r="AO2007" s="1"/>
      <c r="AP2007" s="1"/>
      <c r="AQ2007" s="1"/>
      <c r="AR2007" s="1"/>
      <c r="AS2007" s="1"/>
      <c r="AT2007" s="1"/>
      <c r="AU2007" s="1"/>
      <c r="AV2007" s="1"/>
      <c r="AW2007" s="1"/>
      <c r="AX2007" s="1"/>
      <c r="AY2007" s="1"/>
      <c r="AZ2007" s="1"/>
      <c r="BA2007" s="1"/>
      <c r="BB2007" s="1"/>
      <c r="BC2007" s="1"/>
      <c r="BD2007" s="1"/>
      <c r="BE2007" s="1"/>
      <c r="BF2007" s="1"/>
      <c r="BG2007" s="1"/>
      <c r="BH2007" s="1"/>
      <c r="BI2007" s="1"/>
      <c r="BJ2007" s="1"/>
      <c r="BK2007" s="1"/>
    </row>
    <row r="2008" spans="1:63" s="2" customFormat="1" ht="15" customHeight="1" x14ac:dyDescent="0.15">
      <c r="A2008" s="1"/>
      <c r="B2008" s="1"/>
      <c r="C2008" s="1"/>
      <c r="D2008" s="1"/>
      <c r="E2008" s="1"/>
      <c r="F2008" s="1"/>
      <c r="G2008" s="1"/>
      <c r="H2008" s="1"/>
      <c r="I2008" s="1"/>
      <c r="J2008" s="1"/>
      <c r="K2008" s="1"/>
      <c r="L2008" s="1"/>
      <c r="M2008" s="1"/>
      <c r="N2008" s="1"/>
      <c r="O2008" s="1"/>
      <c r="P2008" s="1"/>
      <c r="Q2008" s="1"/>
      <c r="R2008" s="1"/>
      <c r="S2008" s="1"/>
      <c r="T2008" s="1"/>
      <c r="U2008" s="1"/>
      <c r="V2008" s="1"/>
      <c r="W2008" s="1"/>
      <c r="X2008" s="1"/>
      <c r="Y2008" s="1"/>
      <c r="Z2008" s="1"/>
      <c r="AA2008" s="1"/>
      <c r="AB2008" s="1"/>
      <c r="AC2008" s="1"/>
      <c r="AD2008" s="1"/>
      <c r="AE2008" s="1"/>
      <c r="AF2008" s="83"/>
      <c r="AG2008" s="87"/>
      <c r="AH2008" s="1"/>
      <c r="AI2008" s="1"/>
      <c r="AJ2008" s="1"/>
      <c r="AK2008" s="1"/>
      <c r="AL2008" s="1"/>
      <c r="AM2008" s="1"/>
      <c r="AN2008" s="1"/>
      <c r="AO2008" s="1"/>
      <c r="AP2008" s="1"/>
      <c r="AQ2008" s="1"/>
      <c r="AR2008" s="1"/>
      <c r="AS2008" s="1"/>
      <c r="AT2008" s="1"/>
      <c r="AU2008" s="1"/>
      <c r="AV2008" s="1"/>
      <c r="AW2008" s="1"/>
      <c r="AX2008" s="1"/>
      <c r="AY2008" s="1"/>
      <c r="AZ2008" s="1"/>
      <c r="BA2008" s="1"/>
      <c r="BB2008" s="1"/>
      <c r="BC2008" s="1"/>
      <c r="BD2008" s="1"/>
      <c r="BE2008" s="1"/>
      <c r="BF2008" s="1"/>
      <c r="BG2008" s="1"/>
      <c r="BH2008" s="1"/>
      <c r="BI2008" s="1"/>
      <c r="BJ2008" s="1"/>
      <c r="BK2008" s="1"/>
    </row>
    <row r="2009" spans="1:63" s="2" customFormat="1" ht="15" customHeight="1" x14ac:dyDescent="0.15">
      <c r="A2009" s="1"/>
      <c r="B2009" s="1"/>
      <c r="C2009" s="1"/>
      <c r="D2009" s="1"/>
      <c r="E2009" s="1"/>
      <c r="F2009" s="1"/>
      <c r="G2009" s="1"/>
      <c r="H2009" s="1"/>
      <c r="I2009" s="1"/>
      <c r="J2009" s="1"/>
      <c r="K2009" s="1"/>
      <c r="L2009" s="1"/>
      <c r="M2009" s="1"/>
      <c r="N2009" s="1"/>
      <c r="O2009" s="1"/>
      <c r="P2009" s="1"/>
      <c r="Q2009" s="1"/>
      <c r="R2009" s="1"/>
      <c r="S2009" s="1"/>
      <c r="T2009" s="1"/>
      <c r="U2009" s="1"/>
      <c r="V2009" s="1"/>
      <c r="W2009" s="1"/>
      <c r="X2009" s="1"/>
      <c r="Y2009" s="1"/>
      <c r="Z2009" s="1"/>
      <c r="AA2009" s="1"/>
      <c r="AB2009" s="1"/>
      <c r="AC2009" s="1"/>
      <c r="AD2009" s="1"/>
      <c r="AE2009" s="1"/>
      <c r="AF2009" s="83"/>
      <c r="AG2009" s="87"/>
      <c r="AH2009" s="1"/>
      <c r="AI2009" s="1"/>
      <c r="AJ2009" s="1"/>
      <c r="AK2009" s="1"/>
      <c r="AL2009" s="1"/>
      <c r="AM2009" s="1"/>
      <c r="AN2009" s="1"/>
      <c r="AO2009" s="1"/>
      <c r="AP2009" s="1"/>
      <c r="AQ2009" s="1"/>
      <c r="AR2009" s="1"/>
      <c r="AS2009" s="1"/>
      <c r="AT2009" s="1"/>
      <c r="AU2009" s="1"/>
      <c r="AV2009" s="1"/>
      <c r="AW2009" s="1"/>
      <c r="AX2009" s="1"/>
      <c r="AY2009" s="1"/>
      <c r="AZ2009" s="1"/>
      <c r="BA2009" s="1"/>
      <c r="BB2009" s="1"/>
      <c r="BC2009" s="1"/>
      <c r="BD2009" s="1"/>
      <c r="BE2009" s="1"/>
      <c r="BF2009" s="1"/>
      <c r="BG2009" s="1"/>
      <c r="BH2009" s="1"/>
      <c r="BI2009" s="1"/>
      <c r="BJ2009" s="1"/>
      <c r="BK2009" s="1"/>
    </row>
    <row r="2010" spans="1:63" s="2" customFormat="1" ht="15" customHeight="1" x14ac:dyDescent="0.15">
      <c r="A2010" s="1"/>
      <c r="B2010" s="1"/>
      <c r="C2010" s="1"/>
      <c r="D2010" s="1"/>
      <c r="E2010" s="1"/>
      <c r="F2010" s="1"/>
      <c r="G2010" s="1"/>
      <c r="H2010" s="1"/>
      <c r="I2010" s="1"/>
      <c r="J2010" s="1"/>
      <c r="K2010" s="1"/>
      <c r="L2010" s="1"/>
      <c r="M2010" s="1"/>
      <c r="N2010" s="1"/>
      <c r="O2010" s="1"/>
      <c r="P2010" s="1"/>
      <c r="Q2010" s="1"/>
      <c r="R2010" s="1"/>
      <c r="S2010" s="1"/>
      <c r="T2010" s="1"/>
      <c r="U2010" s="1"/>
      <c r="V2010" s="1"/>
      <c r="W2010" s="1"/>
      <c r="X2010" s="1"/>
      <c r="Y2010" s="1"/>
      <c r="Z2010" s="1"/>
      <c r="AA2010" s="1"/>
      <c r="AB2010" s="1"/>
      <c r="AC2010" s="1"/>
      <c r="AD2010" s="1"/>
      <c r="AE2010" s="1"/>
      <c r="AF2010" s="83"/>
      <c r="AG2010" s="87"/>
      <c r="AH2010" s="1"/>
      <c r="AI2010" s="1"/>
      <c r="AJ2010" s="1"/>
      <c r="AK2010" s="1"/>
      <c r="AL2010" s="1"/>
      <c r="AM2010" s="1"/>
      <c r="AN2010" s="1"/>
      <c r="AO2010" s="1"/>
      <c r="AP2010" s="1"/>
      <c r="AQ2010" s="1"/>
      <c r="AR2010" s="1"/>
      <c r="AS2010" s="1"/>
      <c r="AT2010" s="1"/>
      <c r="AU2010" s="1"/>
      <c r="AV2010" s="1"/>
      <c r="AW2010" s="1"/>
      <c r="AX2010" s="1"/>
      <c r="AY2010" s="1"/>
      <c r="AZ2010" s="1"/>
      <c r="BA2010" s="1"/>
      <c r="BB2010" s="1"/>
      <c r="BC2010" s="1"/>
      <c r="BD2010" s="1"/>
      <c r="BE2010" s="1"/>
      <c r="BF2010" s="1"/>
      <c r="BG2010" s="1"/>
      <c r="BH2010" s="1"/>
      <c r="BI2010" s="1"/>
      <c r="BJ2010" s="1"/>
      <c r="BK2010" s="1"/>
    </row>
    <row r="2011" spans="1:63" s="2" customFormat="1" ht="15" customHeight="1" x14ac:dyDescent="0.15">
      <c r="A2011" s="1"/>
      <c r="B2011" s="1"/>
      <c r="C2011" s="1"/>
      <c r="D2011" s="1"/>
      <c r="E2011" s="1"/>
      <c r="F2011" s="1"/>
      <c r="G2011" s="1"/>
      <c r="H2011" s="1"/>
      <c r="I2011" s="1"/>
      <c r="J2011" s="1"/>
      <c r="K2011" s="1"/>
      <c r="L2011" s="1"/>
      <c r="M2011" s="1"/>
      <c r="N2011" s="1"/>
      <c r="O2011" s="1"/>
      <c r="P2011" s="1"/>
      <c r="Q2011" s="1"/>
      <c r="R2011" s="1"/>
      <c r="S2011" s="1"/>
      <c r="T2011" s="1"/>
      <c r="U2011" s="1"/>
      <c r="V2011" s="1"/>
      <c r="W2011" s="1"/>
      <c r="X2011" s="1"/>
      <c r="Y2011" s="1"/>
      <c r="Z2011" s="1"/>
      <c r="AA2011" s="1"/>
      <c r="AB2011" s="1"/>
      <c r="AC2011" s="1"/>
      <c r="AD2011" s="1"/>
      <c r="AE2011" s="1"/>
      <c r="AF2011" s="83"/>
      <c r="AG2011" s="87"/>
      <c r="AH2011" s="1"/>
      <c r="AI2011" s="1"/>
      <c r="AJ2011" s="1"/>
      <c r="AK2011" s="1"/>
      <c r="AL2011" s="1"/>
      <c r="AM2011" s="1"/>
      <c r="AN2011" s="1"/>
      <c r="AO2011" s="1"/>
      <c r="AP2011" s="1"/>
      <c r="AQ2011" s="1"/>
      <c r="AR2011" s="1"/>
      <c r="AS2011" s="1"/>
      <c r="AT2011" s="1"/>
      <c r="AU2011" s="1"/>
      <c r="AV2011" s="1"/>
      <c r="AW2011" s="1"/>
      <c r="AX2011" s="1"/>
      <c r="AY2011" s="1"/>
      <c r="AZ2011" s="1"/>
      <c r="BA2011" s="1"/>
      <c r="BB2011" s="1"/>
      <c r="BC2011" s="1"/>
      <c r="BD2011" s="1"/>
      <c r="BE2011" s="1"/>
      <c r="BF2011" s="1"/>
      <c r="BG2011" s="1"/>
      <c r="BH2011" s="1"/>
      <c r="BI2011" s="1"/>
      <c r="BJ2011" s="1"/>
      <c r="BK2011" s="1"/>
    </row>
    <row r="2012" spans="1:63" s="2" customFormat="1" ht="15" customHeight="1" x14ac:dyDescent="0.15">
      <c r="A2012" s="1"/>
      <c r="B2012" s="1"/>
      <c r="C2012" s="1"/>
      <c r="D2012" s="1"/>
      <c r="E2012" s="1"/>
      <c r="F2012" s="1"/>
      <c r="G2012" s="1"/>
      <c r="H2012" s="1"/>
      <c r="I2012" s="1"/>
      <c r="J2012" s="1"/>
      <c r="K2012" s="1"/>
      <c r="L2012" s="1"/>
      <c r="M2012" s="1"/>
      <c r="N2012" s="1"/>
      <c r="O2012" s="1"/>
      <c r="P2012" s="1"/>
      <c r="Q2012" s="1"/>
      <c r="R2012" s="1"/>
      <c r="S2012" s="1"/>
      <c r="T2012" s="1"/>
      <c r="U2012" s="1"/>
      <c r="V2012" s="1"/>
      <c r="W2012" s="1"/>
      <c r="X2012" s="1"/>
      <c r="Y2012" s="1"/>
      <c r="Z2012" s="1"/>
      <c r="AA2012" s="1"/>
      <c r="AB2012" s="1"/>
      <c r="AC2012" s="1"/>
      <c r="AD2012" s="1"/>
      <c r="AE2012" s="1"/>
      <c r="AF2012" s="83"/>
      <c r="AG2012" s="87"/>
      <c r="AH2012" s="1"/>
      <c r="AI2012" s="1"/>
      <c r="AJ2012" s="1"/>
      <c r="AK2012" s="1"/>
      <c r="AL2012" s="1"/>
      <c r="AM2012" s="1"/>
      <c r="AN2012" s="1"/>
      <c r="AO2012" s="1"/>
      <c r="AP2012" s="1"/>
      <c r="AQ2012" s="1"/>
      <c r="AR2012" s="1"/>
      <c r="AS2012" s="1"/>
      <c r="AT2012" s="1"/>
      <c r="AU2012" s="1"/>
      <c r="AV2012" s="1"/>
      <c r="AW2012" s="1"/>
      <c r="AX2012" s="1"/>
      <c r="AY2012" s="1"/>
      <c r="AZ2012" s="1"/>
      <c r="BA2012" s="1"/>
      <c r="BB2012" s="1"/>
      <c r="BC2012" s="1"/>
      <c r="BD2012" s="1"/>
      <c r="BE2012" s="1"/>
      <c r="BF2012" s="1"/>
      <c r="BG2012" s="1"/>
      <c r="BH2012" s="1"/>
      <c r="BI2012" s="1"/>
      <c r="BJ2012" s="1"/>
      <c r="BK2012" s="1"/>
    </row>
    <row r="2013" spans="1:63" s="2" customFormat="1" ht="15" customHeight="1" x14ac:dyDescent="0.15">
      <c r="A2013" s="1"/>
      <c r="B2013" s="1"/>
      <c r="C2013" s="1"/>
      <c r="D2013" s="1"/>
      <c r="E2013" s="1"/>
      <c r="F2013" s="1"/>
      <c r="G2013" s="1"/>
      <c r="H2013" s="1"/>
      <c r="I2013" s="1"/>
      <c r="J2013" s="1"/>
      <c r="K2013" s="1"/>
      <c r="L2013" s="1"/>
      <c r="M2013" s="1"/>
      <c r="N2013" s="1"/>
      <c r="O2013" s="1"/>
      <c r="P2013" s="1"/>
      <c r="Q2013" s="1"/>
      <c r="R2013" s="1"/>
      <c r="S2013" s="1"/>
      <c r="T2013" s="1"/>
      <c r="U2013" s="1"/>
      <c r="V2013" s="1"/>
      <c r="W2013" s="1"/>
      <c r="X2013" s="1"/>
      <c r="Y2013" s="1"/>
      <c r="Z2013" s="1"/>
      <c r="AA2013" s="1"/>
      <c r="AB2013" s="1"/>
      <c r="AC2013" s="1"/>
      <c r="AD2013" s="1"/>
      <c r="AE2013" s="1"/>
      <c r="AF2013" s="83"/>
      <c r="AG2013" s="87"/>
      <c r="AH2013" s="1"/>
      <c r="AI2013" s="1"/>
      <c r="AJ2013" s="1"/>
      <c r="AK2013" s="1"/>
      <c r="AL2013" s="1"/>
      <c r="AM2013" s="1"/>
      <c r="AN2013" s="1"/>
      <c r="AO2013" s="1"/>
      <c r="AP2013" s="1"/>
      <c r="AQ2013" s="1"/>
      <c r="AR2013" s="1"/>
      <c r="AS2013" s="1"/>
      <c r="AT2013" s="1"/>
      <c r="AU2013" s="1"/>
      <c r="AV2013" s="1"/>
      <c r="AW2013" s="1"/>
      <c r="AX2013" s="1"/>
      <c r="AY2013" s="1"/>
      <c r="AZ2013" s="1"/>
      <c r="BA2013" s="1"/>
      <c r="BB2013" s="1"/>
      <c r="BC2013" s="1"/>
      <c r="BD2013" s="1"/>
      <c r="BE2013" s="1"/>
      <c r="BF2013" s="1"/>
      <c r="BG2013" s="1"/>
      <c r="BH2013" s="1"/>
      <c r="BI2013" s="1"/>
      <c r="BJ2013" s="1"/>
      <c r="BK2013" s="1"/>
    </row>
    <row r="2014" spans="1:63" s="2" customFormat="1" ht="15" customHeight="1" x14ac:dyDescent="0.15">
      <c r="A2014" s="1"/>
      <c r="B2014" s="1"/>
      <c r="C2014" s="1"/>
      <c r="D2014" s="1"/>
      <c r="E2014" s="1"/>
      <c r="F2014" s="1"/>
      <c r="G2014" s="1"/>
      <c r="H2014" s="1"/>
      <c r="I2014" s="1"/>
      <c r="J2014" s="1"/>
      <c r="K2014" s="1"/>
      <c r="L2014" s="1"/>
      <c r="M2014" s="1"/>
      <c r="N2014" s="1"/>
      <c r="O2014" s="1"/>
      <c r="P2014" s="1"/>
      <c r="Q2014" s="1"/>
      <c r="R2014" s="1"/>
      <c r="S2014" s="1"/>
      <c r="T2014" s="1"/>
      <c r="U2014" s="1"/>
      <c r="V2014" s="1"/>
      <c r="W2014" s="1"/>
      <c r="X2014" s="1"/>
      <c r="Y2014" s="1"/>
      <c r="Z2014" s="1"/>
      <c r="AA2014" s="1"/>
      <c r="AB2014" s="1"/>
      <c r="AC2014" s="1"/>
      <c r="AD2014" s="1"/>
      <c r="AE2014" s="1"/>
      <c r="AF2014" s="83"/>
      <c r="AG2014" s="87"/>
      <c r="AH2014" s="1"/>
      <c r="AI2014" s="1"/>
      <c r="AJ2014" s="1"/>
      <c r="AK2014" s="1"/>
      <c r="AL2014" s="1"/>
      <c r="AM2014" s="1"/>
      <c r="AN2014" s="1"/>
      <c r="AO2014" s="1"/>
      <c r="AP2014" s="1"/>
      <c r="AQ2014" s="1"/>
      <c r="AR2014" s="1"/>
      <c r="AS2014" s="1"/>
      <c r="AT2014" s="1"/>
      <c r="AU2014" s="1"/>
      <c r="AV2014" s="1"/>
      <c r="AW2014" s="1"/>
      <c r="AX2014" s="1"/>
      <c r="AY2014" s="1"/>
      <c r="AZ2014" s="1"/>
      <c r="BA2014" s="1"/>
      <c r="BB2014" s="1"/>
      <c r="BC2014" s="1"/>
      <c r="BD2014" s="1"/>
      <c r="BE2014" s="1"/>
      <c r="BF2014" s="1"/>
      <c r="BG2014" s="1"/>
      <c r="BH2014" s="1"/>
      <c r="BI2014" s="1"/>
      <c r="BJ2014" s="1"/>
      <c r="BK2014" s="1"/>
    </row>
    <row r="2015" spans="1:63" s="2" customFormat="1" ht="15" customHeight="1" x14ac:dyDescent="0.15">
      <c r="A2015" s="1"/>
      <c r="B2015" s="1"/>
      <c r="C2015" s="1"/>
      <c r="D2015" s="1"/>
      <c r="E2015" s="1"/>
      <c r="F2015" s="1"/>
      <c r="G2015" s="1"/>
      <c r="H2015" s="1"/>
      <c r="I2015" s="1"/>
      <c r="J2015" s="1"/>
      <c r="K2015" s="1"/>
      <c r="L2015" s="1"/>
      <c r="M2015" s="1"/>
      <c r="N2015" s="1"/>
      <c r="O2015" s="1"/>
      <c r="P2015" s="1"/>
      <c r="Q2015" s="1"/>
      <c r="R2015" s="1"/>
      <c r="S2015" s="1"/>
      <c r="T2015" s="1"/>
      <c r="U2015" s="1"/>
      <c r="V2015" s="1"/>
      <c r="W2015" s="1"/>
      <c r="X2015" s="1"/>
      <c r="Y2015" s="1"/>
      <c r="Z2015" s="1"/>
      <c r="AA2015" s="1"/>
      <c r="AB2015" s="1"/>
      <c r="AC2015" s="1"/>
      <c r="AD2015" s="1"/>
      <c r="AE2015" s="1"/>
      <c r="AF2015" s="83"/>
      <c r="AG2015" s="87"/>
      <c r="AH2015" s="1"/>
      <c r="AI2015" s="1"/>
      <c r="AJ2015" s="1"/>
      <c r="AK2015" s="1"/>
      <c r="AL2015" s="1"/>
      <c r="AM2015" s="1"/>
      <c r="AN2015" s="1"/>
      <c r="AO2015" s="1"/>
      <c r="AP2015" s="1"/>
      <c r="AQ2015" s="1"/>
      <c r="AR2015" s="1"/>
      <c r="AS2015" s="1"/>
      <c r="AT2015" s="1"/>
      <c r="AU2015" s="1"/>
      <c r="AV2015" s="1"/>
      <c r="AW2015" s="1"/>
      <c r="AX2015" s="1"/>
      <c r="AY2015" s="1"/>
      <c r="AZ2015" s="1"/>
      <c r="BA2015" s="1"/>
      <c r="BB2015" s="1"/>
      <c r="BC2015" s="1"/>
      <c r="BD2015" s="1"/>
      <c r="BE2015" s="1"/>
      <c r="BF2015" s="1"/>
      <c r="BG2015" s="1"/>
      <c r="BH2015" s="1"/>
      <c r="BI2015" s="1"/>
      <c r="BJ2015" s="1"/>
      <c r="BK2015" s="1"/>
    </row>
    <row r="2016" spans="1:63" s="2" customFormat="1" ht="15" customHeight="1" x14ac:dyDescent="0.15">
      <c r="A2016" s="1"/>
      <c r="B2016" s="1"/>
      <c r="C2016" s="1"/>
      <c r="D2016" s="1"/>
      <c r="E2016" s="1"/>
      <c r="F2016" s="1"/>
      <c r="G2016" s="1"/>
      <c r="H2016" s="1"/>
      <c r="I2016" s="1"/>
      <c r="J2016" s="1"/>
      <c r="K2016" s="1"/>
      <c r="L2016" s="1"/>
      <c r="M2016" s="1"/>
      <c r="N2016" s="1"/>
      <c r="O2016" s="1"/>
      <c r="P2016" s="1"/>
      <c r="Q2016" s="1"/>
      <c r="R2016" s="1"/>
      <c r="S2016" s="1"/>
      <c r="T2016" s="1"/>
      <c r="U2016" s="1"/>
      <c r="V2016" s="1"/>
      <c r="W2016" s="1"/>
      <c r="X2016" s="1"/>
      <c r="Y2016" s="1"/>
      <c r="Z2016" s="1"/>
      <c r="AA2016" s="1"/>
      <c r="AB2016" s="1"/>
      <c r="AC2016" s="1"/>
      <c r="AD2016" s="1"/>
      <c r="AE2016" s="1"/>
      <c r="AF2016" s="83"/>
      <c r="AG2016" s="87"/>
      <c r="AH2016" s="1"/>
      <c r="AI2016" s="1"/>
      <c r="AJ2016" s="1"/>
      <c r="AK2016" s="1"/>
      <c r="AL2016" s="1"/>
      <c r="AM2016" s="1"/>
      <c r="AN2016" s="1"/>
      <c r="AO2016" s="1"/>
      <c r="AP2016" s="1"/>
      <c r="AQ2016" s="1"/>
      <c r="AR2016" s="1"/>
      <c r="AS2016" s="1"/>
      <c r="AT2016" s="1"/>
      <c r="AU2016" s="1"/>
      <c r="AV2016" s="1"/>
      <c r="AW2016" s="1"/>
      <c r="AX2016" s="1"/>
      <c r="AY2016" s="1"/>
      <c r="AZ2016" s="1"/>
      <c r="BA2016" s="1"/>
      <c r="BB2016" s="1"/>
      <c r="BC2016" s="1"/>
      <c r="BD2016" s="1"/>
      <c r="BE2016" s="1"/>
      <c r="BF2016" s="1"/>
      <c r="BG2016" s="1"/>
      <c r="BH2016" s="1"/>
      <c r="BI2016" s="1"/>
      <c r="BJ2016" s="1"/>
      <c r="BK2016" s="1"/>
    </row>
    <row r="2017" spans="1:63" s="2" customFormat="1" ht="15" customHeight="1" x14ac:dyDescent="0.15">
      <c r="A2017" s="1"/>
      <c r="B2017" s="1"/>
      <c r="C2017" s="1"/>
      <c r="D2017" s="1"/>
      <c r="E2017" s="1"/>
      <c r="F2017" s="1"/>
      <c r="G2017" s="1"/>
      <c r="H2017" s="1"/>
      <c r="I2017" s="1"/>
      <c r="J2017" s="1"/>
      <c r="K2017" s="1"/>
      <c r="L2017" s="1"/>
      <c r="M2017" s="1"/>
      <c r="N2017" s="1"/>
      <c r="O2017" s="1"/>
      <c r="P2017" s="1"/>
      <c r="Q2017" s="1"/>
      <c r="R2017" s="1"/>
      <c r="S2017" s="1"/>
      <c r="T2017" s="1"/>
      <c r="U2017" s="1"/>
      <c r="V2017" s="1"/>
      <c r="W2017" s="1"/>
      <c r="X2017" s="1"/>
      <c r="Y2017" s="1"/>
      <c r="Z2017" s="1"/>
      <c r="AA2017" s="1"/>
      <c r="AB2017" s="1"/>
      <c r="AC2017" s="1"/>
      <c r="AD2017" s="1"/>
      <c r="AE2017" s="1"/>
      <c r="AF2017" s="83"/>
      <c r="AG2017" s="87"/>
      <c r="AH2017" s="1"/>
      <c r="AI2017" s="1"/>
      <c r="AJ2017" s="1"/>
      <c r="AK2017" s="1"/>
      <c r="AL2017" s="1"/>
      <c r="AM2017" s="1"/>
      <c r="AN2017" s="1"/>
      <c r="AO2017" s="1"/>
      <c r="AP2017" s="1"/>
      <c r="AQ2017" s="1"/>
      <c r="AR2017" s="1"/>
      <c r="AS2017" s="1"/>
      <c r="AT2017" s="1"/>
      <c r="AU2017" s="1"/>
      <c r="AV2017" s="1"/>
      <c r="AW2017" s="1"/>
      <c r="AX2017" s="1"/>
      <c r="AY2017" s="1"/>
      <c r="AZ2017" s="1"/>
      <c r="BA2017" s="1"/>
      <c r="BB2017" s="1"/>
      <c r="BC2017" s="1"/>
      <c r="BD2017" s="1"/>
      <c r="BE2017" s="1"/>
      <c r="BF2017" s="1"/>
      <c r="BG2017" s="1"/>
      <c r="BH2017" s="1"/>
      <c r="BI2017" s="1"/>
      <c r="BJ2017" s="1"/>
      <c r="BK2017" s="1"/>
    </row>
    <row r="2018" spans="1:63" s="2" customFormat="1" ht="15" customHeight="1" x14ac:dyDescent="0.15">
      <c r="A2018" s="1"/>
      <c r="B2018" s="1"/>
      <c r="C2018" s="1"/>
      <c r="D2018" s="1"/>
      <c r="E2018" s="1"/>
      <c r="F2018" s="1"/>
      <c r="G2018" s="1"/>
      <c r="H2018" s="1"/>
      <c r="I2018" s="1"/>
      <c r="J2018" s="1"/>
      <c r="K2018" s="1"/>
      <c r="L2018" s="1"/>
      <c r="M2018" s="1"/>
      <c r="N2018" s="1"/>
      <c r="O2018" s="1"/>
      <c r="P2018" s="1"/>
      <c r="Q2018" s="1"/>
      <c r="R2018" s="1"/>
      <c r="S2018" s="1"/>
      <c r="T2018" s="1"/>
      <c r="U2018" s="1"/>
      <c r="V2018" s="1"/>
      <c r="W2018" s="1"/>
      <c r="X2018" s="1"/>
      <c r="Y2018" s="1"/>
      <c r="Z2018" s="1"/>
      <c r="AA2018" s="1"/>
      <c r="AB2018" s="1"/>
      <c r="AC2018" s="1"/>
      <c r="AD2018" s="1"/>
      <c r="AE2018" s="1"/>
      <c r="AF2018" s="83"/>
      <c r="AG2018" s="87"/>
      <c r="AH2018" s="1"/>
      <c r="AI2018" s="1"/>
      <c r="AJ2018" s="1"/>
      <c r="AK2018" s="1"/>
      <c r="AL2018" s="1"/>
      <c r="AM2018" s="1"/>
      <c r="AN2018" s="1"/>
      <c r="AO2018" s="1"/>
      <c r="AP2018" s="1"/>
      <c r="AQ2018" s="1"/>
      <c r="AR2018" s="1"/>
      <c r="AS2018" s="1"/>
      <c r="AT2018" s="1"/>
      <c r="AU2018" s="1"/>
      <c r="AV2018" s="1"/>
      <c r="AW2018" s="1"/>
      <c r="AX2018" s="1"/>
      <c r="AY2018" s="1"/>
      <c r="AZ2018" s="1"/>
      <c r="BA2018" s="1"/>
      <c r="BB2018" s="1"/>
      <c r="BC2018" s="1"/>
      <c r="BD2018" s="1"/>
      <c r="BE2018" s="1"/>
      <c r="BF2018" s="1"/>
      <c r="BG2018" s="1"/>
      <c r="BH2018" s="1"/>
      <c r="BI2018" s="1"/>
      <c r="BJ2018" s="1"/>
      <c r="BK2018" s="1"/>
    </row>
    <row r="2019" spans="1:63" s="2" customFormat="1" ht="15" customHeight="1" x14ac:dyDescent="0.15">
      <c r="A2019" s="1"/>
      <c r="B2019" s="1"/>
      <c r="C2019" s="1"/>
      <c r="D2019" s="1"/>
      <c r="E2019" s="1"/>
      <c r="F2019" s="1"/>
      <c r="G2019" s="1"/>
      <c r="H2019" s="1"/>
      <c r="I2019" s="1"/>
      <c r="J2019" s="1"/>
      <c r="K2019" s="1"/>
      <c r="L2019" s="1"/>
      <c r="M2019" s="1"/>
      <c r="N2019" s="1"/>
      <c r="O2019" s="1"/>
      <c r="P2019" s="1"/>
      <c r="Q2019" s="1"/>
      <c r="R2019" s="1"/>
      <c r="S2019" s="1"/>
      <c r="T2019" s="1"/>
      <c r="U2019" s="1"/>
      <c r="V2019" s="1"/>
      <c r="W2019" s="1"/>
      <c r="X2019" s="1"/>
      <c r="Y2019" s="1"/>
      <c r="Z2019" s="1"/>
      <c r="AA2019" s="1"/>
      <c r="AB2019" s="1"/>
      <c r="AC2019" s="1"/>
      <c r="AD2019" s="1"/>
      <c r="AE2019" s="1"/>
      <c r="AF2019" s="83"/>
      <c r="AG2019" s="87"/>
      <c r="AH2019" s="1"/>
      <c r="AI2019" s="1"/>
      <c r="AJ2019" s="1"/>
      <c r="AK2019" s="1"/>
      <c r="AL2019" s="1"/>
      <c r="AM2019" s="1"/>
      <c r="AN2019" s="1"/>
      <c r="AO2019" s="1"/>
      <c r="AP2019" s="1"/>
      <c r="AQ2019" s="1"/>
      <c r="AR2019" s="1"/>
      <c r="AS2019" s="1"/>
      <c r="AT2019" s="1"/>
      <c r="AU2019" s="1"/>
      <c r="AV2019" s="1"/>
      <c r="AW2019" s="1"/>
      <c r="AX2019" s="1"/>
      <c r="AY2019" s="1"/>
      <c r="AZ2019" s="1"/>
      <c r="BA2019" s="1"/>
      <c r="BB2019" s="1"/>
      <c r="BC2019" s="1"/>
      <c r="BD2019" s="1"/>
      <c r="BE2019" s="1"/>
      <c r="BF2019" s="1"/>
      <c r="BG2019" s="1"/>
      <c r="BH2019" s="1"/>
      <c r="BI2019" s="1"/>
      <c r="BJ2019" s="1"/>
      <c r="BK2019" s="1"/>
    </row>
    <row r="2020" spans="1:63" s="2" customFormat="1" ht="15" customHeight="1" x14ac:dyDescent="0.15">
      <c r="A2020" s="1"/>
      <c r="B2020" s="1"/>
      <c r="C2020" s="1"/>
      <c r="D2020" s="1"/>
      <c r="E2020" s="1"/>
      <c r="F2020" s="1"/>
      <c r="G2020" s="1"/>
      <c r="H2020" s="1"/>
      <c r="I2020" s="1"/>
      <c r="J2020" s="1"/>
      <c r="K2020" s="1"/>
      <c r="L2020" s="1"/>
      <c r="M2020" s="1"/>
      <c r="N2020" s="1"/>
      <c r="O2020" s="1"/>
      <c r="P2020" s="1"/>
      <c r="Q2020" s="1"/>
      <c r="R2020" s="1"/>
      <c r="S2020" s="1"/>
      <c r="T2020" s="1"/>
      <c r="U2020" s="1"/>
      <c r="V2020" s="1"/>
      <c r="W2020" s="1"/>
      <c r="X2020" s="1"/>
      <c r="Y2020" s="1"/>
      <c r="Z2020" s="1"/>
      <c r="AA2020" s="1"/>
      <c r="AB2020" s="1"/>
      <c r="AC2020" s="1"/>
      <c r="AD2020" s="1"/>
      <c r="AE2020" s="1"/>
      <c r="AF2020" s="83"/>
      <c r="AG2020" s="87"/>
      <c r="AH2020" s="1"/>
      <c r="AI2020" s="1"/>
      <c r="AJ2020" s="1"/>
      <c r="AK2020" s="1"/>
      <c r="AL2020" s="1"/>
      <c r="AM2020" s="1"/>
      <c r="AN2020" s="1"/>
      <c r="AO2020" s="1"/>
      <c r="AP2020" s="1"/>
      <c r="AQ2020" s="1"/>
      <c r="AR2020" s="1"/>
      <c r="AS2020" s="1"/>
      <c r="AT2020" s="1"/>
      <c r="AU2020" s="1"/>
      <c r="AV2020" s="1"/>
      <c r="AW2020" s="1"/>
      <c r="AX2020" s="1"/>
      <c r="AY2020" s="1"/>
      <c r="AZ2020" s="1"/>
      <c r="BA2020" s="1"/>
      <c r="BB2020" s="1"/>
      <c r="BC2020" s="1"/>
      <c r="BD2020" s="1"/>
      <c r="BE2020" s="1"/>
      <c r="BF2020" s="1"/>
      <c r="BG2020" s="1"/>
      <c r="BH2020" s="1"/>
      <c r="BI2020" s="1"/>
      <c r="BJ2020" s="1"/>
      <c r="BK2020" s="1"/>
    </row>
    <row r="2021" spans="1:63" s="2" customFormat="1" ht="15" customHeight="1" x14ac:dyDescent="0.15">
      <c r="A2021" s="1"/>
      <c r="B2021" s="1"/>
      <c r="C2021" s="1"/>
      <c r="D2021" s="1"/>
      <c r="E2021" s="1"/>
      <c r="F2021" s="1"/>
      <c r="G2021" s="1"/>
      <c r="H2021" s="1"/>
      <c r="I2021" s="1"/>
      <c r="J2021" s="1"/>
      <c r="K2021" s="1"/>
      <c r="L2021" s="1"/>
      <c r="M2021" s="1"/>
      <c r="N2021" s="1"/>
      <c r="O2021" s="1"/>
      <c r="P2021" s="1"/>
      <c r="Q2021" s="1"/>
      <c r="R2021" s="1"/>
      <c r="S2021" s="1"/>
      <c r="T2021" s="1"/>
      <c r="U2021" s="1"/>
      <c r="V2021" s="1"/>
      <c r="W2021" s="1"/>
      <c r="X2021" s="1"/>
      <c r="Y2021" s="1"/>
      <c r="Z2021" s="1"/>
      <c r="AA2021" s="1"/>
      <c r="AB2021" s="1"/>
      <c r="AC2021" s="1"/>
      <c r="AD2021" s="1"/>
      <c r="AE2021" s="1"/>
      <c r="AF2021" s="83"/>
      <c r="AG2021" s="87"/>
      <c r="AH2021" s="1"/>
      <c r="AI2021" s="1"/>
      <c r="AJ2021" s="1"/>
      <c r="AK2021" s="1"/>
      <c r="AL2021" s="1"/>
      <c r="AM2021" s="1"/>
      <c r="AN2021" s="1"/>
      <c r="AO2021" s="1"/>
      <c r="AP2021" s="1"/>
      <c r="AQ2021" s="1"/>
      <c r="AR2021" s="1"/>
      <c r="AS2021" s="1"/>
      <c r="AT2021" s="1"/>
      <c r="AU2021" s="1"/>
      <c r="AV2021" s="1"/>
      <c r="AW2021" s="1"/>
      <c r="AX2021" s="1"/>
      <c r="AY2021" s="1"/>
      <c r="AZ2021" s="1"/>
      <c r="BA2021" s="1"/>
      <c r="BB2021" s="1"/>
      <c r="BC2021" s="1"/>
      <c r="BD2021" s="1"/>
      <c r="BE2021" s="1"/>
      <c r="BF2021" s="1"/>
      <c r="BG2021" s="1"/>
      <c r="BH2021" s="1"/>
      <c r="BI2021" s="1"/>
      <c r="BJ2021" s="1"/>
      <c r="BK2021" s="1"/>
    </row>
    <row r="2022" spans="1:63" s="2" customFormat="1" ht="15" customHeight="1" x14ac:dyDescent="0.15">
      <c r="A2022" s="1"/>
      <c r="B2022" s="1"/>
      <c r="C2022" s="1"/>
      <c r="D2022" s="1"/>
      <c r="E2022" s="1"/>
      <c r="F2022" s="1"/>
      <c r="G2022" s="1"/>
      <c r="H2022" s="1"/>
      <c r="I2022" s="1"/>
      <c r="J2022" s="1"/>
      <c r="K2022" s="1"/>
      <c r="L2022" s="1"/>
      <c r="M2022" s="1"/>
      <c r="N2022" s="1"/>
      <c r="O2022" s="1"/>
      <c r="P2022" s="1"/>
      <c r="Q2022" s="1"/>
      <c r="R2022" s="1"/>
      <c r="S2022" s="1"/>
      <c r="T2022" s="1"/>
      <c r="U2022" s="1"/>
      <c r="V2022" s="1"/>
      <c r="W2022" s="1"/>
      <c r="X2022" s="1"/>
      <c r="Y2022" s="1"/>
      <c r="Z2022" s="1"/>
      <c r="AA2022" s="1"/>
      <c r="AB2022" s="1"/>
      <c r="AC2022" s="1"/>
      <c r="AD2022" s="1"/>
      <c r="AE2022" s="1"/>
      <c r="AF2022" s="83"/>
      <c r="AG2022" s="87"/>
      <c r="AH2022" s="1"/>
      <c r="AI2022" s="1"/>
      <c r="AJ2022" s="1"/>
      <c r="AK2022" s="1"/>
      <c r="AL2022" s="1"/>
      <c r="AM2022" s="1"/>
      <c r="AN2022" s="1"/>
      <c r="AO2022" s="1"/>
      <c r="AP2022" s="1"/>
      <c r="AQ2022" s="1"/>
      <c r="AR2022" s="1"/>
      <c r="AS2022" s="1"/>
      <c r="AT2022" s="1"/>
      <c r="AU2022" s="1"/>
      <c r="AV2022" s="1"/>
      <c r="AW2022" s="1"/>
      <c r="AX2022" s="1"/>
      <c r="AY2022" s="1"/>
      <c r="AZ2022" s="1"/>
      <c r="BA2022" s="1"/>
      <c r="BB2022" s="1"/>
      <c r="BC2022" s="1"/>
      <c r="BD2022" s="1"/>
      <c r="BE2022" s="1"/>
      <c r="BF2022" s="1"/>
      <c r="BG2022" s="1"/>
      <c r="BH2022" s="1"/>
      <c r="BI2022" s="1"/>
      <c r="BJ2022" s="1"/>
      <c r="BK2022" s="1"/>
    </row>
    <row r="2023" spans="1:63" s="2" customFormat="1" ht="15" customHeight="1" x14ac:dyDescent="0.15">
      <c r="A2023" s="1"/>
      <c r="B2023" s="1"/>
      <c r="C2023" s="1"/>
      <c r="D2023" s="1"/>
      <c r="E2023" s="1"/>
      <c r="F2023" s="1"/>
      <c r="G2023" s="1"/>
      <c r="H2023" s="1"/>
      <c r="I2023" s="1"/>
      <c r="J2023" s="1"/>
      <c r="K2023" s="1"/>
      <c r="L2023" s="1"/>
      <c r="M2023" s="1"/>
      <c r="N2023" s="1"/>
      <c r="O2023" s="1"/>
      <c r="P2023" s="1"/>
      <c r="Q2023" s="1"/>
      <c r="R2023" s="1"/>
      <c r="S2023" s="1"/>
      <c r="T2023" s="1"/>
      <c r="U2023" s="1"/>
      <c r="V2023" s="1"/>
      <c r="W2023" s="1"/>
      <c r="X2023" s="1"/>
      <c r="Y2023" s="1"/>
      <c r="Z2023" s="1"/>
      <c r="AA2023" s="1"/>
      <c r="AB2023" s="1"/>
      <c r="AC2023" s="1"/>
      <c r="AD2023" s="1"/>
      <c r="AE2023" s="1"/>
      <c r="AF2023" s="83"/>
      <c r="AG2023" s="87"/>
      <c r="AH2023" s="1"/>
      <c r="AI2023" s="1"/>
      <c r="AJ2023" s="1"/>
      <c r="AK2023" s="1"/>
      <c r="AL2023" s="1"/>
      <c r="AM2023" s="1"/>
      <c r="AN2023" s="1"/>
      <c r="AO2023" s="1"/>
      <c r="AP2023" s="1"/>
      <c r="AQ2023" s="1"/>
      <c r="AR2023" s="1"/>
      <c r="AS2023" s="1"/>
      <c r="AT2023" s="1"/>
      <c r="AU2023" s="1"/>
      <c r="AV2023" s="1"/>
      <c r="AW2023" s="1"/>
      <c r="AX2023" s="1"/>
      <c r="AY2023" s="1"/>
      <c r="AZ2023" s="1"/>
      <c r="BA2023" s="1"/>
      <c r="BB2023" s="1"/>
      <c r="BC2023" s="1"/>
      <c r="BD2023" s="1"/>
      <c r="BE2023" s="1"/>
      <c r="BF2023" s="1"/>
      <c r="BG2023" s="1"/>
      <c r="BH2023" s="1"/>
      <c r="BI2023" s="1"/>
      <c r="BJ2023" s="1"/>
      <c r="BK2023" s="1"/>
    </row>
    <row r="2024" spans="1:63" s="2" customFormat="1" ht="15" customHeight="1" x14ac:dyDescent="0.15">
      <c r="A2024" s="1"/>
      <c r="B2024" s="1"/>
      <c r="C2024" s="1"/>
      <c r="D2024" s="1"/>
      <c r="E2024" s="1"/>
      <c r="F2024" s="1"/>
      <c r="G2024" s="1"/>
      <c r="H2024" s="1"/>
      <c r="I2024" s="1"/>
      <c r="J2024" s="1"/>
      <c r="K2024" s="1"/>
      <c r="L2024" s="1"/>
      <c r="M2024" s="1"/>
      <c r="N2024" s="1"/>
      <c r="O2024" s="1"/>
      <c r="P2024" s="1"/>
      <c r="Q2024" s="1"/>
      <c r="R2024" s="1"/>
      <c r="S2024" s="1"/>
      <c r="T2024" s="1"/>
      <c r="U2024" s="1"/>
      <c r="V2024" s="1"/>
      <c r="W2024" s="1"/>
      <c r="X2024" s="1"/>
      <c r="Y2024" s="1"/>
      <c r="Z2024" s="1"/>
      <c r="AA2024" s="1"/>
      <c r="AB2024" s="1"/>
      <c r="AC2024" s="1"/>
      <c r="AD2024" s="1"/>
      <c r="AE2024" s="1"/>
      <c r="AF2024" s="83"/>
      <c r="AG2024" s="87"/>
      <c r="AH2024" s="1"/>
      <c r="AI2024" s="1"/>
      <c r="AJ2024" s="1"/>
      <c r="AK2024" s="1"/>
      <c r="AL2024" s="1"/>
      <c r="AM2024" s="1"/>
      <c r="AN2024" s="1"/>
      <c r="AO2024" s="1"/>
      <c r="AP2024" s="1"/>
      <c r="AQ2024" s="1"/>
      <c r="AR2024" s="1"/>
      <c r="AS2024" s="1"/>
      <c r="AT2024" s="1"/>
      <c r="AU2024" s="1"/>
      <c r="AV2024" s="1"/>
      <c r="AW2024" s="1"/>
      <c r="AX2024" s="1"/>
      <c r="AY2024" s="1"/>
      <c r="AZ2024" s="1"/>
      <c r="BA2024" s="1"/>
      <c r="BB2024" s="1"/>
      <c r="BC2024" s="1"/>
      <c r="BD2024" s="1"/>
      <c r="BE2024" s="1"/>
      <c r="BF2024" s="1"/>
      <c r="BG2024" s="1"/>
      <c r="BH2024" s="1"/>
      <c r="BI2024" s="1"/>
      <c r="BJ2024" s="1"/>
      <c r="BK2024" s="1"/>
    </row>
    <row r="2025" spans="1:63" s="2" customFormat="1" ht="15" customHeight="1" x14ac:dyDescent="0.15">
      <c r="A2025" s="1"/>
      <c r="B2025" s="1"/>
      <c r="C2025" s="1"/>
      <c r="D2025" s="1"/>
      <c r="E2025" s="1"/>
      <c r="F2025" s="1"/>
      <c r="G2025" s="1"/>
      <c r="H2025" s="1"/>
      <c r="I2025" s="1"/>
      <c r="J2025" s="1"/>
      <c r="K2025" s="1"/>
      <c r="L2025" s="1"/>
      <c r="M2025" s="1"/>
      <c r="N2025" s="1"/>
      <c r="O2025" s="1"/>
      <c r="P2025" s="1"/>
      <c r="Q2025" s="1"/>
      <c r="R2025" s="1"/>
      <c r="S2025" s="1"/>
      <c r="T2025" s="1"/>
      <c r="U2025" s="1"/>
      <c r="V2025" s="1"/>
      <c r="W2025" s="1"/>
      <c r="X2025" s="1"/>
      <c r="Y2025" s="1"/>
      <c r="Z2025" s="1"/>
      <c r="AA2025" s="1"/>
      <c r="AB2025" s="1"/>
      <c r="AC2025" s="1"/>
      <c r="AD2025" s="1"/>
      <c r="AE2025" s="1"/>
      <c r="AF2025" s="83"/>
      <c r="AG2025" s="87"/>
      <c r="AH2025" s="1"/>
      <c r="AI2025" s="1"/>
      <c r="AJ2025" s="1"/>
      <c r="AK2025" s="1"/>
      <c r="AL2025" s="1"/>
      <c r="AM2025" s="1"/>
      <c r="AN2025" s="1"/>
      <c r="AO2025" s="1"/>
      <c r="AP2025" s="1"/>
      <c r="AQ2025" s="1"/>
      <c r="AR2025" s="1"/>
      <c r="AS2025" s="1"/>
      <c r="AT2025" s="1"/>
      <c r="AU2025" s="1"/>
      <c r="AV2025" s="1"/>
      <c r="AW2025" s="1"/>
      <c r="AX2025" s="1"/>
      <c r="AY2025" s="1"/>
      <c r="AZ2025" s="1"/>
      <c r="BA2025" s="1"/>
      <c r="BB2025" s="1"/>
      <c r="BC2025" s="1"/>
      <c r="BD2025" s="1"/>
      <c r="BE2025" s="1"/>
      <c r="BF2025" s="1"/>
      <c r="BG2025" s="1"/>
      <c r="BH2025" s="1"/>
      <c r="BI2025" s="1"/>
      <c r="BJ2025" s="1"/>
      <c r="BK2025" s="1"/>
    </row>
    <row r="2026" spans="1:63" s="2" customFormat="1" ht="15" customHeight="1" x14ac:dyDescent="0.15">
      <c r="A2026" s="1"/>
      <c r="B2026" s="1"/>
      <c r="C2026" s="1"/>
      <c r="D2026" s="1"/>
      <c r="E2026" s="1"/>
      <c r="F2026" s="1"/>
      <c r="G2026" s="1"/>
      <c r="H2026" s="1"/>
      <c r="I2026" s="1"/>
      <c r="J2026" s="1"/>
      <c r="K2026" s="1"/>
      <c r="L2026" s="1"/>
      <c r="M2026" s="1"/>
      <c r="N2026" s="1"/>
      <c r="O2026" s="1"/>
      <c r="P2026" s="1"/>
      <c r="Q2026" s="1"/>
      <c r="R2026" s="1"/>
      <c r="S2026" s="1"/>
      <c r="T2026" s="1"/>
      <c r="U2026" s="1"/>
      <c r="V2026" s="1"/>
      <c r="W2026" s="1"/>
      <c r="X2026" s="1"/>
      <c r="Y2026" s="1"/>
      <c r="Z2026" s="1"/>
      <c r="AA2026" s="1"/>
      <c r="AB2026" s="1"/>
      <c r="AC2026" s="1"/>
      <c r="AD2026" s="1"/>
      <c r="AE2026" s="1"/>
      <c r="AF2026" s="83"/>
      <c r="AG2026" s="87"/>
      <c r="AH2026" s="1"/>
      <c r="AI2026" s="1"/>
      <c r="AJ2026" s="1"/>
      <c r="AK2026" s="1"/>
      <c r="AL2026" s="1"/>
      <c r="AM2026" s="1"/>
      <c r="AN2026" s="1"/>
      <c r="AO2026" s="1"/>
      <c r="AP2026" s="1"/>
      <c r="AQ2026" s="1"/>
      <c r="AR2026" s="1"/>
      <c r="AS2026" s="1"/>
      <c r="AT2026" s="1"/>
      <c r="AU2026" s="1"/>
      <c r="AV2026" s="1"/>
      <c r="AW2026" s="1"/>
      <c r="AX2026" s="1"/>
      <c r="AY2026" s="1"/>
      <c r="AZ2026" s="1"/>
      <c r="BA2026" s="1"/>
      <c r="BB2026" s="1"/>
      <c r="BC2026" s="1"/>
      <c r="BD2026" s="1"/>
      <c r="BE2026" s="1"/>
      <c r="BF2026" s="1"/>
      <c r="BG2026" s="1"/>
      <c r="BH2026" s="1"/>
      <c r="BI2026" s="1"/>
      <c r="BJ2026" s="1"/>
      <c r="BK2026" s="1"/>
    </row>
    <row r="2027" spans="1:63" s="2" customFormat="1" ht="15" customHeight="1" x14ac:dyDescent="0.15">
      <c r="A2027" s="1"/>
      <c r="B2027" s="1"/>
      <c r="C2027" s="1"/>
      <c r="D2027" s="1"/>
      <c r="E2027" s="1"/>
      <c r="F2027" s="1"/>
      <c r="G2027" s="1"/>
      <c r="H2027" s="1"/>
      <c r="I2027" s="1"/>
      <c r="J2027" s="1"/>
      <c r="K2027" s="1"/>
      <c r="L2027" s="1"/>
      <c r="M2027" s="1"/>
      <c r="N2027" s="1"/>
      <c r="O2027" s="1"/>
      <c r="P2027" s="1"/>
      <c r="Q2027" s="1"/>
      <c r="R2027" s="1"/>
      <c r="S2027" s="1"/>
      <c r="T2027" s="1"/>
      <c r="U2027" s="1"/>
      <c r="V2027" s="1"/>
      <c r="W2027" s="1"/>
      <c r="X2027" s="1"/>
      <c r="Y2027" s="1"/>
      <c r="Z2027" s="1"/>
      <c r="AA2027" s="1"/>
      <c r="AB2027" s="1"/>
      <c r="AC2027" s="1"/>
      <c r="AD2027" s="1"/>
      <c r="AE2027" s="1"/>
      <c r="AF2027" s="83"/>
      <c r="AG2027" s="87"/>
      <c r="AH2027" s="1"/>
      <c r="AI2027" s="1"/>
      <c r="AJ2027" s="1"/>
      <c r="AK2027" s="1"/>
      <c r="AL2027" s="1"/>
      <c r="AM2027" s="1"/>
      <c r="AN2027" s="1"/>
      <c r="AO2027" s="1"/>
      <c r="AP2027" s="1"/>
      <c r="AQ2027" s="1"/>
      <c r="AR2027" s="1"/>
      <c r="AS2027" s="1"/>
      <c r="AT2027" s="1"/>
      <c r="AU2027" s="1"/>
      <c r="AV2027" s="1"/>
      <c r="AW2027" s="1"/>
      <c r="AX2027" s="1"/>
      <c r="AY2027" s="1"/>
      <c r="AZ2027" s="1"/>
      <c r="BA2027" s="1"/>
      <c r="BB2027" s="1"/>
      <c r="BC2027" s="1"/>
      <c r="BD2027" s="1"/>
      <c r="BE2027" s="1"/>
      <c r="BF2027" s="1"/>
      <c r="BG2027" s="1"/>
      <c r="BH2027" s="1"/>
      <c r="BI2027" s="1"/>
      <c r="BJ2027" s="1"/>
      <c r="BK2027" s="1"/>
    </row>
    <row r="2028" spans="1:63" s="2" customFormat="1" ht="15" customHeight="1" x14ac:dyDescent="0.15">
      <c r="A2028" s="1"/>
      <c r="B2028" s="1"/>
      <c r="C2028" s="1"/>
      <c r="D2028" s="1"/>
      <c r="E2028" s="1"/>
      <c r="F2028" s="1"/>
      <c r="G2028" s="1"/>
      <c r="H2028" s="1"/>
      <c r="I2028" s="1"/>
      <c r="J2028" s="1"/>
      <c r="K2028" s="1"/>
      <c r="L2028" s="1"/>
      <c r="M2028" s="1"/>
      <c r="N2028" s="1"/>
      <c r="O2028" s="1"/>
      <c r="P2028" s="1"/>
      <c r="Q2028" s="1"/>
      <c r="R2028" s="1"/>
      <c r="S2028" s="1"/>
      <c r="T2028" s="1"/>
      <c r="U2028" s="1"/>
      <c r="V2028" s="1"/>
      <c r="W2028" s="1"/>
      <c r="X2028" s="1"/>
      <c r="Y2028" s="1"/>
      <c r="Z2028" s="1"/>
      <c r="AA2028" s="1"/>
      <c r="AB2028" s="1"/>
      <c r="AC2028" s="1"/>
      <c r="AD2028" s="1"/>
      <c r="AE2028" s="1"/>
      <c r="AF2028" s="83"/>
      <c r="AG2028" s="87"/>
      <c r="AH2028" s="1"/>
      <c r="AI2028" s="1"/>
      <c r="AJ2028" s="1"/>
      <c r="AK2028" s="1"/>
      <c r="AL2028" s="1"/>
      <c r="AM2028" s="1"/>
      <c r="AN2028" s="1"/>
      <c r="AO2028" s="1"/>
      <c r="AP2028" s="1"/>
      <c r="AQ2028" s="1"/>
      <c r="AR2028" s="1"/>
      <c r="AS2028" s="1"/>
      <c r="AT2028" s="1"/>
      <c r="AU2028" s="1"/>
      <c r="AV2028" s="1"/>
      <c r="AW2028" s="1"/>
      <c r="AX2028" s="1"/>
      <c r="AY2028" s="1"/>
      <c r="AZ2028" s="1"/>
      <c r="BA2028" s="1"/>
      <c r="BB2028" s="1"/>
      <c r="BC2028" s="1"/>
      <c r="BD2028" s="1"/>
      <c r="BE2028" s="1"/>
      <c r="BF2028" s="1"/>
      <c r="BG2028" s="1"/>
      <c r="BH2028" s="1"/>
      <c r="BI2028" s="1"/>
      <c r="BJ2028" s="1"/>
      <c r="BK2028" s="1"/>
    </row>
    <row r="2029" spans="1:63" s="2" customFormat="1" ht="15" customHeight="1" x14ac:dyDescent="0.15">
      <c r="A2029" s="1"/>
      <c r="B2029" s="1"/>
      <c r="C2029" s="1"/>
      <c r="D2029" s="1"/>
      <c r="E2029" s="1"/>
      <c r="F2029" s="1"/>
      <c r="G2029" s="1"/>
      <c r="H2029" s="1"/>
      <c r="I2029" s="1"/>
      <c r="J2029" s="1"/>
      <c r="K2029" s="1"/>
      <c r="L2029" s="1"/>
      <c r="M2029" s="1"/>
      <c r="N2029" s="1"/>
      <c r="O2029" s="1"/>
      <c r="P2029" s="1"/>
      <c r="Q2029" s="1"/>
      <c r="R2029" s="1"/>
      <c r="S2029" s="1"/>
      <c r="T2029" s="1"/>
      <c r="U2029" s="1"/>
      <c r="V2029" s="1"/>
      <c r="W2029" s="1"/>
      <c r="X2029" s="1"/>
      <c r="Y2029" s="1"/>
      <c r="Z2029" s="1"/>
      <c r="AA2029" s="1"/>
      <c r="AB2029" s="1"/>
      <c r="AC2029" s="1"/>
      <c r="AD2029" s="1"/>
      <c r="AE2029" s="1"/>
      <c r="AF2029" s="83"/>
      <c r="AG2029" s="87"/>
      <c r="AH2029" s="1"/>
      <c r="AI2029" s="1"/>
      <c r="AJ2029" s="1"/>
      <c r="AK2029" s="1"/>
      <c r="AL2029" s="1"/>
      <c r="AM2029" s="1"/>
      <c r="AN2029" s="1"/>
      <c r="AO2029" s="1"/>
      <c r="AP2029" s="1"/>
      <c r="AQ2029" s="1"/>
      <c r="AR2029" s="1"/>
      <c r="AS2029" s="1"/>
      <c r="AT2029" s="1"/>
      <c r="AU2029" s="1"/>
      <c r="AV2029" s="1"/>
      <c r="AW2029" s="1"/>
      <c r="AX2029" s="1"/>
      <c r="AY2029" s="1"/>
      <c r="AZ2029" s="1"/>
      <c r="BA2029" s="1"/>
      <c r="BB2029" s="1"/>
      <c r="BC2029" s="1"/>
      <c r="BD2029" s="1"/>
      <c r="BE2029" s="1"/>
      <c r="BF2029" s="1"/>
      <c r="BG2029" s="1"/>
      <c r="BH2029" s="1"/>
      <c r="BI2029" s="1"/>
      <c r="BJ2029" s="1"/>
      <c r="BK2029" s="1"/>
    </row>
    <row r="2030" spans="1:63" s="2" customFormat="1" ht="15" customHeight="1" x14ac:dyDescent="0.15">
      <c r="A2030" s="1"/>
      <c r="B2030" s="1"/>
      <c r="C2030" s="1"/>
      <c r="D2030" s="1"/>
      <c r="E2030" s="1"/>
      <c r="F2030" s="1"/>
      <c r="G2030" s="1"/>
      <c r="H2030" s="1"/>
      <c r="I2030" s="1"/>
      <c r="J2030" s="1"/>
      <c r="K2030" s="1"/>
      <c r="L2030" s="1"/>
      <c r="M2030" s="1"/>
      <c r="N2030" s="1"/>
      <c r="O2030" s="1"/>
      <c r="P2030" s="1"/>
      <c r="Q2030" s="1"/>
      <c r="R2030" s="1"/>
      <c r="S2030" s="1"/>
      <c r="T2030" s="1"/>
      <c r="U2030" s="1"/>
      <c r="V2030" s="1"/>
      <c r="W2030" s="1"/>
      <c r="X2030" s="1"/>
      <c r="Y2030" s="1"/>
      <c r="Z2030" s="1"/>
      <c r="AA2030" s="1"/>
      <c r="AB2030" s="1"/>
      <c r="AC2030" s="1"/>
      <c r="AD2030" s="1"/>
      <c r="AE2030" s="1"/>
      <c r="AF2030" s="83"/>
      <c r="AG2030" s="87"/>
      <c r="AH2030" s="1"/>
      <c r="AI2030" s="1"/>
      <c r="AJ2030" s="1"/>
      <c r="AK2030" s="1"/>
      <c r="AL2030" s="1"/>
      <c r="AM2030" s="1"/>
      <c r="AN2030" s="1"/>
      <c r="AO2030" s="1"/>
      <c r="AP2030" s="1"/>
      <c r="AQ2030" s="1"/>
      <c r="AR2030" s="1"/>
      <c r="AS2030" s="1"/>
      <c r="AT2030" s="1"/>
      <c r="AU2030" s="1"/>
      <c r="AV2030" s="1"/>
      <c r="AW2030" s="1"/>
      <c r="AX2030" s="1"/>
      <c r="AY2030" s="1"/>
      <c r="AZ2030" s="1"/>
      <c r="BA2030" s="1"/>
      <c r="BB2030" s="1"/>
      <c r="BC2030" s="1"/>
      <c r="BD2030" s="1"/>
      <c r="BE2030" s="1"/>
      <c r="BF2030" s="1"/>
      <c r="BG2030" s="1"/>
      <c r="BH2030" s="1"/>
      <c r="BI2030" s="1"/>
      <c r="BJ2030" s="1"/>
      <c r="BK2030" s="1"/>
    </row>
    <row r="2031" spans="1:63" s="2" customFormat="1" ht="15" customHeight="1" x14ac:dyDescent="0.15">
      <c r="A2031" s="1"/>
      <c r="B2031" s="1"/>
      <c r="C2031" s="1"/>
      <c r="D2031" s="1"/>
      <c r="E2031" s="1"/>
      <c r="F2031" s="1"/>
      <c r="G2031" s="1"/>
      <c r="H2031" s="1"/>
      <c r="I2031" s="1"/>
      <c r="J2031" s="1"/>
      <c r="K2031" s="1"/>
      <c r="L2031" s="1"/>
      <c r="M2031" s="1"/>
      <c r="N2031" s="1"/>
      <c r="O2031" s="1"/>
      <c r="P2031" s="1"/>
      <c r="Q2031" s="1"/>
      <c r="R2031" s="1"/>
      <c r="S2031" s="1"/>
      <c r="T2031" s="1"/>
      <c r="U2031" s="1"/>
      <c r="V2031" s="1"/>
      <c r="W2031" s="1"/>
      <c r="X2031" s="1"/>
      <c r="Y2031" s="1"/>
      <c r="Z2031" s="1"/>
      <c r="AA2031" s="1"/>
      <c r="AB2031" s="1"/>
      <c r="AC2031" s="1"/>
      <c r="AD2031" s="1"/>
      <c r="AE2031" s="1"/>
      <c r="AF2031" s="83"/>
      <c r="AG2031" s="87"/>
      <c r="AH2031" s="1"/>
      <c r="AI2031" s="1"/>
      <c r="AJ2031" s="1"/>
      <c r="AK2031" s="1"/>
      <c r="AL2031" s="1"/>
      <c r="AM2031" s="1"/>
      <c r="AN2031" s="1"/>
      <c r="AO2031" s="1"/>
      <c r="AP2031" s="1"/>
      <c r="AQ2031" s="1"/>
      <c r="AR2031" s="1"/>
      <c r="AS2031" s="1"/>
      <c r="AT2031" s="1"/>
      <c r="AU2031" s="1"/>
      <c r="AV2031" s="1"/>
      <c r="AW2031" s="1"/>
      <c r="AX2031" s="1"/>
      <c r="AY2031" s="1"/>
      <c r="AZ2031" s="1"/>
      <c r="BA2031" s="1"/>
      <c r="BB2031" s="1"/>
      <c r="BC2031" s="1"/>
      <c r="BD2031" s="1"/>
      <c r="BE2031" s="1"/>
      <c r="BF2031" s="1"/>
      <c r="BG2031" s="1"/>
      <c r="BH2031" s="1"/>
      <c r="BI2031" s="1"/>
      <c r="BJ2031" s="1"/>
      <c r="BK2031" s="1"/>
    </row>
    <row r="2032" spans="1:63" s="2" customFormat="1" ht="15" customHeight="1" x14ac:dyDescent="0.15">
      <c r="A2032" s="1"/>
      <c r="B2032" s="1"/>
      <c r="C2032" s="1"/>
      <c r="D2032" s="1"/>
      <c r="E2032" s="1"/>
      <c r="F2032" s="1"/>
      <c r="G2032" s="1"/>
      <c r="H2032" s="1"/>
      <c r="I2032" s="1"/>
      <c r="J2032" s="1"/>
      <c r="K2032" s="1"/>
      <c r="L2032" s="1"/>
      <c r="M2032" s="1"/>
      <c r="N2032" s="1"/>
      <c r="O2032" s="1"/>
      <c r="P2032" s="1"/>
      <c r="Q2032" s="1"/>
      <c r="R2032" s="1"/>
      <c r="S2032" s="1"/>
      <c r="T2032" s="1"/>
      <c r="U2032" s="1"/>
      <c r="V2032" s="1"/>
      <c r="W2032" s="1"/>
      <c r="X2032" s="1"/>
      <c r="Y2032" s="1"/>
      <c r="Z2032" s="1"/>
      <c r="AA2032" s="1"/>
      <c r="AB2032" s="1"/>
      <c r="AC2032" s="1"/>
      <c r="AD2032" s="1"/>
      <c r="AE2032" s="1"/>
      <c r="AF2032" s="83"/>
      <c r="AG2032" s="87"/>
      <c r="AH2032" s="1"/>
      <c r="AI2032" s="1"/>
      <c r="AJ2032" s="1"/>
      <c r="AK2032" s="1"/>
      <c r="AL2032" s="1"/>
      <c r="AM2032" s="1"/>
      <c r="AN2032" s="1"/>
      <c r="AO2032" s="1"/>
      <c r="AP2032" s="1"/>
      <c r="AQ2032" s="1"/>
      <c r="AR2032" s="1"/>
      <c r="AS2032" s="1"/>
      <c r="AT2032" s="1"/>
      <c r="AU2032" s="1"/>
      <c r="AV2032" s="1"/>
      <c r="AW2032" s="1"/>
      <c r="AX2032" s="1"/>
      <c r="AY2032" s="1"/>
      <c r="AZ2032" s="1"/>
      <c r="BA2032" s="1"/>
      <c r="BB2032" s="1"/>
      <c r="BC2032" s="1"/>
      <c r="BD2032" s="1"/>
      <c r="BE2032" s="1"/>
      <c r="BF2032" s="1"/>
      <c r="BG2032" s="1"/>
      <c r="BH2032" s="1"/>
      <c r="BI2032" s="1"/>
      <c r="BJ2032" s="1"/>
      <c r="BK2032" s="1"/>
    </row>
    <row r="2033" spans="1:63" s="2" customFormat="1" ht="15" customHeight="1" x14ac:dyDescent="0.15">
      <c r="A2033" s="1"/>
      <c r="B2033" s="1"/>
      <c r="C2033" s="1"/>
      <c r="D2033" s="1"/>
      <c r="E2033" s="1"/>
      <c r="F2033" s="1"/>
      <c r="G2033" s="1"/>
      <c r="H2033" s="1"/>
      <c r="I2033" s="1"/>
      <c r="J2033" s="1"/>
      <c r="K2033" s="1"/>
      <c r="L2033" s="1"/>
      <c r="M2033" s="1"/>
      <c r="N2033" s="1"/>
      <c r="O2033" s="1"/>
      <c r="P2033" s="1"/>
      <c r="Q2033" s="1"/>
      <c r="R2033" s="1"/>
      <c r="S2033" s="1"/>
      <c r="T2033" s="1"/>
      <c r="U2033" s="1"/>
      <c r="V2033" s="1"/>
      <c r="W2033" s="1"/>
      <c r="X2033" s="1"/>
      <c r="Y2033" s="1"/>
      <c r="Z2033" s="1"/>
      <c r="AA2033" s="1"/>
      <c r="AB2033" s="1"/>
      <c r="AC2033" s="1"/>
      <c r="AD2033" s="1"/>
      <c r="AE2033" s="1"/>
      <c r="AF2033" s="83"/>
      <c r="AG2033" s="87"/>
      <c r="AH2033" s="1"/>
      <c r="AI2033" s="1"/>
      <c r="AJ2033" s="1"/>
      <c r="AK2033" s="1"/>
      <c r="AL2033" s="1"/>
      <c r="AM2033" s="1"/>
      <c r="AN2033" s="1"/>
      <c r="AO2033" s="1"/>
      <c r="AP2033" s="1"/>
      <c r="AQ2033" s="1"/>
      <c r="AR2033" s="1"/>
      <c r="AS2033" s="1"/>
      <c r="AT2033" s="1"/>
      <c r="AU2033" s="1"/>
      <c r="AV2033" s="1"/>
      <c r="AW2033" s="1"/>
      <c r="AX2033" s="1"/>
      <c r="AY2033" s="1"/>
      <c r="AZ2033" s="1"/>
      <c r="BA2033" s="1"/>
      <c r="BB2033" s="1"/>
      <c r="BC2033" s="1"/>
      <c r="BD2033" s="1"/>
      <c r="BE2033" s="1"/>
      <c r="BF2033" s="1"/>
      <c r="BG2033" s="1"/>
      <c r="BH2033" s="1"/>
      <c r="BI2033" s="1"/>
      <c r="BJ2033" s="1"/>
      <c r="BK2033" s="1"/>
    </row>
    <row r="2034" spans="1:63" s="2" customFormat="1" ht="15" customHeight="1" x14ac:dyDescent="0.15">
      <c r="A2034" s="1"/>
      <c r="B2034" s="1"/>
      <c r="C2034" s="1"/>
      <c r="D2034" s="1"/>
      <c r="E2034" s="1"/>
      <c r="F2034" s="1"/>
      <c r="G2034" s="1"/>
      <c r="H2034" s="1"/>
      <c r="I2034" s="1"/>
      <c r="J2034" s="1"/>
      <c r="K2034" s="1"/>
      <c r="L2034" s="1"/>
      <c r="M2034" s="1"/>
      <c r="N2034" s="1"/>
      <c r="O2034" s="1"/>
      <c r="P2034" s="1"/>
      <c r="Q2034" s="1"/>
      <c r="R2034" s="1"/>
      <c r="S2034" s="1"/>
      <c r="T2034" s="1"/>
      <c r="U2034" s="1"/>
      <c r="V2034" s="1"/>
      <c r="W2034" s="1"/>
      <c r="X2034" s="1"/>
      <c r="Y2034" s="1"/>
      <c r="Z2034" s="1"/>
      <c r="AA2034" s="1"/>
      <c r="AB2034" s="1"/>
      <c r="AC2034" s="1"/>
      <c r="AD2034" s="1"/>
      <c r="AE2034" s="1"/>
      <c r="AF2034" s="83"/>
      <c r="AG2034" s="87"/>
      <c r="AH2034" s="1"/>
      <c r="AI2034" s="1"/>
      <c r="AJ2034" s="1"/>
      <c r="AK2034" s="1"/>
      <c r="AL2034" s="1"/>
      <c r="AM2034" s="1"/>
      <c r="AN2034" s="1"/>
      <c r="AO2034" s="1"/>
      <c r="AP2034" s="1"/>
      <c r="AQ2034" s="1"/>
      <c r="AR2034" s="1"/>
      <c r="AS2034" s="1"/>
      <c r="AT2034" s="1"/>
      <c r="AU2034" s="1"/>
      <c r="AV2034" s="1"/>
      <c r="AW2034" s="1"/>
      <c r="AX2034" s="1"/>
      <c r="AY2034" s="1"/>
      <c r="AZ2034" s="1"/>
      <c r="BA2034" s="1"/>
      <c r="BB2034" s="1"/>
      <c r="BC2034" s="1"/>
      <c r="BD2034" s="1"/>
      <c r="BE2034" s="1"/>
      <c r="BF2034" s="1"/>
      <c r="BG2034" s="1"/>
      <c r="BH2034" s="1"/>
      <c r="BI2034" s="1"/>
      <c r="BJ2034" s="1"/>
      <c r="BK2034" s="1"/>
    </row>
    <row r="2035" spans="1:63" s="2" customFormat="1" ht="15" customHeight="1" x14ac:dyDescent="0.15">
      <c r="A2035" s="1"/>
      <c r="B2035" s="1"/>
      <c r="C2035" s="1"/>
      <c r="D2035" s="1"/>
      <c r="E2035" s="1"/>
      <c r="F2035" s="1"/>
      <c r="G2035" s="1"/>
      <c r="H2035" s="1"/>
      <c r="I2035" s="1"/>
      <c r="J2035" s="1"/>
      <c r="K2035" s="1"/>
      <c r="L2035" s="1"/>
      <c r="M2035" s="1"/>
      <c r="N2035" s="1"/>
      <c r="O2035" s="1"/>
      <c r="P2035" s="1"/>
      <c r="Q2035" s="1"/>
      <c r="R2035" s="1"/>
      <c r="S2035" s="1"/>
      <c r="T2035" s="1"/>
      <c r="U2035" s="1"/>
      <c r="V2035" s="1"/>
      <c r="W2035" s="1"/>
      <c r="X2035" s="1"/>
      <c r="Y2035" s="1"/>
      <c r="Z2035" s="1"/>
      <c r="AA2035" s="1"/>
      <c r="AB2035" s="1"/>
      <c r="AC2035" s="1"/>
      <c r="AD2035" s="1"/>
      <c r="AE2035" s="1"/>
      <c r="AF2035" s="83"/>
      <c r="AG2035" s="87"/>
      <c r="AH2035" s="1"/>
      <c r="AI2035" s="1"/>
      <c r="AJ2035" s="1"/>
      <c r="AK2035" s="1"/>
      <c r="AL2035" s="1"/>
      <c r="AM2035" s="1"/>
      <c r="AN2035" s="1"/>
      <c r="AO2035" s="1"/>
      <c r="AP2035" s="1"/>
      <c r="AQ2035" s="1"/>
      <c r="AR2035" s="1"/>
      <c r="AS2035" s="1"/>
      <c r="AT2035" s="1"/>
      <c r="AU2035" s="1"/>
      <c r="AV2035" s="1"/>
      <c r="AW2035" s="1"/>
      <c r="AX2035" s="1"/>
      <c r="AY2035" s="1"/>
      <c r="AZ2035" s="1"/>
      <c r="BA2035" s="1"/>
      <c r="BB2035" s="1"/>
      <c r="BC2035" s="1"/>
      <c r="BD2035" s="1"/>
      <c r="BE2035" s="1"/>
      <c r="BF2035" s="1"/>
      <c r="BG2035" s="1"/>
      <c r="BH2035" s="1"/>
      <c r="BI2035" s="1"/>
      <c r="BJ2035" s="1"/>
      <c r="BK2035" s="1"/>
    </row>
    <row r="2036" spans="1:63" s="2" customFormat="1" ht="15" customHeight="1" x14ac:dyDescent="0.15">
      <c r="A2036" s="1"/>
      <c r="B2036" s="1"/>
      <c r="C2036" s="1"/>
      <c r="D2036" s="1"/>
      <c r="E2036" s="1"/>
      <c r="F2036" s="1"/>
      <c r="G2036" s="1"/>
      <c r="H2036" s="1"/>
      <c r="I2036" s="1"/>
      <c r="J2036" s="1"/>
      <c r="K2036" s="1"/>
      <c r="L2036" s="1"/>
      <c r="M2036" s="1"/>
      <c r="N2036" s="1"/>
      <c r="O2036" s="1"/>
      <c r="P2036" s="1"/>
      <c r="Q2036" s="1"/>
      <c r="R2036" s="1"/>
      <c r="S2036" s="1"/>
      <c r="T2036" s="1"/>
      <c r="U2036" s="1"/>
      <c r="V2036" s="1"/>
      <c r="W2036" s="1"/>
      <c r="X2036" s="1"/>
      <c r="Y2036" s="1"/>
      <c r="Z2036" s="1"/>
      <c r="AA2036" s="1"/>
      <c r="AB2036" s="1"/>
      <c r="AC2036" s="1"/>
      <c r="AD2036" s="1"/>
      <c r="AE2036" s="1"/>
      <c r="AF2036" s="83"/>
      <c r="AG2036" s="87"/>
      <c r="AH2036" s="1"/>
      <c r="AI2036" s="1"/>
      <c r="AJ2036" s="1"/>
      <c r="AK2036" s="1"/>
      <c r="AL2036" s="1"/>
      <c r="AM2036" s="1"/>
      <c r="AN2036" s="1"/>
      <c r="AO2036" s="1"/>
      <c r="AP2036" s="1"/>
      <c r="AQ2036" s="1"/>
      <c r="AR2036" s="1"/>
      <c r="AS2036" s="1"/>
      <c r="AT2036" s="1"/>
      <c r="AU2036" s="1"/>
      <c r="AV2036" s="1"/>
      <c r="AW2036" s="1"/>
      <c r="AX2036" s="1"/>
      <c r="AY2036" s="1"/>
      <c r="AZ2036" s="1"/>
      <c r="BA2036" s="1"/>
      <c r="BB2036" s="1"/>
      <c r="BC2036" s="1"/>
      <c r="BD2036" s="1"/>
      <c r="BE2036" s="1"/>
      <c r="BF2036" s="1"/>
      <c r="BG2036" s="1"/>
      <c r="BH2036" s="1"/>
      <c r="BI2036" s="1"/>
      <c r="BJ2036" s="1"/>
      <c r="BK2036" s="1"/>
    </row>
    <row r="2037" spans="1:63" s="2" customFormat="1" ht="15" customHeight="1" x14ac:dyDescent="0.15">
      <c r="A2037" s="1"/>
      <c r="B2037" s="1"/>
      <c r="C2037" s="1"/>
      <c r="D2037" s="1"/>
      <c r="E2037" s="1"/>
      <c r="F2037" s="1"/>
      <c r="G2037" s="1"/>
      <c r="H2037" s="1"/>
      <c r="I2037" s="1"/>
      <c r="J2037" s="1"/>
      <c r="K2037" s="1"/>
      <c r="L2037" s="1"/>
      <c r="M2037" s="1"/>
      <c r="N2037" s="1"/>
      <c r="O2037" s="1"/>
      <c r="P2037" s="1"/>
      <c r="Q2037" s="1"/>
      <c r="R2037" s="1"/>
      <c r="S2037" s="1"/>
      <c r="T2037" s="1"/>
      <c r="U2037" s="1"/>
      <c r="V2037" s="1"/>
      <c r="W2037" s="1"/>
      <c r="X2037" s="1"/>
      <c r="Y2037" s="1"/>
      <c r="Z2037" s="1"/>
      <c r="AA2037" s="1"/>
      <c r="AB2037" s="1"/>
      <c r="AC2037" s="1"/>
      <c r="AD2037" s="1"/>
      <c r="AE2037" s="1"/>
      <c r="AF2037" s="83"/>
      <c r="AG2037" s="87"/>
      <c r="AH2037" s="1"/>
      <c r="AI2037" s="1"/>
      <c r="AJ2037" s="1"/>
      <c r="AK2037" s="1"/>
      <c r="AL2037" s="1"/>
      <c r="AM2037" s="1"/>
      <c r="AN2037" s="1"/>
      <c r="AO2037" s="1"/>
      <c r="AP2037" s="1"/>
      <c r="AQ2037" s="1"/>
      <c r="AR2037" s="1"/>
      <c r="AS2037" s="1"/>
      <c r="AT2037" s="1"/>
      <c r="AU2037" s="1"/>
      <c r="AV2037" s="1"/>
      <c r="AW2037" s="1"/>
      <c r="AX2037" s="1"/>
      <c r="AY2037" s="1"/>
      <c r="AZ2037" s="1"/>
      <c r="BA2037" s="1"/>
      <c r="BB2037" s="1"/>
      <c r="BC2037" s="1"/>
      <c r="BD2037" s="1"/>
      <c r="BE2037" s="1"/>
      <c r="BF2037" s="1"/>
      <c r="BG2037" s="1"/>
      <c r="BH2037" s="1"/>
      <c r="BI2037" s="1"/>
      <c r="BJ2037" s="1"/>
      <c r="BK2037" s="1"/>
    </row>
    <row r="2038" spans="1:63" s="2" customFormat="1" ht="15" customHeight="1" x14ac:dyDescent="0.15">
      <c r="A2038" s="1"/>
      <c r="B2038" s="1"/>
      <c r="C2038" s="1"/>
      <c r="D2038" s="1"/>
      <c r="E2038" s="1"/>
      <c r="F2038" s="1"/>
      <c r="G2038" s="1"/>
      <c r="H2038" s="1"/>
      <c r="I2038" s="1"/>
      <c r="J2038" s="1"/>
      <c r="K2038" s="1"/>
      <c r="L2038" s="1"/>
      <c r="M2038" s="1"/>
      <c r="N2038" s="1"/>
      <c r="O2038" s="1"/>
      <c r="P2038" s="1"/>
      <c r="Q2038" s="1"/>
      <c r="R2038" s="1"/>
      <c r="S2038" s="1"/>
      <c r="T2038" s="1"/>
      <c r="U2038" s="1"/>
      <c r="V2038" s="1"/>
      <c r="W2038" s="1"/>
      <c r="X2038" s="1"/>
      <c r="Y2038" s="1"/>
      <c r="Z2038" s="1"/>
      <c r="AA2038" s="1"/>
      <c r="AB2038" s="1"/>
      <c r="AC2038" s="1"/>
      <c r="AD2038" s="1"/>
      <c r="AE2038" s="1"/>
      <c r="AF2038" s="83"/>
      <c r="AG2038" s="87"/>
      <c r="AH2038" s="1"/>
      <c r="AI2038" s="1"/>
      <c r="AJ2038" s="1"/>
      <c r="AK2038" s="1"/>
      <c r="AL2038" s="1"/>
      <c r="AM2038" s="1"/>
      <c r="AN2038" s="1"/>
      <c r="AO2038" s="1"/>
      <c r="AP2038" s="1"/>
      <c r="AQ2038" s="1"/>
      <c r="AR2038" s="1"/>
      <c r="AS2038" s="1"/>
      <c r="AT2038" s="1"/>
      <c r="AU2038" s="1"/>
      <c r="AV2038" s="1"/>
      <c r="AW2038" s="1"/>
      <c r="AX2038" s="1"/>
      <c r="AY2038" s="1"/>
      <c r="AZ2038" s="1"/>
      <c r="BA2038" s="1"/>
      <c r="BB2038" s="1"/>
      <c r="BC2038" s="1"/>
      <c r="BD2038" s="1"/>
      <c r="BE2038" s="1"/>
      <c r="BF2038" s="1"/>
      <c r="BG2038" s="1"/>
      <c r="BH2038" s="1"/>
      <c r="BI2038" s="1"/>
      <c r="BJ2038" s="1"/>
      <c r="BK2038" s="1"/>
    </row>
    <row r="2039" spans="1:63" s="2" customFormat="1" ht="15" customHeight="1" x14ac:dyDescent="0.15">
      <c r="A2039" s="1"/>
      <c r="B2039" s="1"/>
      <c r="C2039" s="1"/>
      <c r="D2039" s="1"/>
      <c r="E2039" s="1"/>
      <c r="F2039" s="1"/>
      <c r="G2039" s="1"/>
      <c r="H2039" s="1"/>
      <c r="I2039" s="1"/>
      <c r="J2039" s="1"/>
      <c r="K2039" s="1"/>
      <c r="L2039" s="1"/>
      <c r="M2039" s="1"/>
      <c r="N2039" s="1"/>
      <c r="O2039" s="1"/>
      <c r="P2039" s="1"/>
      <c r="Q2039" s="1"/>
      <c r="R2039" s="1"/>
      <c r="S2039" s="1"/>
      <c r="T2039" s="1"/>
      <c r="U2039" s="1"/>
      <c r="V2039" s="1"/>
      <c r="W2039" s="1"/>
      <c r="X2039" s="1"/>
      <c r="Y2039" s="1"/>
      <c r="Z2039" s="1"/>
      <c r="AA2039" s="1"/>
      <c r="AB2039" s="1"/>
      <c r="AC2039" s="1"/>
      <c r="AD2039" s="1"/>
      <c r="AE2039" s="1"/>
      <c r="AF2039" s="83"/>
      <c r="AG2039" s="87"/>
      <c r="AH2039" s="1"/>
      <c r="AI2039" s="1"/>
      <c r="AJ2039" s="1"/>
      <c r="AK2039" s="1"/>
      <c r="AL2039" s="1"/>
      <c r="AM2039" s="1"/>
      <c r="AN2039" s="1"/>
      <c r="AO2039" s="1"/>
      <c r="AP2039" s="1"/>
      <c r="AQ2039" s="1"/>
      <c r="AR2039" s="1"/>
      <c r="AS2039" s="1"/>
      <c r="AT2039" s="1"/>
      <c r="AU2039" s="1"/>
      <c r="AV2039" s="1"/>
      <c r="AW2039" s="1"/>
      <c r="AX2039" s="1"/>
      <c r="AY2039" s="1"/>
      <c r="AZ2039" s="1"/>
      <c r="BA2039" s="1"/>
      <c r="BB2039" s="1"/>
      <c r="BC2039" s="1"/>
      <c r="BD2039" s="1"/>
      <c r="BE2039" s="1"/>
      <c r="BF2039" s="1"/>
      <c r="BG2039" s="1"/>
      <c r="BH2039" s="1"/>
      <c r="BI2039" s="1"/>
      <c r="BJ2039" s="1"/>
      <c r="BK2039" s="1"/>
    </row>
    <row r="2040" spans="1:63" s="2" customFormat="1" ht="15" customHeight="1" x14ac:dyDescent="0.15">
      <c r="A2040" s="1"/>
      <c r="B2040" s="1"/>
      <c r="C2040" s="1"/>
      <c r="D2040" s="1"/>
      <c r="E2040" s="1"/>
      <c r="F2040" s="1"/>
      <c r="G2040" s="1"/>
      <c r="H2040" s="1"/>
      <c r="I2040" s="1"/>
      <c r="J2040" s="1"/>
      <c r="K2040" s="1"/>
      <c r="L2040" s="1"/>
      <c r="M2040" s="1"/>
      <c r="N2040" s="1"/>
      <c r="O2040" s="1"/>
      <c r="P2040" s="1"/>
      <c r="Q2040" s="1"/>
      <c r="R2040" s="1"/>
      <c r="S2040" s="1"/>
      <c r="T2040" s="1"/>
      <c r="U2040" s="1"/>
      <c r="V2040" s="1"/>
      <c r="W2040" s="1"/>
      <c r="X2040" s="1"/>
      <c r="Y2040" s="1"/>
      <c r="Z2040" s="1"/>
      <c r="AA2040" s="1"/>
      <c r="AB2040" s="1"/>
      <c r="AC2040" s="1"/>
      <c r="AD2040" s="1"/>
      <c r="AE2040" s="1"/>
      <c r="AF2040" s="83"/>
      <c r="AG2040" s="87"/>
      <c r="AH2040" s="1"/>
      <c r="AI2040" s="1"/>
      <c r="AJ2040" s="1"/>
      <c r="AK2040" s="1"/>
      <c r="AL2040" s="1"/>
      <c r="AM2040" s="1"/>
      <c r="AN2040" s="1"/>
      <c r="AO2040" s="1"/>
      <c r="AP2040" s="1"/>
      <c r="AQ2040" s="1"/>
      <c r="AR2040" s="1"/>
      <c r="AS2040" s="1"/>
      <c r="AT2040" s="1"/>
      <c r="AU2040" s="1"/>
      <c r="AV2040" s="1"/>
      <c r="AW2040" s="1"/>
      <c r="AX2040" s="1"/>
      <c r="AY2040" s="1"/>
      <c r="AZ2040" s="1"/>
      <c r="BA2040" s="1"/>
      <c r="BB2040" s="1"/>
      <c r="BC2040" s="1"/>
      <c r="BD2040" s="1"/>
      <c r="BE2040" s="1"/>
      <c r="BF2040" s="1"/>
      <c r="BG2040" s="1"/>
      <c r="BH2040" s="1"/>
      <c r="BI2040" s="1"/>
      <c r="BJ2040" s="1"/>
      <c r="BK2040" s="1"/>
    </row>
    <row r="2041" spans="1:63" s="2" customFormat="1" ht="15" customHeight="1" x14ac:dyDescent="0.15">
      <c r="A2041" s="1"/>
      <c r="B2041" s="1"/>
      <c r="C2041" s="1"/>
      <c r="D2041" s="1"/>
      <c r="E2041" s="1"/>
      <c r="F2041" s="1"/>
      <c r="G2041" s="1"/>
      <c r="H2041" s="1"/>
      <c r="I2041" s="1"/>
      <c r="J2041" s="1"/>
      <c r="K2041" s="1"/>
      <c r="L2041" s="1"/>
      <c r="M2041" s="1"/>
      <c r="N2041" s="1"/>
      <c r="O2041" s="1"/>
      <c r="P2041" s="1"/>
      <c r="Q2041" s="1"/>
      <c r="R2041" s="1"/>
      <c r="S2041" s="1"/>
      <c r="T2041" s="1"/>
      <c r="U2041" s="1"/>
      <c r="V2041" s="1"/>
      <c r="W2041" s="1"/>
      <c r="X2041" s="1"/>
      <c r="Y2041" s="1"/>
      <c r="Z2041" s="1"/>
      <c r="AA2041" s="1"/>
      <c r="AB2041" s="1"/>
      <c r="AC2041" s="1"/>
      <c r="AD2041" s="1"/>
      <c r="AE2041" s="1"/>
      <c r="AF2041" s="83"/>
      <c r="AG2041" s="87"/>
      <c r="AH2041" s="1"/>
      <c r="AI2041" s="1"/>
      <c r="AJ2041" s="1"/>
      <c r="AK2041" s="1"/>
      <c r="AL2041" s="1"/>
      <c r="AM2041" s="1"/>
      <c r="AN2041" s="1"/>
      <c r="AO2041" s="1"/>
      <c r="AP2041" s="1"/>
      <c r="AQ2041" s="1"/>
      <c r="AR2041" s="1"/>
      <c r="AS2041" s="1"/>
      <c r="AT2041" s="1"/>
      <c r="AU2041" s="1"/>
      <c r="AV2041" s="1"/>
      <c r="AW2041" s="1"/>
      <c r="AX2041" s="1"/>
      <c r="AY2041" s="1"/>
      <c r="AZ2041" s="1"/>
      <c r="BA2041" s="1"/>
      <c r="BB2041" s="1"/>
      <c r="BC2041" s="1"/>
      <c r="BD2041" s="1"/>
      <c r="BE2041" s="1"/>
      <c r="BF2041" s="1"/>
      <c r="BG2041" s="1"/>
      <c r="BH2041" s="1"/>
      <c r="BI2041" s="1"/>
      <c r="BJ2041" s="1"/>
      <c r="BK2041" s="1"/>
    </row>
    <row r="2042" spans="1:63" s="2" customFormat="1" ht="15" customHeight="1" x14ac:dyDescent="0.15">
      <c r="A2042" s="1"/>
      <c r="B2042" s="1"/>
      <c r="C2042" s="1"/>
      <c r="D2042" s="1"/>
      <c r="E2042" s="1"/>
      <c r="F2042" s="1"/>
      <c r="G2042" s="1"/>
      <c r="H2042" s="1"/>
      <c r="I2042" s="1"/>
      <c r="J2042" s="1"/>
      <c r="K2042" s="1"/>
      <c r="L2042" s="1"/>
      <c r="M2042" s="1"/>
      <c r="N2042" s="1"/>
      <c r="O2042" s="1"/>
      <c r="P2042" s="1"/>
      <c r="Q2042" s="1"/>
      <c r="R2042" s="1"/>
      <c r="S2042" s="1"/>
      <c r="T2042" s="1"/>
      <c r="U2042" s="1"/>
      <c r="V2042" s="1"/>
      <c r="W2042" s="1"/>
      <c r="X2042" s="1"/>
      <c r="Y2042" s="1"/>
      <c r="Z2042" s="1"/>
      <c r="AA2042" s="1"/>
      <c r="AB2042" s="1"/>
      <c r="AC2042" s="1"/>
      <c r="AD2042" s="1"/>
      <c r="AE2042" s="1"/>
      <c r="AF2042" s="83"/>
      <c r="AG2042" s="87"/>
      <c r="AH2042" s="1"/>
      <c r="AI2042" s="1"/>
      <c r="AJ2042" s="1"/>
      <c r="AK2042" s="1"/>
      <c r="AL2042" s="1"/>
      <c r="AM2042" s="1"/>
      <c r="AN2042" s="1"/>
      <c r="AO2042" s="1"/>
      <c r="AP2042" s="1"/>
      <c r="AQ2042" s="1"/>
      <c r="AR2042" s="1"/>
      <c r="AS2042" s="1"/>
      <c r="AT2042" s="1"/>
      <c r="AU2042" s="1"/>
      <c r="AV2042" s="1"/>
      <c r="AW2042" s="1"/>
      <c r="AX2042" s="1"/>
      <c r="AY2042" s="1"/>
      <c r="AZ2042" s="1"/>
      <c r="BA2042" s="1"/>
      <c r="BB2042" s="1"/>
      <c r="BC2042" s="1"/>
      <c r="BD2042" s="1"/>
      <c r="BE2042" s="1"/>
      <c r="BF2042" s="1"/>
      <c r="BG2042" s="1"/>
      <c r="BH2042" s="1"/>
      <c r="BI2042" s="1"/>
      <c r="BJ2042" s="1"/>
      <c r="BK2042" s="1"/>
    </row>
    <row r="2043" spans="1:63" s="2" customFormat="1" ht="15" customHeight="1" x14ac:dyDescent="0.15">
      <c r="A2043" s="1"/>
      <c r="B2043" s="1"/>
      <c r="C2043" s="1"/>
      <c r="D2043" s="1"/>
      <c r="E2043" s="1"/>
      <c r="F2043" s="1"/>
      <c r="G2043" s="1"/>
      <c r="H2043" s="1"/>
      <c r="I2043" s="1"/>
      <c r="J2043" s="1"/>
      <c r="K2043" s="1"/>
      <c r="L2043" s="1"/>
      <c r="M2043" s="1"/>
      <c r="N2043" s="1"/>
      <c r="O2043" s="1"/>
      <c r="P2043" s="1"/>
      <c r="Q2043" s="1"/>
      <c r="R2043" s="1"/>
      <c r="S2043" s="1"/>
      <c r="T2043" s="1"/>
      <c r="U2043" s="1"/>
      <c r="V2043" s="1"/>
      <c r="W2043" s="1"/>
      <c r="X2043" s="1"/>
      <c r="Y2043" s="1"/>
      <c r="Z2043" s="1"/>
      <c r="AA2043" s="1"/>
      <c r="AB2043" s="1"/>
      <c r="AC2043" s="1"/>
      <c r="AD2043" s="1"/>
      <c r="AE2043" s="1"/>
      <c r="AF2043" s="83"/>
      <c r="AG2043" s="87"/>
      <c r="AH2043" s="1"/>
      <c r="AI2043" s="1"/>
      <c r="AJ2043" s="1"/>
      <c r="AK2043" s="1"/>
      <c r="AL2043" s="1"/>
      <c r="AM2043" s="1"/>
      <c r="AN2043" s="1"/>
      <c r="AO2043" s="1"/>
      <c r="AP2043" s="1"/>
      <c r="AQ2043" s="1"/>
      <c r="AR2043" s="1"/>
      <c r="AS2043" s="1"/>
      <c r="AT2043" s="1"/>
      <c r="AU2043" s="1"/>
      <c r="AV2043" s="1"/>
      <c r="AW2043" s="1"/>
      <c r="AX2043" s="1"/>
      <c r="AY2043" s="1"/>
      <c r="AZ2043" s="1"/>
      <c r="BA2043" s="1"/>
      <c r="BB2043" s="1"/>
      <c r="BC2043" s="1"/>
      <c r="BD2043" s="1"/>
      <c r="BE2043" s="1"/>
      <c r="BF2043" s="1"/>
      <c r="BG2043" s="1"/>
      <c r="BH2043" s="1"/>
      <c r="BI2043" s="1"/>
      <c r="BJ2043" s="1"/>
      <c r="BK2043" s="1"/>
    </row>
    <row r="2044" spans="1:63" s="2" customFormat="1" ht="15" customHeight="1" x14ac:dyDescent="0.15">
      <c r="A2044" s="1"/>
      <c r="B2044" s="1"/>
      <c r="C2044" s="1"/>
      <c r="D2044" s="1"/>
      <c r="E2044" s="1"/>
      <c r="F2044" s="1"/>
      <c r="G2044" s="1"/>
      <c r="H2044" s="1"/>
      <c r="I2044" s="1"/>
      <c r="J2044" s="1"/>
      <c r="K2044" s="1"/>
      <c r="L2044" s="1"/>
      <c r="M2044" s="1"/>
      <c r="N2044" s="1"/>
      <c r="O2044" s="1"/>
      <c r="P2044" s="1"/>
      <c r="Q2044" s="1"/>
      <c r="R2044" s="1"/>
      <c r="S2044" s="1"/>
      <c r="T2044" s="1"/>
      <c r="U2044" s="1"/>
      <c r="V2044" s="1"/>
      <c r="W2044" s="1"/>
      <c r="X2044" s="1"/>
      <c r="Y2044" s="1"/>
      <c r="Z2044" s="1"/>
      <c r="AA2044" s="1"/>
      <c r="AB2044" s="1"/>
      <c r="AC2044" s="1"/>
      <c r="AD2044" s="1"/>
      <c r="AE2044" s="1"/>
      <c r="AF2044" s="83"/>
      <c r="AG2044" s="87"/>
      <c r="AH2044" s="1"/>
      <c r="AI2044" s="1"/>
      <c r="AJ2044" s="1"/>
      <c r="AK2044" s="1"/>
      <c r="AL2044" s="1"/>
      <c r="AM2044" s="1"/>
      <c r="AN2044" s="1"/>
      <c r="AO2044" s="1"/>
      <c r="AP2044" s="1"/>
      <c r="AQ2044" s="1"/>
      <c r="AR2044" s="1"/>
      <c r="AS2044" s="1"/>
      <c r="AT2044" s="1"/>
      <c r="AU2044" s="1"/>
      <c r="AV2044" s="1"/>
      <c r="AW2044" s="1"/>
      <c r="AX2044" s="1"/>
      <c r="AY2044" s="1"/>
      <c r="AZ2044" s="1"/>
      <c r="BA2044" s="1"/>
      <c r="BB2044" s="1"/>
      <c r="BC2044" s="1"/>
      <c r="BD2044" s="1"/>
      <c r="BE2044" s="1"/>
      <c r="BF2044" s="1"/>
      <c r="BG2044" s="1"/>
      <c r="BH2044" s="1"/>
      <c r="BI2044" s="1"/>
      <c r="BJ2044" s="1"/>
      <c r="BK2044" s="1"/>
    </row>
    <row r="2045" spans="1:63" s="2" customFormat="1" ht="15" customHeight="1" x14ac:dyDescent="0.15">
      <c r="A2045" s="1"/>
      <c r="B2045" s="1"/>
      <c r="C2045" s="1"/>
      <c r="D2045" s="1"/>
      <c r="E2045" s="1"/>
      <c r="F2045" s="1"/>
      <c r="G2045" s="1"/>
      <c r="H2045" s="1"/>
      <c r="I2045" s="1"/>
      <c r="J2045" s="1"/>
      <c r="K2045" s="1"/>
      <c r="L2045" s="1"/>
      <c r="M2045" s="1"/>
      <c r="N2045" s="1"/>
      <c r="O2045" s="1"/>
      <c r="P2045" s="1"/>
      <c r="Q2045" s="1"/>
      <c r="R2045" s="1"/>
      <c r="S2045" s="1"/>
      <c r="T2045" s="1"/>
      <c r="U2045" s="1"/>
      <c r="V2045" s="1"/>
      <c r="W2045" s="1"/>
      <c r="X2045" s="1"/>
      <c r="Y2045" s="1"/>
      <c r="Z2045" s="1"/>
      <c r="AA2045" s="1"/>
      <c r="AB2045" s="1"/>
      <c r="AC2045" s="1"/>
      <c r="AD2045" s="1"/>
      <c r="AE2045" s="1"/>
      <c r="AF2045" s="83"/>
      <c r="AG2045" s="87"/>
      <c r="AH2045" s="1"/>
      <c r="AI2045" s="1"/>
      <c r="AJ2045" s="1"/>
      <c r="AK2045" s="1"/>
      <c r="AL2045" s="1"/>
      <c r="AM2045" s="1"/>
      <c r="AN2045" s="1"/>
      <c r="AO2045" s="1"/>
      <c r="AP2045" s="1"/>
      <c r="AQ2045" s="1"/>
      <c r="AR2045" s="1"/>
      <c r="AS2045" s="1"/>
      <c r="AT2045" s="1"/>
      <c r="AU2045" s="1"/>
      <c r="AV2045" s="1"/>
      <c r="AW2045" s="1"/>
      <c r="AX2045" s="1"/>
      <c r="AY2045" s="1"/>
      <c r="AZ2045" s="1"/>
      <c r="BA2045" s="1"/>
      <c r="BB2045" s="1"/>
      <c r="BC2045" s="1"/>
      <c r="BD2045" s="1"/>
      <c r="BE2045" s="1"/>
      <c r="BF2045" s="1"/>
      <c r="BG2045" s="1"/>
      <c r="BH2045" s="1"/>
      <c r="BI2045" s="1"/>
      <c r="BJ2045" s="1"/>
      <c r="BK2045" s="1"/>
    </row>
    <row r="2046" spans="1:63" s="2" customFormat="1" ht="15" customHeight="1" x14ac:dyDescent="0.15">
      <c r="A2046" s="1"/>
      <c r="B2046" s="1"/>
      <c r="C2046" s="1"/>
      <c r="D2046" s="1"/>
      <c r="E2046" s="1"/>
      <c r="F2046" s="1"/>
      <c r="G2046" s="1"/>
      <c r="H2046" s="1"/>
      <c r="I2046" s="1"/>
      <c r="J2046" s="1"/>
      <c r="K2046" s="1"/>
      <c r="L2046" s="1"/>
      <c r="M2046" s="1"/>
      <c r="N2046" s="1"/>
      <c r="O2046" s="1"/>
      <c r="P2046" s="1"/>
      <c r="Q2046" s="1"/>
      <c r="R2046" s="1"/>
      <c r="S2046" s="1"/>
      <c r="T2046" s="1"/>
      <c r="U2046" s="1"/>
      <c r="V2046" s="1"/>
      <c r="W2046" s="1"/>
      <c r="X2046" s="1"/>
      <c r="Y2046" s="1"/>
      <c r="Z2046" s="1"/>
      <c r="AA2046" s="1"/>
      <c r="AB2046" s="1"/>
      <c r="AC2046" s="1"/>
      <c r="AD2046" s="1"/>
      <c r="AE2046" s="1"/>
      <c r="AF2046" s="83"/>
      <c r="AG2046" s="87"/>
      <c r="AH2046" s="1"/>
      <c r="AI2046" s="1"/>
      <c r="AJ2046" s="1"/>
      <c r="AK2046" s="1"/>
      <c r="AL2046" s="1"/>
      <c r="AM2046" s="1"/>
      <c r="AN2046" s="1"/>
      <c r="AO2046" s="1"/>
      <c r="AP2046" s="1"/>
      <c r="AQ2046" s="1"/>
      <c r="AR2046" s="1"/>
      <c r="AS2046" s="1"/>
      <c r="AT2046" s="1"/>
      <c r="AU2046" s="1"/>
      <c r="AV2046" s="1"/>
      <c r="AW2046" s="1"/>
      <c r="AX2046" s="1"/>
      <c r="AY2046" s="1"/>
      <c r="AZ2046" s="1"/>
      <c r="BA2046" s="1"/>
      <c r="BB2046" s="1"/>
      <c r="BC2046" s="1"/>
      <c r="BD2046" s="1"/>
      <c r="BE2046" s="1"/>
      <c r="BF2046" s="1"/>
      <c r="BG2046" s="1"/>
      <c r="BH2046" s="1"/>
      <c r="BI2046" s="1"/>
      <c r="BJ2046" s="1"/>
      <c r="BK2046" s="1"/>
    </row>
    <row r="2047" spans="1:63" s="2" customFormat="1" ht="15" customHeight="1" x14ac:dyDescent="0.15">
      <c r="A2047" s="1"/>
      <c r="B2047" s="1"/>
      <c r="C2047" s="1"/>
      <c r="D2047" s="1"/>
      <c r="E2047" s="1"/>
      <c r="F2047" s="1"/>
      <c r="G2047" s="1"/>
      <c r="H2047" s="1"/>
      <c r="I2047" s="1"/>
      <c r="J2047" s="1"/>
      <c r="K2047" s="1"/>
      <c r="L2047" s="1"/>
      <c r="M2047" s="1"/>
      <c r="N2047" s="1"/>
      <c r="O2047" s="1"/>
      <c r="P2047" s="1"/>
      <c r="Q2047" s="1"/>
      <c r="R2047" s="1"/>
      <c r="S2047" s="1"/>
      <c r="T2047" s="1"/>
      <c r="U2047" s="1"/>
      <c r="V2047" s="1"/>
      <c r="W2047" s="1"/>
      <c r="X2047" s="1"/>
      <c r="Y2047" s="1"/>
      <c r="Z2047" s="1"/>
      <c r="AA2047" s="1"/>
      <c r="AB2047" s="1"/>
      <c r="AC2047" s="1"/>
      <c r="AD2047" s="1"/>
      <c r="AE2047" s="1"/>
      <c r="AF2047" s="83"/>
      <c r="AG2047" s="87"/>
      <c r="AH2047" s="1"/>
      <c r="AI2047" s="1"/>
      <c r="AJ2047" s="1"/>
      <c r="AK2047" s="1"/>
      <c r="AL2047" s="1"/>
      <c r="AM2047" s="1"/>
      <c r="AN2047" s="1"/>
      <c r="AO2047" s="1"/>
      <c r="AP2047" s="1"/>
      <c r="AQ2047" s="1"/>
      <c r="AR2047" s="1"/>
      <c r="AS2047" s="1"/>
      <c r="AT2047" s="1"/>
      <c r="AU2047" s="1"/>
      <c r="AV2047" s="1"/>
      <c r="AW2047" s="1"/>
      <c r="AX2047" s="1"/>
      <c r="AY2047" s="1"/>
      <c r="AZ2047" s="1"/>
      <c r="BA2047" s="1"/>
      <c r="BB2047" s="1"/>
      <c r="BC2047" s="1"/>
      <c r="BD2047" s="1"/>
      <c r="BE2047" s="1"/>
      <c r="BF2047" s="1"/>
      <c r="BG2047" s="1"/>
      <c r="BH2047" s="1"/>
      <c r="BI2047" s="1"/>
      <c r="BJ2047" s="1"/>
      <c r="BK2047" s="1"/>
    </row>
    <row r="2048" spans="1:63" s="2" customFormat="1" ht="15" customHeight="1" x14ac:dyDescent="0.15">
      <c r="A2048" s="1"/>
      <c r="B2048" s="1"/>
      <c r="C2048" s="1"/>
      <c r="D2048" s="1"/>
      <c r="E2048" s="1"/>
      <c r="F2048" s="1"/>
      <c r="G2048" s="1"/>
      <c r="H2048" s="1"/>
      <c r="I2048" s="1"/>
      <c r="J2048" s="1"/>
      <c r="K2048" s="1"/>
      <c r="L2048" s="1"/>
      <c r="M2048" s="1"/>
      <c r="N2048" s="1"/>
      <c r="O2048" s="1"/>
      <c r="P2048" s="1"/>
      <c r="Q2048" s="1"/>
      <c r="R2048" s="1"/>
      <c r="S2048" s="1"/>
      <c r="T2048" s="1"/>
      <c r="U2048" s="1"/>
      <c r="V2048" s="1"/>
      <c r="W2048" s="1"/>
      <c r="X2048" s="1"/>
      <c r="Y2048" s="1"/>
      <c r="Z2048" s="1"/>
      <c r="AA2048" s="1"/>
      <c r="AB2048" s="1"/>
      <c r="AC2048" s="1"/>
      <c r="AD2048" s="1"/>
      <c r="AE2048" s="1"/>
      <c r="AF2048" s="83"/>
      <c r="AG2048" s="87"/>
      <c r="AH2048" s="1"/>
      <c r="AI2048" s="1"/>
      <c r="AJ2048" s="1"/>
      <c r="AK2048" s="1"/>
      <c r="AL2048" s="1"/>
      <c r="AM2048" s="1"/>
      <c r="AN2048" s="1"/>
      <c r="AO2048" s="1"/>
      <c r="AP2048" s="1"/>
      <c r="AQ2048" s="1"/>
      <c r="AR2048" s="1"/>
      <c r="AS2048" s="1"/>
      <c r="AT2048" s="1"/>
      <c r="AU2048" s="1"/>
      <c r="AV2048" s="1"/>
      <c r="AW2048" s="1"/>
      <c r="AX2048" s="1"/>
      <c r="AY2048" s="1"/>
      <c r="AZ2048" s="1"/>
      <c r="BA2048" s="1"/>
      <c r="BB2048" s="1"/>
      <c r="BC2048" s="1"/>
      <c r="BD2048" s="1"/>
      <c r="BE2048" s="1"/>
      <c r="BF2048" s="1"/>
      <c r="BG2048" s="1"/>
      <c r="BH2048" s="1"/>
      <c r="BI2048" s="1"/>
      <c r="BJ2048" s="1"/>
      <c r="BK2048" s="1"/>
    </row>
    <row r="2049" spans="1:63" s="2" customFormat="1" ht="15" customHeight="1" x14ac:dyDescent="0.15">
      <c r="A2049" s="1"/>
      <c r="B2049" s="1"/>
      <c r="C2049" s="1"/>
      <c r="D2049" s="1"/>
      <c r="E2049" s="1"/>
      <c r="F2049" s="1"/>
      <c r="G2049" s="1"/>
      <c r="H2049" s="1"/>
      <c r="I2049" s="1"/>
      <c r="J2049" s="1"/>
      <c r="K2049" s="1"/>
      <c r="L2049" s="1"/>
      <c r="M2049" s="1"/>
      <c r="N2049" s="1"/>
      <c r="O2049" s="1"/>
      <c r="P2049" s="1"/>
      <c r="Q2049" s="1"/>
      <c r="R2049" s="1"/>
      <c r="S2049" s="1"/>
      <c r="T2049" s="1"/>
      <c r="U2049" s="1"/>
      <c r="V2049" s="1"/>
      <c r="W2049" s="1"/>
      <c r="X2049" s="1"/>
      <c r="Y2049" s="1"/>
      <c r="Z2049" s="1"/>
      <c r="AA2049" s="1"/>
      <c r="AB2049" s="1"/>
      <c r="AC2049" s="1"/>
      <c r="AD2049" s="1"/>
      <c r="AE2049" s="1"/>
      <c r="AF2049" s="83"/>
      <c r="AG2049" s="87"/>
      <c r="AH2049" s="1"/>
      <c r="AI2049" s="1"/>
      <c r="AJ2049" s="1"/>
      <c r="AK2049" s="1"/>
      <c r="AL2049" s="1"/>
      <c r="AM2049" s="1"/>
      <c r="AN2049" s="1"/>
      <c r="AO2049" s="1"/>
      <c r="AP2049" s="1"/>
      <c r="AQ2049" s="1"/>
      <c r="AR2049" s="1"/>
      <c r="AS2049" s="1"/>
      <c r="AT2049" s="1"/>
      <c r="AU2049" s="1"/>
      <c r="AV2049" s="1"/>
      <c r="AW2049" s="1"/>
      <c r="AX2049" s="1"/>
      <c r="AY2049" s="1"/>
      <c r="AZ2049" s="1"/>
      <c r="BA2049" s="1"/>
      <c r="BB2049" s="1"/>
      <c r="BC2049" s="1"/>
      <c r="BD2049" s="1"/>
      <c r="BE2049" s="1"/>
      <c r="BF2049" s="1"/>
      <c r="BG2049" s="1"/>
      <c r="BH2049" s="1"/>
      <c r="BI2049" s="1"/>
      <c r="BJ2049" s="1"/>
      <c r="BK2049" s="1"/>
    </row>
    <row r="2050" spans="1:63" s="2" customFormat="1" ht="15" customHeight="1" x14ac:dyDescent="0.15">
      <c r="A2050" s="1"/>
      <c r="B2050" s="1"/>
      <c r="C2050" s="1"/>
      <c r="D2050" s="1"/>
      <c r="E2050" s="1"/>
      <c r="F2050" s="1"/>
      <c r="G2050" s="1"/>
      <c r="H2050" s="1"/>
      <c r="I2050" s="1"/>
      <c r="J2050" s="1"/>
      <c r="K2050" s="1"/>
      <c r="L2050" s="1"/>
      <c r="M2050" s="1"/>
      <c r="N2050" s="1"/>
      <c r="O2050" s="1"/>
      <c r="P2050" s="1"/>
      <c r="Q2050" s="1"/>
      <c r="R2050" s="1"/>
      <c r="S2050" s="1"/>
      <c r="T2050" s="1"/>
      <c r="U2050" s="1"/>
      <c r="V2050" s="1"/>
      <c r="W2050" s="1"/>
      <c r="X2050" s="1"/>
      <c r="Y2050" s="1"/>
      <c r="Z2050" s="1"/>
      <c r="AA2050" s="1"/>
      <c r="AB2050" s="1"/>
      <c r="AC2050" s="1"/>
      <c r="AD2050" s="1"/>
      <c r="AE2050" s="1"/>
      <c r="AF2050" s="83"/>
      <c r="AG2050" s="87"/>
      <c r="AH2050" s="1"/>
      <c r="AI2050" s="1"/>
      <c r="AJ2050" s="1"/>
      <c r="AK2050" s="1"/>
      <c r="AL2050" s="1"/>
      <c r="AM2050" s="1"/>
      <c r="AN2050" s="1"/>
      <c r="AO2050" s="1"/>
      <c r="AP2050" s="1"/>
      <c r="AQ2050" s="1"/>
      <c r="AR2050" s="1"/>
      <c r="AS2050" s="1"/>
      <c r="AT2050" s="1"/>
      <c r="AU2050" s="1"/>
      <c r="AV2050" s="1"/>
      <c r="AW2050" s="1"/>
      <c r="AX2050" s="1"/>
      <c r="AY2050" s="1"/>
      <c r="AZ2050" s="1"/>
      <c r="BA2050" s="1"/>
      <c r="BB2050" s="1"/>
      <c r="BC2050" s="1"/>
      <c r="BD2050" s="1"/>
      <c r="BE2050" s="1"/>
      <c r="BF2050" s="1"/>
      <c r="BG2050" s="1"/>
      <c r="BH2050" s="1"/>
      <c r="BI2050" s="1"/>
      <c r="BJ2050" s="1"/>
      <c r="BK2050" s="1"/>
    </row>
    <row r="2051" spans="1:63" s="2" customFormat="1" ht="15" customHeight="1" x14ac:dyDescent="0.15">
      <c r="A2051" s="1"/>
      <c r="B2051" s="1"/>
      <c r="C2051" s="1"/>
      <c r="D2051" s="1"/>
      <c r="E2051" s="1"/>
      <c r="F2051" s="1"/>
      <c r="G2051" s="1"/>
      <c r="H2051" s="1"/>
      <c r="I2051" s="1"/>
      <c r="J2051" s="1"/>
      <c r="K2051" s="1"/>
      <c r="L2051" s="1"/>
      <c r="M2051" s="1"/>
      <c r="N2051" s="1"/>
      <c r="O2051" s="1"/>
      <c r="P2051" s="1"/>
      <c r="Q2051" s="1"/>
      <c r="R2051" s="1"/>
      <c r="S2051" s="1"/>
      <c r="T2051" s="1"/>
      <c r="U2051" s="1"/>
      <c r="V2051" s="1"/>
      <c r="W2051" s="1"/>
      <c r="X2051" s="1"/>
      <c r="Y2051" s="1"/>
      <c r="Z2051" s="1"/>
      <c r="AA2051" s="1"/>
      <c r="AB2051" s="1"/>
      <c r="AC2051" s="1"/>
      <c r="AD2051" s="1"/>
      <c r="AE2051" s="1"/>
      <c r="AF2051" s="83"/>
      <c r="AG2051" s="87"/>
      <c r="AH2051" s="1"/>
      <c r="AI2051" s="1"/>
      <c r="AJ2051" s="1"/>
      <c r="AK2051" s="1"/>
      <c r="AL2051" s="1"/>
      <c r="AM2051" s="1"/>
      <c r="AN2051" s="1"/>
      <c r="AO2051" s="1"/>
      <c r="AP2051" s="1"/>
      <c r="AQ2051" s="1"/>
      <c r="AR2051" s="1"/>
      <c r="AS2051" s="1"/>
      <c r="AT2051" s="1"/>
      <c r="AU2051" s="1"/>
      <c r="AV2051" s="1"/>
      <c r="AW2051" s="1"/>
      <c r="AX2051" s="1"/>
      <c r="AY2051" s="1"/>
      <c r="AZ2051" s="1"/>
      <c r="BA2051" s="1"/>
      <c r="BB2051" s="1"/>
      <c r="BC2051" s="1"/>
      <c r="BD2051" s="1"/>
      <c r="BE2051" s="1"/>
      <c r="BF2051" s="1"/>
      <c r="BG2051" s="1"/>
      <c r="BH2051" s="1"/>
      <c r="BI2051" s="1"/>
      <c r="BJ2051" s="1"/>
      <c r="BK2051" s="1"/>
    </row>
    <row r="2052" spans="1:63" s="2" customFormat="1" ht="15" customHeight="1" x14ac:dyDescent="0.15">
      <c r="A2052" s="1"/>
      <c r="B2052" s="1"/>
      <c r="C2052" s="1"/>
      <c r="D2052" s="1"/>
      <c r="E2052" s="1"/>
      <c r="F2052" s="1"/>
      <c r="G2052" s="1"/>
      <c r="H2052" s="1"/>
      <c r="I2052" s="1"/>
      <c r="J2052" s="1"/>
      <c r="K2052" s="1"/>
      <c r="L2052" s="1"/>
      <c r="M2052" s="1"/>
      <c r="N2052" s="1"/>
      <c r="O2052" s="1"/>
      <c r="P2052" s="1"/>
      <c r="Q2052" s="1"/>
      <c r="R2052" s="1"/>
      <c r="S2052" s="1"/>
      <c r="T2052" s="1"/>
      <c r="U2052" s="1"/>
      <c r="V2052" s="1"/>
      <c r="W2052" s="1"/>
      <c r="X2052" s="1"/>
      <c r="Y2052" s="1"/>
      <c r="Z2052" s="1"/>
      <c r="AA2052" s="1"/>
      <c r="AB2052" s="1"/>
      <c r="AC2052" s="1"/>
      <c r="AD2052" s="1"/>
      <c r="AE2052" s="1"/>
      <c r="AF2052" s="83"/>
      <c r="AG2052" s="87"/>
      <c r="AH2052" s="1"/>
      <c r="AI2052" s="1"/>
      <c r="AJ2052" s="1"/>
      <c r="AK2052" s="1"/>
      <c r="AL2052" s="1"/>
      <c r="AM2052" s="1"/>
      <c r="AN2052" s="1"/>
      <c r="AO2052" s="1"/>
      <c r="AP2052" s="1"/>
      <c r="AQ2052" s="1"/>
      <c r="AR2052" s="1"/>
      <c r="AS2052" s="1"/>
      <c r="AT2052" s="1"/>
      <c r="AU2052" s="1"/>
      <c r="AV2052" s="1"/>
      <c r="AW2052" s="1"/>
      <c r="AX2052" s="1"/>
      <c r="AY2052" s="1"/>
      <c r="AZ2052" s="1"/>
      <c r="BA2052" s="1"/>
      <c r="BB2052" s="1"/>
      <c r="BC2052" s="1"/>
      <c r="BD2052" s="1"/>
      <c r="BE2052" s="1"/>
      <c r="BF2052" s="1"/>
      <c r="BG2052" s="1"/>
      <c r="BH2052" s="1"/>
      <c r="BI2052" s="1"/>
      <c r="BJ2052" s="1"/>
      <c r="BK2052" s="1"/>
    </row>
    <row r="2053" spans="1:63" s="2" customFormat="1" ht="15" customHeight="1" x14ac:dyDescent="0.15">
      <c r="A2053" s="1"/>
      <c r="B2053" s="1"/>
      <c r="C2053" s="1"/>
      <c r="D2053" s="1"/>
      <c r="E2053" s="1"/>
      <c r="F2053" s="1"/>
      <c r="G2053" s="1"/>
      <c r="H2053" s="1"/>
      <c r="I2053" s="1"/>
      <c r="J2053" s="1"/>
      <c r="K2053" s="1"/>
      <c r="L2053" s="1"/>
      <c r="M2053" s="1"/>
      <c r="N2053" s="1"/>
      <c r="O2053" s="1"/>
      <c r="P2053" s="1"/>
      <c r="Q2053" s="1"/>
      <c r="R2053" s="1"/>
      <c r="S2053" s="1"/>
      <c r="T2053" s="1"/>
      <c r="U2053" s="1"/>
      <c r="V2053" s="1"/>
      <c r="W2053" s="1"/>
      <c r="X2053" s="1"/>
      <c r="Y2053" s="1"/>
      <c r="Z2053" s="1"/>
      <c r="AA2053" s="1"/>
      <c r="AB2053" s="1"/>
      <c r="AC2053" s="1"/>
      <c r="AD2053" s="1"/>
      <c r="AE2053" s="1"/>
      <c r="AF2053" s="83"/>
      <c r="AG2053" s="87"/>
      <c r="AH2053" s="1"/>
      <c r="AI2053" s="1"/>
      <c r="AJ2053" s="1"/>
      <c r="AK2053" s="1"/>
      <c r="AL2053" s="1"/>
      <c r="AM2053" s="1"/>
      <c r="AN2053" s="1"/>
      <c r="AO2053" s="1"/>
      <c r="AP2053" s="1"/>
      <c r="AQ2053" s="1"/>
      <c r="AR2053" s="1"/>
      <c r="AS2053" s="1"/>
      <c r="AT2053" s="1"/>
      <c r="AU2053" s="1"/>
      <c r="AV2053" s="1"/>
      <c r="AW2053" s="1"/>
      <c r="AX2053" s="1"/>
      <c r="AY2053" s="1"/>
      <c r="AZ2053" s="1"/>
      <c r="BA2053" s="1"/>
      <c r="BB2053" s="1"/>
      <c r="BC2053" s="1"/>
      <c r="BD2053" s="1"/>
      <c r="BE2053" s="1"/>
      <c r="BF2053" s="1"/>
      <c r="BG2053" s="1"/>
      <c r="BH2053" s="1"/>
      <c r="BI2053" s="1"/>
      <c r="BJ2053" s="1"/>
      <c r="BK2053" s="1"/>
    </row>
    <row r="2054" spans="1:63" s="2" customFormat="1" ht="15" customHeight="1" x14ac:dyDescent="0.15">
      <c r="A2054" s="1"/>
      <c r="B2054" s="1"/>
      <c r="C2054" s="1"/>
      <c r="D2054" s="1"/>
      <c r="E2054" s="1"/>
      <c r="F2054" s="1"/>
      <c r="G2054" s="1"/>
      <c r="H2054" s="1"/>
      <c r="I2054" s="1"/>
      <c r="J2054" s="1"/>
      <c r="K2054" s="1"/>
      <c r="L2054" s="1"/>
      <c r="M2054" s="1"/>
      <c r="N2054" s="1"/>
      <c r="O2054" s="1"/>
      <c r="P2054" s="1"/>
      <c r="Q2054" s="1"/>
      <c r="R2054" s="1"/>
      <c r="S2054" s="1"/>
      <c r="T2054" s="1"/>
      <c r="U2054" s="1"/>
      <c r="V2054" s="1"/>
      <c r="W2054" s="1"/>
      <c r="X2054" s="1"/>
      <c r="Y2054" s="1"/>
      <c r="Z2054" s="1"/>
      <c r="AA2054" s="1"/>
      <c r="AB2054" s="1"/>
      <c r="AC2054" s="1"/>
      <c r="AD2054" s="1"/>
      <c r="AE2054" s="1"/>
      <c r="AF2054" s="83"/>
      <c r="AG2054" s="87"/>
      <c r="AH2054" s="1"/>
      <c r="AI2054" s="1"/>
      <c r="AJ2054" s="1"/>
      <c r="AK2054" s="1"/>
      <c r="AL2054" s="1"/>
      <c r="AM2054" s="1"/>
      <c r="AN2054" s="1"/>
      <c r="AO2054" s="1"/>
      <c r="AP2054" s="1"/>
      <c r="AQ2054" s="1"/>
      <c r="AR2054" s="1"/>
      <c r="AS2054" s="1"/>
      <c r="AT2054" s="1"/>
      <c r="AU2054" s="1"/>
      <c r="AV2054" s="1"/>
      <c r="AW2054" s="1"/>
      <c r="AX2054" s="1"/>
      <c r="AY2054" s="1"/>
      <c r="AZ2054" s="1"/>
      <c r="BA2054" s="1"/>
      <c r="BB2054" s="1"/>
      <c r="BC2054" s="1"/>
      <c r="BD2054" s="1"/>
      <c r="BE2054" s="1"/>
      <c r="BF2054" s="1"/>
      <c r="BG2054" s="1"/>
      <c r="BH2054" s="1"/>
      <c r="BI2054" s="1"/>
      <c r="BJ2054" s="1"/>
      <c r="BK2054" s="1"/>
    </row>
    <row r="2055" spans="1:63" s="2" customFormat="1" ht="15" customHeight="1" x14ac:dyDescent="0.15">
      <c r="A2055" s="1"/>
      <c r="B2055" s="1"/>
      <c r="C2055" s="1"/>
      <c r="D2055" s="1"/>
      <c r="E2055" s="1"/>
      <c r="F2055" s="1"/>
      <c r="G2055" s="1"/>
      <c r="H2055" s="1"/>
      <c r="I2055" s="1"/>
      <c r="J2055" s="1"/>
      <c r="K2055" s="1"/>
      <c r="L2055" s="1"/>
      <c r="M2055" s="1"/>
      <c r="N2055" s="1"/>
      <c r="O2055" s="1"/>
      <c r="P2055" s="1"/>
      <c r="Q2055" s="1"/>
      <c r="R2055" s="1"/>
      <c r="S2055" s="1"/>
      <c r="T2055" s="1"/>
      <c r="U2055" s="1"/>
      <c r="V2055" s="1"/>
      <c r="W2055" s="1"/>
      <c r="X2055" s="1"/>
      <c r="Y2055" s="1"/>
      <c r="Z2055" s="1"/>
      <c r="AA2055" s="1"/>
      <c r="AB2055" s="1"/>
      <c r="AC2055" s="1"/>
      <c r="AD2055" s="1"/>
      <c r="AE2055" s="1"/>
      <c r="AF2055" s="83"/>
      <c r="AG2055" s="87"/>
      <c r="AH2055" s="1"/>
      <c r="AI2055" s="1"/>
      <c r="AJ2055" s="1"/>
      <c r="AK2055" s="1"/>
      <c r="AL2055" s="1"/>
      <c r="AM2055" s="1"/>
      <c r="AN2055" s="1"/>
      <c r="AO2055" s="1"/>
      <c r="AP2055" s="1"/>
      <c r="AQ2055" s="1"/>
      <c r="AR2055" s="1"/>
      <c r="AS2055" s="1"/>
      <c r="AT2055" s="1"/>
      <c r="AU2055" s="1"/>
      <c r="AV2055" s="1"/>
      <c r="AW2055" s="1"/>
      <c r="AX2055" s="1"/>
      <c r="AY2055" s="1"/>
      <c r="AZ2055" s="1"/>
      <c r="BA2055" s="1"/>
      <c r="BB2055" s="1"/>
      <c r="BC2055" s="1"/>
      <c r="BD2055" s="1"/>
      <c r="BE2055" s="1"/>
      <c r="BF2055" s="1"/>
      <c r="BG2055" s="1"/>
      <c r="BH2055" s="1"/>
      <c r="BI2055" s="1"/>
      <c r="BJ2055" s="1"/>
      <c r="BK2055" s="1"/>
    </row>
    <row r="2056" spans="1:63" s="2" customFormat="1" ht="15" customHeight="1" x14ac:dyDescent="0.15">
      <c r="A2056" s="1"/>
      <c r="B2056" s="1"/>
      <c r="C2056" s="1"/>
      <c r="D2056" s="1"/>
      <c r="E2056" s="1"/>
      <c r="F2056" s="1"/>
      <c r="G2056" s="1"/>
      <c r="H2056" s="1"/>
      <c r="I2056" s="1"/>
      <c r="J2056" s="1"/>
      <c r="K2056" s="1"/>
      <c r="L2056" s="1"/>
      <c r="M2056" s="1"/>
      <c r="N2056" s="1"/>
      <c r="O2056" s="1"/>
      <c r="P2056" s="1"/>
      <c r="Q2056" s="1"/>
      <c r="R2056" s="1"/>
      <c r="S2056" s="1"/>
      <c r="T2056" s="1"/>
      <c r="U2056" s="1"/>
      <c r="V2056" s="1"/>
      <c r="W2056" s="1"/>
      <c r="X2056" s="1"/>
      <c r="Y2056" s="1"/>
      <c r="Z2056" s="1"/>
      <c r="AA2056" s="1"/>
      <c r="AB2056" s="1"/>
      <c r="AC2056" s="1"/>
      <c r="AD2056" s="1"/>
      <c r="AE2056" s="1"/>
      <c r="AF2056" s="83"/>
      <c r="AG2056" s="87"/>
      <c r="AH2056" s="1"/>
      <c r="AI2056" s="1"/>
      <c r="AJ2056" s="1"/>
      <c r="AK2056" s="1"/>
      <c r="AL2056" s="1"/>
      <c r="AM2056" s="1"/>
      <c r="AN2056" s="1"/>
      <c r="AO2056" s="1"/>
      <c r="AP2056" s="1"/>
      <c r="AQ2056" s="1"/>
      <c r="AR2056" s="1"/>
      <c r="AS2056" s="1"/>
      <c r="AT2056" s="1"/>
      <c r="AU2056" s="1"/>
      <c r="AV2056" s="1"/>
      <c r="AW2056" s="1"/>
      <c r="AX2056" s="1"/>
      <c r="AY2056" s="1"/>
      <c r="AZ2056" s="1"/>
      <c r="BA2056" s="1"/>
      <c r="BB2056" s="1"/>
      <c r="BC2056" s="1"/>
      <c r="BD2056" s="1"/>
      <c r="BE2056" s="1"/>
      <c r="BF2056" s="1"/>
      <c r="BG2056" s="1"/>
      <c r="BH2056" s="1"/>
      <c r="BI2056" s="1"/>
      <c r="BJ2056" s="1"/>
      <c r="BK2056" s="1"/>
    </row>
    <row r="2057" spans="1:63" s="2" customFormat="1" ht="15" customHeight="1" x14ac:dyDescent="0.15">
      <c r="A2057" s="1"/>
      <c r="B2057" s="1"/>
      <c r="C2057" s="1"/>
      <c r="D2057" s="1"/>
      <c r="E2057" s="1"/>
      <c r="F2057" s="1"/>
      <c r="G2057" s="1"/>
      <c r="H2057" s="1"/>
      <c r="I2057" s="1"/>
      <c r="J2057" s="1"/>
      <c r="K2057" s="1"/>
      <c r="L2057" s="1"/>
      <c r="M2057" s="1"/>
      <c r="N2057" s="1"/>
      <c r="O2057" s="1"/>
      <c r="P2057" s="1"/>
      <c r="Q2057" s="1"/>
      <c r="R2057" s="1"/>
      <c r="S2057" s="1"/>
      <c r="T2057" s="1"/>
      <c r="U2057" s="1"/>
      <c r="V2057" s="1"/>
      <c r="W2057" s="1"/>
      <c r="X2057" s="1"/>
      <c r="Y2057" s="1"/>
      <c r="Z2057" s="1"/>
      <c r="AA2057" s="1"/>
      <c r="AB2057" s="1"/>
      <c r="AC2057" s="1"/>
      <c r="AD2057" s="1"/>
      <c r="AE2057" s="1"/>
      <c r="AF2057" s="83"/>
      <c r="AG2057" s="87"/>
      <c r="AH2057" s="1"/>
      <c r="AI2057" s="1"/>
      <c r="AJ2057" s="1"/>
      <c r="AK2057" s="1"/>
      <c r="AL2057" s="1"/>
      <c r="AM2057" s="1"/>
      <c r="AN2057" s="1"/>
      <c r="AO2057" s="1"/>
      <c r="AP2057" s="1"/>
      <c r="AQ2057" s="1"/>
      <c r="AR2057" s="1"/>
      <c r="AS2057" s="1"/>
      <c r="AT2057" s="1"/>
      <c r="AU2057" s="1"/>
      <c r="AV2057" s="1"/>
      <c r="AW2057" s="1"/>
      <c r="AX2057" s="1"/>
      <c r="AY2057" s="1"/>
      <c r="AZ2057" s="1"/>
      <c r="BA2057" s="1"/>
      <c r="BB2057" s="1"/>
      <c r="BC2057" s="1"/>
      <c r="BD2057" s="1"/>
      <c r="BE2057" s="1"/>
      <c r="BF2057" s="1"/>
      <c r="BG2057" s="1"/>
      <c r="BH2057" s="1"/>
      <c r="BI2057" s="1"/>
      <c r="BJ2057" s="1"/>
      <c r="BK2057" s="1"/>
    </row>
    <row r="2058" spans="1:63" s="2" customFormat="1" ht="15" customHeight="1" x14ac:dyDescent="0.15">
      <c r="A2058" s="1"/>
      <c r="B2058" s="1"/>
      <c r="C2058" s="1"/>
      <c r="D2058" s="1"/>
      <c r="E2058" s="1"/>
      <c r="F2058" s="1"/>
      <c r="G2058" s="1"/>
      <c r="H2058" s="1"/>
      <c r="I2058" s="1"/>
      <c r="J2058" s="1"/>
      <c r="K2058" s="1"/>
      <c r="L2058" s="1"/>
      <c r="M2058" s="1"/>
      <c r="N2058" s="1"/>
      <c r="O2058" s="1"/>
      <c r="P2058" s="1"/>
      <c r="Q2058" s="1"/>
      <c r="R2058" s="1"/>
      <c r="S2058" s="1"/>
      <c r="T2058" s="1"/>
      <c r="U2058" s="1"/>
      <c r="V2058" s="1"/>
      <c r="W2058" s="1"/>
      <c r="X2058" s="1"/>
      <c r="Y2058" s="1"/>
      <c r="Z2058" s="1"/>
      <c r="AA2058" s="1"/>
      <c r="AB2058" s="1"/>
      <c r="AC2058" s="1"/>
      <c r="AD2058" s="1"/>
      <c r="AE2058" s="1"/>
      <c r="AF2058" s="83"/>
      <c r="AG2058" s="87"/>
      <c r="AH2058" s="1"/>
      <c r="AI2058" s="1"/>
      <c r="AJ2058" s="1"/>
      <c r="AK2058" s="1"/>
      <c r="AL2058" s="1"/>
      <c r="AM2058" s="1"/>
      <c r="AN2058" s="1"/>
      <c r="AO2058" s="1"/>
      <c r="AP2058" s="1"/>
      <c r="AQ2058" s="1"/>
      <c r="AR2058" s="1"/>
      <c r="AS2058" s="1"/>
      <c r="AT2058" s="1"/>
      <c r="AU2058" s="1"/>
      <c r="AV2058" s="1"/>
      <c r="AW2058" s="1"/>
      <c r="AX2058" s="1"/>
      <c r="AY2058" s="1"/>
      <c r="AZ2058" s="1"/>
      <c r="BA2058" s="1"/>
      <c r="BB2058" s="1"/>
      <c r="BC2058" s="1"/>
      <c r="BD2058" s="1"/>
      <c r="BE2058" s="1"/>
      <c r="BF2058" s="1"/>
      <c r="BG2058" s="1"/>
      <c r="BH2058" s="1"/>
      <c r="BI2058" s="1"/>
      <c r="BJ2058" s="1"/>
      <c r="BK2058" s="1"/>
    </row>
    <row r="2059" spans="1:63" s="2" customFormat="1" ht="15" customHeight="1" x14ac:dyDescent="0.15">
      <c r="A2059" s="1"/>
      <c r="B2059" s="1"/>
      <c r="C2059" s="1"/>
      <c r="D2059" s="1"/>
      <c r="E2059" s="1"/>
      <c r="F2059" s="1"/>
      <c r="G2059" s="1"/>
      <c r="H2059" s="1"/>
      <c r="I2059" s="1"/>
      <c r="J2059" s="1"/>
      <c r="K2059" s="1"/>
      <c r="L2059" s="1"/>
      <c r="M2059" s="1"/>
      <c r="N2059" s="1"/>
      <c r="O2059" s="1"/>
      <c r="P2059" s="1"/>
      <c r="Q2059" s="1"/>
      <c r="R2059" s="1"/>
      <c r="S2059" s="1"/>
      <c r="T2059" s="1"/>
      <c r="U2059" s="1"/>
      <c r="V2059" s="1"/>
      <c r="W2059" s="1"/>
      <c r="X2059" s="1"/>
      <c r="Y2059" s="1"/>
      <c r="Z2059" s="1"/>
      <c r="AA2059" s="1"/>
      <c r="AB2059" s="1"/>
      <c r="AC2059" s="1"/>
      <c r="AD2059" s="1"/>
      <c r="AE2059" s="1"/>
      <c r="AF2059" s="83"/>
      <c r="AG2059" s="87"/>
      <c r="AH2059" s="1"/>
      <c r="AI2059" s="1"/>
      <c r="AJ2059" s="1"/>
      <c r="AK2059" s="1"/>
      <c r="AL2059" s="1"/>
      <c r="AM2059" s="1"/>
      <c r="AN2059" s="1"/>
      <c r="AO2059" s="1"/>
      <c r="AP2059" s="1"/>
      <c r="AQ2059" s="1"/>
      <c r="AR2059" s="1"/>
      <c r="AS2059" s="1"/>
      <c r="AT2059" s="1"/>
      <c r="AU2059" s="1"/>
      <c r="AV2059" s="1"/>
      <c r="AW2059" s="1"/>
      <c r="AX2059" s="1"/>
      <c r="AY2059" s="1"/>
      <c r="AZ2059" s="1"/>
      <c r="BA2059" s="1"/>
      <c r="BB2059" s="1"/>
      <c r="BC2059" s="1"/>
      <c r="BD2059" s="1"/>
      <c r="BE2059" s="1"/>
      <c r="BF2059" s="1"/>
      <c r="BG2059" s="1"/>
      <c r="BH2059" s="1"/>
      <c r="BI2059" s="1"/>
      <c r="BJ2059" s="1"/>
      <c r="BK2059" s="1"/>
    </row>
    <row r="2060" spans="1:63" s="2" customFormat="1" ht="15" customHeight="1" x14ac:dyDescent="0.15">
      <c r="A2060" s="1"/>
      <c r="B2060" s="1"/>
      <c r="C2060" s="1"/>
      <c r="D2060" s="1"/>
      <c r="E2060" s="1"/>
      <c r="F2060" s="1"/>
      <c r="G2060" s="1"/>
      <c r="H2060" s="1"/>
      <c r="I2060" s="1"/>
      <c r="J2060" s="1"/>
      <c r="K2060" s="1"/>
      <c r="L2060" s="1"/>
      <c r="M2060" s="1"/>
      <c r="N2060" s="1"/>
      <c r="O2060" s="1"/>
      <c r="P2060" s="1"/>
      <c r="Q2060" s="1"/>
      <c r="R2060" s="1"/>
      <c r="S2060" s="1"/>
      <c r="T2060" s="1"/>
      <c r="U2060" s="1"/>
      <c r="V2060" s="1"/>
      <c r="W2060" s="1"/>
      <c r="X2060" s="1"/>
      <c r="Y2060" s="1"/>
      <c r="Z2060" s="1"/>
      <c r="AA2060" s="1"/>
      <c r="AB2060" s="1"/>
      <c r="AC2060" s="1"/>
      <c r="AD2060" s="1"/>
      <c r="AE2060" s="1"/>
      <c r="AF2060" s="83"/>
      <c r="AG2060" s="87"/>
      <c r="AH2060" s="1"/>
      <c r="AI2060" s="1"/>
      <c r="AJ2060" s="1"/>
      <c r="AK2060" s="1"/>
      <c r="AL2060" s="1"/>
      <c r="AM2060" s="1"/>
      <c r="AN2060" s="1"/>
      <c r="AO2060" s="1"/>
      <c r="AP2060" s="1"/>
      <c r="AQ2060" s="1"/>
      <c r="AR2060" s="1"/>
      <c r="AS2060" s="1"/>
      <c r="AT2060" s="1"/>
      <c r="AU2060" s="1"/>
      <c r="AV2060" s="1"/>
      <c r="AW2060" s="1"/>
      <c r="AX2060" s="1"/>
      <c r="AY2060" s="1"/>
      <c r="AZ2060" s="1"/>
      <c r="BA2060" s="1"/>
      <c r="BB2060" s="1"/>
      <c r="BC2060" s="1"/>
      <c r="BD2060" s="1"/>
      <c r="BE2060" s="1"/>
      <c r="BF2060" s="1"/>
      <c r="BG2060" s="1"/>
      <c r="BH2060" s="1"/>
      <c r="BI2060" s="1"/>
      <c r="BJ2060" s="1"/>
      <c r="BK2060" s="1"/>
    </row>
    <row r="2061" spans="1:63" s="2" customFormat="1" ht="15" customHeight="1" x14ac:dyDescent="0.15">
      <c r="A2061" s="1"/>
      <c r="B2061" s="1"/>
      <c r="C2061" s="1"/>
      <c r="D2061" s="1"/>
      <c r="E2061" s="1"/>
      <c r="F2061" s="1"/>
      <c r="G2061" s="1"/>
      <c r="H2061" s="1"/>
      <c r="I2061" s="1"/>
      <c r="J2061" s="1"/>
      <c r="K2061" s="1"/>
      <c r="L2061" s="1"/>
      <c r="M2061" s="1"/>
      <c r="N2061" s="1"/>
      <c r="O2061" s="1"/>
      <c r="P2061" s="1"/>
      <c r="Q2061" s="1"/>
      <c r="R2061" s="1"/>
      <c r="S2061" s="1"/>
      <c r="T2061" s="1"/>
      <c r="U2061" s="1"/>
      <c r="V2061" s="1"/>
      <c r="W2061" s="1"/>
      <c r="X2061" s="1"/>
      <c r="Y2061" s="1"/>
      <c r="Z2061" s="1"/>
      <c r="AA2061" s="1"/>
      <c r="AB2061" s="1"/>
      <c r="AC2061" s="1"/>
      <c r="AD2061" s="1"/>
      <c r="AE2061" s="1"/>
      <c r="AF2061" s="83"/>
      <c r="AG2061" s="87"/>
      <c r="AH2061" s="1"/>
      <c r="AI2061" s="1"/>
      <c r="AJ2061" s="1"/>
      <c r="AK2061" s="1"/>
      <c r="AL2061" s="1"/>
      <c r="AM2061" s="1"/>
      <c r="AN2061" s="1"/>
      <c r="AO2061" s="1"/>
      <c r="AP2061" s="1"/>
      <c r="AQ2061" s="1"/>
      <c r="AR2061" s="1"/>
      <c r="AS2061" s="1"/>
      <c r="AT2061" s="1"/>
      <c r="AU2061" s="1"/>
      <c r="AV2061" s="1"/>
      <c r="AW2061" s="1"/>
      <c r="AX2061" s="1"/>
      <c r="AY2061" s="1"/>
      <c r="AZ2061" s="1"/>
      <c r="BA2061" s="1"/>
      <c r="BB2061" s="1"/>
      <c r="BC2061" s="1"/>
      <c r="BD2061" s="1"/>
      <c r="BE2061" s="1"/>
      <c r="BF2061" s="1"/>
      <c r="BG2061" s="1"/>
      <c r="BH2061" s="1"/>
      <c r="BI2061" s="1"/>
      <c r="BJ2061" s="1"/>
      <c r="BK2061" s="1"/>
    </row>
    <row r="2062" spans="1:63" s="2" customFormat="1" ht="15" customHeight="1" x14ac:dyDescent="0.15">
      <c r="A2062" s="1"/>
      <c r="B2062" s="1"/>
      <c r="C2062" s="1"/>
      <c r="D2062" s="1"/>
      <c r="E2062" s="1"/>
      <c r="F2062" s="1"/>
      <c r="G2062" s="1"/>
      <c r="H2062" s="1"/>
      <c r="I2062" s="1"/>
      <c r="J2062" s="1"/>
      <c r="K2062" s="1"/>
      <c r="L2062" s="1"/>
      <c r="M2062" s="1"/>
      <c r="N2062" s="1"/>
      <c r="O2062" s="1"/>
      <c r="P2062" s="1"/>
      <c r="Q2062" s="1"/>
      <c r="R2062" s="1"/>
      <c r="S2062" s="1"/>
      <c r="T2062" s="1"/>
      <c r="U2062" s="1"/>
      <c r="V2062" s="1"/>
      <c r="W2062" s="1"/>
      <c r="X2062" s="1"/>
      <c r="Y2062" s="1"/>
      <c r="Z2062" s="1"/>
      <c r="AA2062" s="1"/>
      <c r="AB2062" s="1"/>
      <c r="AC2062" s="1"/>
      <c r="AD2062" s="1"/>
      <c r="AE2062" s="1"/>
      <c r="AF2062" s="83"/>
      <c r="AG2062" s="87"/>
      <c r="AH2062" s="1"/>
      <c r="AI2062" s="1"/>
      <c r="AJ2062" s="1"/>
      <c r="AK2062" s="1"/>
      <c r="AL2062" s="1"/>
      <c r="AM2062" s="1"/>
      <c r="AN2062" s="1"/>
      <c r="AO2062" s="1"/>
      <c r="AP2062" s="1"/>
      <c r="AQ2062" s="1"/>
      <c r="AR2062" s="1"/>
      <c r="AS2062" s="1"/>
      <c r="AT2062" s="1"/>
      <c r="AU2062" s="1"/>
      <c r="AV2062" s="1"/>
      <c r="AW2062" s="1"/>
      <c r="AX2062" s="1"/>
      <c r="AY2062" s="1"/>
      <c r="AZ2062" s="1"/>
      <c r="BA2062" s="1"/>
      <c r="BB2062" s="1"/>
      <c r="BC2062" s="1"/>
      <c r="BD2062" s="1"/>
      <c r="BE2062" s="1"/>
      <c r="BF2062" s="1"/>
      <c r="BG2062" s="1"/>
      <c r="BH2062" s="1"/>
      <c r="BI2062" s="1"/>
      <c r="BJ2062" s="1"/>
      <c r="BK2062" s="1"/>
    </row>
    <row r="2063" spans="1:63" s="2" customFormat="1" ht="15" customHeight="1" x14ac:dyDescent="0.15">
      <c r="A2063" s="1"/>
      <c r="B2063" s="1"/>
      <c r="C2063" s="1"/>
      <c r="D2063" s="1"/>
      <c r="E2063" s="1"/>
      <c r="F2063" s="1"/>
      <c r="G2063" s="1"/>
      <c r="H2063" s="1"/>
      <c r="I2063" s="1"/>
      <c r="J2063" s="1"/>
      <c r="K2063" s="1"/>
      <c r="L2063" s="1"/>
      <c r="M2063" s="1"/>
      <c r="N2063" s="1"/>
      <c r="O2063" s="1"/>
      <c r="P2063" s="1"/>
      <c r="Q2063" s="1"/>
      <c r="R2063" s="1"/>
      <c r="S2063" s="1"/>
      <c r="T2063" s="1"/>
      <c r="U2063" s="1"/>
      <c r="V2063" s="1"/>
      <c r="W2063" s="1"/>
      <c r="X2063" s="1"/>
      <c r="Y2063" s="1"/>
      <c r="Z2063" s="1"/>
      <c r="AA2063" s="1"/>
      <c r="AB2063" s="1"/>
      <c r="AC2063" s="1"/>
      <c r="AD2063" s="1"/>
      <c r="AE2063" s="1"/>
      <c r="AF2063" s="83"/>
      <c r="AG2063" s="87"/>
      <c r="AH2063" s="1"/>
      <c r="AI2063" s="1"/>
      <c r="AJ2063" s="1"/>
      <c r="AK2063" s="1"/>
      <c r="AL2063" s="1"/>
      <c r="AM2063" s="1"/>
      <c r="AN2063" s="1"/>
      <c r="AO2063" s="1"/>
      <c r="AP2063" s="1"/>
      <c r="AQ2063" s="1"/>
      <c r="AR2063" s="1"/>
      <c r="AS2063" s="1"/>
      <c r="AT2063" s="1"/>
      <c r="AU2063" s="1"/>
      <c r="AV2063" s="1"/>
      <c r="AW2063" s="1"/>
      <c r="AX2063" s="1"/>
      <c r="AY2063" s="1"/>
      <c r="AZ2063" s="1"/>
      <c r="BA2063" s="1"/>
      <c r="BB2063" s="1"/>
      <c r="BC2063" s="1"/>
      <c r="BD2063" s="1"/>
      <c r="BE2063" s="1"/>
      <c r="BF2063" s="1"/>
      <c r="BG2063" s="1"/>
      <c r="BH2063" s="1"/>
      <c r="BI2063" s="1"/>
      <c r="BJ2063" s="1"/>
      <c r="BK2063" s="1"/>
    </row>
    <row r="2064" spans="1:63" s="2" customFormat="1" ht="15" customHeight="1" x14ac:dyDescent="0.15">
      <c r="A2064" s="1"/>
      <c r="B2064" s="1"/>
      <c r="C2064" s="1"/>
      <c r="D2064" s="1"/>
      <c r="E2064" s="1"/>
      <c r="F2064" s="1"/>
      <c r="G2064" s="1"/>
      <c r="H2064" s="1"/>
      <c r="I2064" s="1"/>
      <c r="J2064" s="1"/>
      <c r="K2064" s="1"/>
      <c r="L2064" s="1"/>
      <c r="M2064" s="1"/>
      <c r="N2064" s="1"/>
      <c r="O2064" s="1"/>
      <c r="P2064" s="1"/>
      <c r="Q2064" s="1"/>
      <c r="R2064" s="1"/>
      <c r="S2064" s="1"/>
      <c r="T2064" s="1"/>
      <c r="U2064" s="1"/>
      <c r="V2064" s="1"/>
      <c r="W2064" s="1"/>
      <c r="X2064" s="1"/>
      <c r="Y2064" s="1"/>
      <c r="Z2064" s="1"/>
      <c r="AA2064" s="1"/>
      <c r="AB2064" s="1"/>
      <c r="AC2064" s="1"/>
      <c r="AD2064" s="1"/>
      <c r="AE2064" s="1"/>
      <c r="AF2064" s="83"/>
      <c r="AG2064" s="87"/>
      <c r="AH2064" s="1"/>
      <c r="AI2064" s="1"/>
      <c r="AJ2064" s="1"/>
      <c r="AK2064" s="1"/>
      <c r="AL2064" s="1"/>
      <c r="AM2064" s="1"/>
      <c r="AN2064" s="1"/>
      <c r="AO2064" s="1"/>
      <c r="AP2064" s="1"/>
      <c r="AQ2064" s="1"/>
      <c r="AR2064" s="1"/>
      <c r="AS2064" s="1"/>
      <c r="AT2064" s="1"/>
      <c r="AU2064" s="1"/>
      <c r="AV2064" s="1"/>
      <c r="AW2064" s="1"/>
      <c r="AX2064" s="1"/>
      <c r="AY2064" s="1"/>
      <c r="AZ2064" s="1"/>
      <c r="BA2064" s="1"/>
      <c r="BB2064" s="1"/>
      <c r="BC2064" s="1"/>
      <c r="BD2064" s="1"/>
      <c r="BE2064" s="1"/>
      <c r="BF2064" s="1"/>
      <c r="BG2064" s="1"/>
      <c r="BH2064" s="1"/>
      <c r="BI2064" s="1"/>
      <c r="BJ2064" s="1"/>
      <c r="BK2064" s="1"/>
    </row>
    <row r="2065" spans="1:63" s="2" customFormat="1" ht="15" customHeight="1" x14ac:dyDescent="0.15">
      <c r="A2065" s="1"/>
      <c r="B2065" s="1"/>
      <c r="C2065" s="1"/>
      <c r="D2065" s="1"/>
      <c r="E2065" s="1"/>
      <c r="F2065" s="1"/>
      <c r="G2065" s="1"/>
      <c r="H2065" s="1"/>
      <c r="I2065" s="1"/>
      <c r="J2065" s="1"/>
      <c r="K2065" s="1"/>
      <c r="L2065" s="1"/>
      <c r="M2065" s="1"/>
      <c r="N2065" s="1"/>
      <c r="O2065" s="1"/>
      <c r="P2065" s="1"/>
      <c r="Q2065" s="1"/>
      <c r="R2065" s="1"/>
      <c r="S2065" s="1"/>
      <c r="T2065" s="1"/>
      <c r="U2065" s="1"/>
      <c r="V2065" s="1"/>
      <c r="W2065" s="1"/>
      <c r="X2065" s="1"/>
      <c r="Y2065" s="1"/>
      <c r="Z2065" s="1"/>
      <c r="AA2065" s="1"/>
      <c r="AB2065" s="1"/>
      <c r="AC2065" s="1"/>
      <c r="AD2065" s="1"/>
      <c r="AE2065" s="1"/>
      <c r="AF2065" s="83"/>
      <c r="AG2065" s="87"/>
      <c r="AH2065" s="1"/>
      <c r="AI2065" s="1"/>
      <c r="AJ2065" s="1"/>
      <c r="AK2065" s="1"/>
      <c r="AL2065" s="1"/>
      <c r="AM2065" s="1"/>
      <c r="AN2065" s="1"/>
      <c r="AO2065" s="1"/>
      <c r="AP2065" s="1"/>
      <c r="AQ2065" s="1"/>
      <c r="AR2065" s="1"/>
      <c r="AS2065" s="1"/>
      <c r="AT2065" s="1"/>
      <c r="AU2065" s="1"/>
      <c r="AV2065" s="1"/>
      <c r="AW2065" s="1"/>
      <c r="AX2065" s="1"/>
      <c r="AY2065" s="1"/>
      <c r="AZ2065" s="1"/>
      <c r="BA2065" s="1"/>
      <c r="BB2065" s="1"/>
      <c r="BC2065" s="1"/>
      <c r="BD2065" s="1"/>
      <c r="BE2065" s="1"/>
      <c r="BF2065" s="1"/>
      <c r="BG2065" s="1"/>
      <c r="BH2065" s="1"/>
      <c r="BI2065" s="1"/>
      <c r="BJ2065" s="1"/>
      <c r="BK2065" s="1"/>
    </row>
    <row r="2066" spans="1:63" s="2" customFormat="1" ht="15" customHeight="1" x14ac:dyDescent="0.15">
      <c r="A2066" s="1"/>
      <c r="B2066" s="1"/>
      <c r="C2066" s="1"/>
      <c r="D2066" s="1"/>
      <c r="E2066" s="1"/>
      <c r="F2066" s="1"/>
      <c r="G2066" s="1"/>
      <c r="H2066" s="1"/>
      <c r="I2066" s="1"/>
      <c r="J2066" s="1"/>
      <c r="K2066" s="1"/>
      <c r="L2066" s="1"/>
      <c r="M2066" s="1"/>
      <c r="N2066" s="1"/>
      <c r="O2066" s="1"/>
      <c r="P2066" s="1"/>
      <c r="Q2066" s="1"/>
      <c r="R2066" s="1"/>
      <c r="S2066" s="1"/>
      <c r="T2066" s="1"/>
      <c r="U2066" s="1"/>
      <c r="V2066" s="1"/>
      <c r="W2066" s="1"/>
      <c r="X2066" s="1"/>
      <c r="Y2066" s="1"/>
      <c r="Z2066" s="1"/>
      <c r="AA2066" s="1"/>
      <c r="AB2066" s="1"/>
      <c r="AC2066" s="1"/>
      <c r="AD2066" s="1"/>
      <c r="AE2066" s="1"/>
      <c r="AF2066" s="83"/>
      <c r="AG2066" s="87"/>
      <c r="AH2066" s="1"/>
      <c r="AI2066" s="1"/>
      <c r="AJ2066" s="1"/>
      <c r="AK2066" s="1"/>
      <c r="AL2066" s="1"/>
      <c r="AM2066" s="1"/>
      <c r="AN2066" s="1"/>
      <c r="AO2066" s="1"/>
      <c r="AP2066" s="1"/>
      <c r="AQ2066" s="1"/>
      <c r="AR2066" s="1"/>
      <c r="AS2066" s="1"/>
      <c r="AT2066" s="1"/>
      <c r="AU2066" s="1"/>
      <c r="AV2066" s="1"/>
      <c r="AW2066" s="1"/>
      <c r="AX2066" s="1"/>
      <c r="AY2066" s="1"/>
      <c r="AZ2066" s="1"/>
      <c r="BA2066" s="1"/>
      <c r="BB2066" s="1"/>
      <c r="BC2066" s="1"/>
      <c r="BD2066" s="1"/>
      <c r="BE2066" s="1"/>
      <c r="BF2066" s="1"/>
      <c r="BG2066" s="1"/>
      <c r="BH2066" s="1"/>
      <c r="BI2066" s="1"/>
      <c r="BJ2066" s="1"/>
      <c r="BK2066" s="1"/>
    </row>
    <row r="2067" spans="1:63" s="2" customFormat="1" ht="15" customHeight="1" x14ac:dyDescent="0.15">
      <c r="A2067" s="1"/>
      <c r="B2067" s="1"/>
      <c r="C2067" s="1"/>
      <c r="D2067" s="1"/>
      <c r="E2067" s="1"/>
      <c r="F2067" s="1"/>
      <c r="G2067" s="1"/>
      <c r="H2067" s="1"/>
      <c r="I2067" s="1"/>
      <c r="J2067" s="1"/>
      <c r="K2067" s="1"/>
      <c r="L2067" s="1"/>
      <c r="M2067" s="1"/>
      <c r="N2067" s="1"/>
      <c r="O2067" s="1"/>
      <c r="P2067" s="1"/>
      <c r="Q2067" s="1"/>
      <c r="R2067" s="1"/>
      <c r="S2067" s="1"/>
      <c r="T2067" s="1"/>
      <c r="U2067" s="1"/>
      <c r="V2067" s="1"/>
      <c r="W2067" s="1"/>
      <c r="X2067" s="1"/>
      <c r="Y2067" s="1"/>
      <c r="Z2067" s="1"/>
      <c r="AA2067" s="1"/>
      <c r="AB2067" s="1"/>
      <c r="AC2067" s="1"/>
      <c r="AD2067" s="1"/>
      <c r="AE2067" s="1"/>
      <c r="AF2067" s="83"/>
      <c r="AG2067" s="87"/>
      <c r="AH2067" s="1"/>
      <c r="AI2067" s="1"/>
      <c r="AJ2067" s="1"/>
      <c r="AK2067" s="1"/>
      <c r="AL2067" s="1"/>
      <c r="AM2067" s="1"/>
      <c r="AN2067" s="1"/>
      <c r="AO2067" s="1"/>
      <c r="AP2067" s="1"/>
      <c r="AQ2067" s="1"/>
      <c r="AR2067" s="1"/>
      <c r="AS2067" s="1"/>
      <c r="AT2067" s="1"/>
      <c r="AU2067" s="1"/>
      <c r="AV2067" s="1"/>
      <c r="AW2067" s="1"/>
      <c r="AX2067" s="1"/>
      <c r="AY2067" s="1"/>
      <c r="AZ2067" s="1"/>
      <c r="BA2067" s="1"/>
      <c r="BB2067" s="1"/>
      <c r="BC2067" s="1"/>
      <c r="BD2067" s="1"/>
      <c r="BE2067" s="1"/>
      <c r="BF2067" s="1"/>
      <c r="BG2067" s="1"/>
      <c r="BH2067" s="1"/>
      <c r="BI2067" s="1"/>
      <c r="BJ2067" s="1"/>
      <c r="BK2067" s="1"/>
    </row>
    <row r="2068" spans="1:63" s="2" customFormat="1" ht="15" customHeight="1" x14ac:dyDescent="0.15">
      <c r="A2068" s="1"/>
      <c r="B2068" s="1"/>
      <c r="C2068" s="1"/>
      <c r="D2068" s="1"/>
      <c r="E2068" s="1"/>
      <c r="F2068" s="1"/>
      <c r="G2068" s="1"/>
      <c r="H2068" s="1"/>
      <c r="I2068" s="1"/>
      <c r="J2068" s="1"/>
      <c r="K2068" s="1"/>
      <c r="L2068" s="1"/>
      <c r="M2068" s="1"/>
      <c r="N2068" s="1"/>
      <c r="O2068" s="1"/>
      <c r="P2068" s="1"/>
      <c r="Q2068" s="1"/>
      <c r="R2068" s="1"/>
      <c r="S2068" s="1"/>
      <c r="T2068" s="1"/>
      <c r="U2068" s="1"/>
      <c r="V2068" s="1"/>
      <c r="W2068" s="1"/>
      <c r="X2068" s="1"/>
      <c r="Y2068" s="1"/>
      <c r="Z2068" s="1"/>
      <c r="AA2068" s="1"/>
      <c r="AB2068" s="1"/>
      <c r="AC2068" s="1"/>
      <c r="AD2068" s="1"/>
      <c r="AE2068" s="1"/>
      <c r="AF2068" s="83"/>
      <c r="AG2068" s="87"/>
      <c r="AH2068" s="1"/>
      <c r="AI2068" s="1"/>
      <c r="AJ2068" s="1"/>
      <c r="AK2068" s="1"/>
      <c r="AL2068" s="1"/>
      <c r="AM2068" s="1"/>
      <c r="AN2068" s="1"/>
      <c r="AO2068" s="1"/>
      <c r="AP2068" s="1"/>
      <c r="AQ2068" s="1"/>
      <c r="AR2068" s="1"/>
      <c r="AS2068" s="1"/>
      <c r="AT2068" s="1"/>
      <c r="AU2068" s="1"/>
      <c r="AV2068" s="1"/>
      <c r="AW2068" s="1"/>
      <c r="AX2068" s="1"/>
      <c r="AY2068" s="1"/>
      <c r="AZ2068" s="1"/>
      <c r="BA2068" s="1"/>
      <c r="BB2068" s="1"/>
      <c r="BC2068" s="1"/>
      <c r="BD2068" s="1"/>
      <c r="BE2068" s="1"/>
      <c r="BF2068" s="1"/>
      <c r="BG2068" s="1"/>
      <c r="BH2068" s="1"/>
      <c r="BI2068" s="1"/>
      <c r="BJ2068" s="1"/>
      <c r="BK2068" s="1"/>
    </row>
    <row r="2069" spans="1:63" s="2" customFormat="1" ht="15" customHeight="1" x14ac:dyDescent="0.15">
      <c r="A2069" s="1"/>
      <c r="B2069" s="1"/>
      <c r="C2069" s="1"/>
      <c r="D2069" s="1"/>
      <c r="E2069" s="1"/>
      <c r="F2069" s="1"/>
      <c r="G2069" s="1"/>
      <c r="H2069" s="1"/>
      <c r="I2069" s="1"/>
      <c r="J2069" s="1"/>
      <c r="K2069" s="1"/>
      <c r="L2069" s="1"/>
      <c r="M2069" s="1"/>
      <c r="N2069" s="1"/>
      <c r="O2069" s="1"/>
      <c r="P2069" s="1"/>
      <c r="Q2069" s="1"/>
      <c r="R2069" s="1"/>
      <c r="S2069" s="1"/>
      <c r="T2069" s="1"/>
      <c r="U2069" s="1"/>
      <c r="V2069" s="1"/>
      <c r="W2069" s="1"/>
      <c r="X2069" s="1"/>
      <c r="Y2069" s="1"/>
      <c r="Z2069" s="1"/>
      <c r="AA2069" s="1"/>
      <c r="AB2069" s="1"/>
      <c r="AC2069" s="1"/>
      <c r="AD2069" s="1"/>
      <c r="AE2069" s="1"/>
      <c r="AF2069" s="83"/>
      <c r="AG2069" s="87"/>
      <c r="AH2069" s="1"/>
      <c r="AI2069" s="1"/>
      <c r="AJ2069" s="1"/>
      <c r="AK2069" s="1"/>
      <c r="AL2069" s="1"/>
      <c r="AM2069" s="1"/>
      <c r="AN2069" s="1"/>
      <c r="AO2069" s="1"/>
      <c r="AP2069" s="1"/>
      <c r="AQ2069" s="1"/>
      <c r="AR2069" s="1"/>
      <c r="AS2069" s="1"/>
      <c r="AT2069" s="1"/>
      <c r="AU2069" s="1"/>
      <c r="AV2069" s="1"/>
      <c r="AW2069" s="1"/>
      <c r="AX2069" s="1"/>
      <c r="AY2069" s="1"/>
      <c r="AZ2069" s="1"/>
      <c r="BA2069" s="1"/>
      <c r="BB2069" s="1"/>
      <c r="BC2069" s="1"/>
      <c r="BD2069" s="1"/>
      <c r="BE2069" s="1"/>
      <c r="BF2069" s="1"/>
      <c r="BG2069" s="1"/>
      <c r="BH2069" s="1"/>
      <c r="BI2069" s="1"/>
      <c r="BJ2069" s="1"/>
      <c r="BK2069" s="1"/>
    </row>
    <row r="2070" spans="1:63" s="2" customFormat="1" ht="15" customHeight="1" x14ac:dyDescent="0.15">
      <c r="A2070" s="1"/>
      <c r="B2070" s="1"/>
      <c r="C2070" s="1"/>
      <c r="D2070" s="1"/>
      <c r="E2070" s="1"/>
      <c r="F2070" s="1"/>
      <c r="G2070" s="1"/>
      <c r="H2070" s="1"/>
      <c r="I2070" s="1"/>
      <c r="J2070" s="1"/>
      <c r="K2070" s="1"/>
      <c r="L2070" s="1"/>
      <c r="M2070" s="1"/>
      <c r="N2070" s="1"/>
      <c r="O2070" s="1"/>
      <c r="P2070" s="1"/>
      <c r="Q2070" s="1"/>
      <c r="R2070" s="1"/>
      <c r="S2070" s="1"/>
      <c r="T2070" s="1"/>
      <c r="U2070" s="1"/>
      <c r="V2070" s="1"/>
      <c r="W2070" s="1"/>
      <c r="X2070" s="1"/>
      <c r="Y2070" s="1"/>
      <c r="Z2070" s="1"/>
      <c r="AA2070" s="1"/>
      <c r="AB2070" s="1"/>
      <c r="AC2070" s="1"/>
      <c r="AD2070" s="1"/>
      <c r="AE2070" s="1"/>
      <c r="AF2070" s="83"/>
      <c r="AG2070" s="87"/>
      <c r="AH2070" s="1"/>
      <c r="AI2070" s="1"/>
      <c r="AJ2070" s="1"/>
      <c r="AK2070" s="1"/>
      <c r="AL2070" s="1"/>
      <c r="AM2070" s="1"/>
      <c r="AN2070" s="1"/>
      <c r="AO2070" s="1"/>
      <c r="AP2070" s="1"/>
      <c r="AQ2070" s="1"/>
      <c r="AR2070" s="1"/>
      <c r="AS2070" s="1"/>
      <c r="AT2070" s="1"/>
      <c r="AU2070" s="1"/>
      <c r="AV2070" s="1"/>
      <c r="AW2070" s="1"/>
      <c r="AX2070" s="1"/>
      <c r="AY2070" s="1"/>
      <c r="AZ2070" s="1"/>
      <c r="BA2070" s="1"/>
      <c r="BB2070" s="1"/>
      <c r="BC2070" s="1"/>
      <c r="BD2070" s="1"/>
      <c r="BE2070" s="1"/>
      <c r="BF2070" s="1"/>
      <c r="BG2070" s="1"/>
      <c r="BH2070" s="1"/>
      <c r="BI2070" s="1"/>
      <c r="BJ2070" s="1"/>
      <c r="BK2070" s="1"/>
    </row>
    <row r="2071" spans="1:63" s="2" customFormat="1" ht="15" customHeight="1" x14ac:dyDescent="0.15">
      <c r="A2071" s="1"/>
      <c r="B2071" s="1"/>
      <c r="C2071" s="1"/>
      <c r="D2071" s="1"/>
      <c r="E2071" s="1"/>
      <c r="F2071" s="1"/>
      <c r="G2071" s="1"/>
      <c r="H2071" s="1"/>
      <c r="I2071" s="1"/>
      <c r="J2071" s="1"/>
      <c r="K2071" s="1"/>
      <c r="L2071" s="1"/>
      <c r="M2071" s="1"/>
      <c r="N2071" s="1"/>
      <c r="O2071" s="1"/>
      <c r="P2071" s="1"/>
      <c r="Q2071" s="1"/>
      <c r="R2071" s="1"/>
      <c r="S2071" s="1"/>
      <c r="T2071" s="1"/>
      <c r="U2071" s="1"/>
      <c r="V2071" s="1"/>
      <c r="W2071" s="1"/>
      <c r="X2071" s="1"/>
      <c r="Y2071" s="1"/>
      <c r="Z2071" s="1"/>
      <c r="AA2071" s="1"/>
      <c r="AB2071" s="1"/>
      <c r="AC2071" s="1"/>
      <c r="AD2071" s="1"/>
      <c r="AE2071" s="1"/>
      <c r="AF2071" s="83"/>
      <c r="AG2071" s="87"/>
      <c r="AH2071" s="1"/>
      <c r="AI2071" s="1"/>
      <c r="AJ2071" s="1"/>
      <c r="AK2071" s="1"/>
      <c r="AL2071" s="1"/>
      <c r="AM2071" s="1"/>
      <c r="AN2071" s="1"/>
      <c r="AO2071" s="1"/>
      <c r="AP2071" s="1"/>
      <c r="AQ2071" s="1"/>
      <c r="AR2071" s="1"/>
      <c r="AS2071" s="1"/>
      <c r="AT2071" s="1"/>
      <c r="AU2071" s="1"/>
      <c r="AV2071" s="1"/>
      <c r="AW2071" s="1"/>
      <c r="AX2071" s="1"/>
      <c r="AY2071" s="1"/>
      <c r="AZ2071" s="1"/>
      <c r="BA2071" s="1"/>
      <c r="BB2071" s="1"/>
      <c r="BC2071" s="1"/>
      <c r="BD2071" s="1"/>
      <c r="BE2071" s="1"/>
      <c r="BF2071" s="1"/>
      <c r="BG2071" s="1"/>
      <c r="BH2071" s="1"/>
      <c r="BI2071" s="1"/>
      <c r="BJ2071" s="1"/>
      <c r="BK2071" s="1"/>
    </row>
    <row r="2072" spans="1:63" s="2" customFormat="1" ht="15" customHeight="1" x14ac:dyDescent="0.15">
      <c r="A2072" s="1"/>
      <c r="B2072" s="1"/>
      <c r="C2072" s="1"/>
      <c r="D2072" s="1"/>
      <c r="E2072" s="1"/>
      <c r="F2072" s="1"/>
      <c r="G2072" s="1"/>
      <c r="H2072" s="1"/>
      <c r="I2072" s="1"/>
      <c r="J2072" s="1"/>
      <c r="K2072" s="1"/>
      <c r="L2072" s="1"/>
      <c r="M2072" s="1"/>
      <c r="N2072" s="1"/>
      <c r="O2072" s="1"/>
      <c r="P2072" s="1"/>
      <c r="Q2072" s="1"/>
      <c r="R2072" s="1"/>
      <c r="S2072" s="1"/>
      <c r="T2072" s="1"/>
      <c r="U2072" s="1"/>
      <c r="V2072" s="1"/>
      <c r="W2072" s="1"/>
      <c r="X2072" s="1"/>
      <c r="Y2072" s="1"/>
      <c r="Z2072" s="1"/>
      <c r="AA2072" s="1"/>
      <c r="AB2072" s="1"/>
      <c r="AC2072" s="1"/>
      <c r="AD2072" s="1"/>
      <c r="AE2072" s="1"/>
      <c r="AF2072" s="83"/>
      <c r="AG2072" s="87"/>
      <c r="AH2072" s="1"/>
      <c r="AI2072" s="1"/>
      <c r="AJ2072" s="1"/>
      <c r="AK2072" s="1"/>
      <c r="AL2072" s="1"/>
      <c r="AM2072" s="1"/>
      <c r="AN2072" s="1"/>
      <c r="AO2072" s="1"/>
      <c r="AP2072" s="1"/>
      <c r="AQ2072" s="1"/>
      <c r="AR2072" s="1"/>
      <c r="AS2072" s="1"/>
      <c r="AT2072" s="1"/>
      <c r="AU2072" s="1"/>
      <c r="AV2072" s="1"/>
      <c r="AW2072" s="1"/>
      <c r="AX2072" s="1"/>
      <c r="AY2072" s="1"/>
      <c r="AZ2072" s="1"/>
      <c r="BA2072" s="1"/>
      <c r="BB2072" s="1"/>
      <c r="BC2072" s="1"/>
      <c r="BD2072" s="1"/>
      <c r="BE2072" s="1"/>
      <c r="BF2072" s="1"/>
      <c r="BG2072" s="1"/>
      <c r="BH2072" s="1"/>
      <c r="BI2072" s="1"/>
      <c r="BJ2072" s="1"/>
      <c r="BK2072" s="1"/>
    </row>
    <row r="2073" spans="1:63" s="2" customFormat="1" ht="15" customHeight="1" x14ac:dyDescent="0.15">
      <c r="A2073" s="1"/>
      <c r="B2073" s="1"/>
      <c r="C2073" s="1"/>
      <c r="D2073" s="1"/>
      <c r="E2073" s="1"/>
      <c r="F2073" s="1"/>
      <c r="G2073" s="1"/>
      <c r="H2073" s="1"/>
      <c r="I2073" s="1"/>
      <c r="J2073" s="1"/>
      <c r="K2073" s="1"/>
      <c r="L2073" s="1"/>
      <c r="M2073" s="1"/>
      <c r="N2073" s="1"/>
      <c r="O2073" s="1"/>
      <c r="P2073" s="1"/>
      <c r="Q2073" s="1"/>
      <c r="R2073" s="1"/>
      <c r="S2073" s="1"/>
      <c r="T2073" s="1"/>
      <c r="U2073" s="1"/>
      <c r="V2073" s="1"/>
      <c r="W2073" s="1"/>
      <c r="X2073" s="1"/>
      <c r="Y2073" s="1"/>
      <c r="Z2073" s="1"/>
      <c r="AA2073" s="1"/>
      <c r="AB2073" s="1"/>
      <c r="AC2073" s="1"/>
      <c r="AD2073" s="1"/>
      <c r="AE2073" s="1"/>
      <c r="AF2073" s="83"/>
      <c r="AG2073" s="87"/>
      <c r="AH2073" s="1"/>
      <c r="AI2073" s="1"/>
      <c r="AJ2073" s="1"/>
      <c r="AK2073" s="1"/>
      <c r="AL2073" s="1"/>
      <c r="AM2073" s="1"/>
      <c r="AN2073" s="1"/>
      <c r="AO2073" s="1"/>
      <c r="AP2073" s="1"/>
      <c r="AQ2073" s="1"/>
      <c r="AR2073" s="1"/>
      <c r="AS2073" s="1"/>
      <c r="AT2073" s="1"/>
      <c r="AU2073" s="1"/>
      <c r="AV2073" s="1"/>
      <c r="AW2073" s="1"/>
      <c r="AX2073" s="1"/>
      <c r="AY2073" s="1"/>
      <c r="AZ2073" s="1"/>
      <c r="BA2073" s="1"/>
      <c r="BB2073" s="1"/>
      <c r="BC2073" s="1"/>
      <c r="BD2073" s="1"/>
      <c r="BE2073" s="1"/>
      <c r="BF2073" s="1"/>
      <c r="BG2073" s="1"/>
      <c r="BH2073" s="1"/>
      <c r="BI2073" s="1"/>
      <c r="BJ2073" s="1"/>
      <c r="BK2073" s="1"/>
    </row>
    <row r="2074" spans="1:63" s="2" customFormat="1" ht="15" customHeight="1" x14ac:dyDescent="0.15">
      <c r="A2074" s="1"/>
      <c r="B2074" s="1"/>
      <c r="C2074" s="1"/>
      <c r="D2074" s="1"/>
      <c r="E2074" s="1"/>
      <c r="F2074" s="1"/>
      <c r="G2074" s="1"/>
      <c r="H2074" s="1"/>
      <c r="I2074" s="1"/>
      <c r="J2074" s="1"/>
      <c r="K2074" s="1"/>
      <c r="L2074" s="1"/>
      <c r="M2074" s="1"/>
      <c r="N2074" s="1"/>
      <c r="O2074" s="1"/>
      <c r="P2074" s="1"/>
      <c r="Q2074" s="1"/>
      <c r="R2074" s="1"/>
      <c r="S2074" s="1"/>
      <c r="T2074" s="1"/>
      <c r="U2074" s="1"/>
      <c r="V2074" s="1"/>
      <c r="W2074" s="1"/>
      <c r="X2074" s="1"/>
      <c r="Y2074" s="1"/>
      <c r="Z2074" s="1"/>
      <c r="AA2074" s="1"/>
      <c r="AB2074" s="1"/>
      <c r="AC2074" s="1"/>
      <c r="AD2074" s="1"/>
      <c r="AE2074" s="1"/>
      <c r="AF2074" s="83"/>
      <c r="AG2074" s="87"/>
      <c r="AH2074" s="1"/>
      <c r="AI2074" s="1"/>
      <c r="AJ2074" s="1"/>
      <c r="AK2074" s="1"/>
      <c r="AL2074" s="1"/>
      <c r="AM2074" s="1"/>
      <c r="AN2074" s="1"/>
      <c r="AO2074" s="1"/>
      <c r="AP2074" s="1"/>
      <c r="AQ2074" s="1"/>
      <c r="AR2074" s="1"/>
      <c r="AS2074" s="1"/>
      <c r="AT2074" s="1"/>
      <c r="AU2074" s="1"/>
      <c r="AV2074" s="1"/>
      <c r="AW2074" s="1"/>
      <c r="AX2074" s="1"/>
      <c r="AY2074" s="1"/>
      <c r="AZ2074" s="1"/>
      <c r="BA2074" s="1"/>
      <c r="BB2074" s="1"/>
      <c r="BC2074" s="1"/>
      <c r="BD2074" s="1"/>
      <c r="BE2074" s="1"/>
      <c r="BF2074" s="1"/>
      <c r="BG2074" s="1"/>
      <c r="BH2074" s="1"/>
      <c r="BI2074" s="1"/>
      <c r="BJ2074" s="1"/>
      <c r="BK2074" s="1"/>
    </row>
    <row r="2075" spans="1:63" s="2" customFormat="1" ht="15" customHeight="1" x14ac:dyDescent="0.15">
      <c r="A2075" s="1"/>
      <c r="B2075" s="1"/>
      <c r="C2075" s="1"/>
      <c r="D2075" s="1"/>
      <c r="E2075" s="1"/>
      <c r="F2075" s="1"/>
      <c r="G2075" s="1"/>
      <c r="H2075" s="1"/>
      <c r="I2075" s="1"/>
      <c r="J2075" s="1"/>
      <c r="K2075" s="1"/>
      <c r="L2075" s="1"/>
      <c r="M2075" s="1"/>
      <c r="N2075" s="1"/>
      <c r="O2075" s="1"/>
      <c r="P2075" s="1"/>
      <c r="Q2075" s="1"/>
      <c r="R2075" s="1"/>
      <c r="S2075" s="1"/>
      <c r="T2075" s="1"/>
      <c r="U2075" s="1"/>
      <c r="V2075" s="1"/>
      <c r="W2075" s="1"/>
      <c r="X2075" s="1"/>
      <c r="Y2075" s="1"/>
      <c r="Z2075" s="1"/>
      <c r="AA2075" s="1"/>
      <c r="AB2075" s="1"/>
      <c r="AC2075" s="1"/>
      <c r="AD2075" s="1"/>
      <c r="AE2075" s="1"/>
      <c r="AF2075" s="83"/>
      <c r="AG2075" s="87"/>
      <c r="AH2075" s="1"/>
      <c r="AI2075" s="1"/>
      <c r="AJ2075" s="1"/>
      <c r="AK2075" s="1"/>
      <c r="AL2075" s="1"/>
      <c r="AM2075" s="1"/>
      <c r="AN2075" s="1"/>
      <c r="AO2075" s="1"/>
      <c r="AP2075" s="1"/>
      <c r="AQ2075" s="1"/>
      <c r="AR2075" s="1"/>
      <c r="AS2075" s="1"/>
      <c r="AT2075" s="1"/>
      <c r="AU2075" s="1"/>
      <c r="AV2075" s="1"/>
      <c r="AW2075" s="1"/>
      <c r="AX2075" s="1"/>
      <c r="AY2075" s="1"/>
      <c r="AZ2075" s="1"/>
      <c r="BA2075" s="1"/>
      <c r="BB2075" s="1"/>
      <c r="BC2075" s="1"/>
      <c r="BD2075" s="1"/>
      <c r="BE2075" s="1"/>
      <c r="BF2075" s="1"/>
      <c r="BG2075" s="1"/>
      <c r="BH2075" s="1"/>
      <c r="BI2075" s="1"/>
      <c r="BJ2075" s="1"/>
      <c r="BK2075" s="1"/>
    </row>
    <row r="2076" spans="1:63" s="2" customFormat="1" ht="15" customHeight="1" x14ac:dyDescent="0.15">
      <c r="A2076" s="1"/>
      <c r="B2076" s="1"/>
      <c r="C2076" s="1"/>
      <c r="D2076" s="1"/>
      <c r="E2076" s="1"/>
      <c r="F2076" s="1"/>
      <c r="G2076" s="1"/>
      <c r="H2076" s="1"/>
      <c r="I2076" s="1"/>
      <c r="J2076" s="1"/>
      <c r="K2076" s="1"/>
      <c r="L2076" s="1"/>
      <c r="M2076" s="1"/>
      <c r="N2076" s="1"/>
      <c r="O2076" s="1"/>
      <c r="P2076" s="1"/>
      <c r="Q2076" s="1"/>
      <c r="R2076" s="1"/>
      <c r="S2076" s="1"/>
      <c r="T2076" s="1"/>
      <c r="U2076" s="1"/>
      <c r="V2076" s="1"/>
      <c r="W2076" s="1"/>
      <c r="X2076" s="1"/>
      <c r="Y2076" s="1"/>
      <c r="Z2076" s="1"/>
      <c r="AA2076" s="1"/>
      <c r="AB2076" s="1"/>
      <c r="AC2076" s="1"/>
      <c r="AD2076" s="1"/>
      <c r="AE2076" s="1"/>
      <c r="AF2076" s="83"/>
      <c r="AG2076" s="87"/>
      <c r="AH2076" s="1"/>
      <c r="AI2076" s="1"/>
      <c r="AJ2076" s="1"/>
      <c r="AK2076" s="1"/>
      <c r="AL2076" s="1"/>
      <c r="AM2076" s="1"/>
      <c r="AN2076" s="1"/>
      <c r="AO2076" s="1"/>
      <c r="AP2076" s="1"/>
      <c r="AQ2076" s="1"/>
      <c r="AR2076" s="1"/>
      <c r="AS2076" s="1"/>
      <c r="AT2076" s="1"/>
      <c r="AU2076" s="1"/>
      <c r="AV2076" s="1"/>
      <c r="AW2076" s="1"/>
      <c r="AX2076" s="1"/>
      <c r="AY2076" s="1"/>
      <c r="AZ2076" s="1"/>
      <c r="BA2076" s="1"/>
      <c r="BB2076" s="1"/>
      <c r="BC2076" s="1"/>
      <c r="BD2076" s="1"/>
      <c r="BE2076" s="1"/>
      <c r="BF2076" s="1"/>
      <c r="BG2076" s="1"/>
      <c r="BH2076" s="1"/>
      <c r="BI2076" s="1"/>
      <c r="BJ2076" s="1"/>
      <c r="BK2076" s="1"/>
    </row>
    <row r="2077" spans="1:63" s="2" customFormat="1" ht="15" customHeight="1" x14ac:dyDescent="0.15">
      <c r="A2077" s="1"/>
      <c r="B2077" s="1"/>
      <c r="C2077" s="1"/>
      <c r="D2077" s="1"/>
      <c r="E2077" s="1"/>
      <c r="F2077" s="1"/>
      <c r="G2077" s="1"/>
      <c r="H2077" s="1"/>
      <c r="I2077" s="1"/>
      <c r="J2077" s="1"/>
      <c r="K2077" s="1"/>
      <c r="L2077" s="1"/>
      <c r="M2077" s="1"/>
      <c r="N2077" s="1"/>
      <c r="O2077" s="1"/>
      <c r="P2077" s="1"/>
      <c r="Q2077" s="1"/>
      <c r="R2077" s="1"/>
      <c r="S2077" s="1"/>
      <c r="T2077" s="1"/>
      <c r="U2077" s="1"/>
      <c r="V2077" s="1"/>
      <c r="W2077" s="1"/>
      <c r="X2077" s="1"/>
      <c r="Y2077" s="1"/>
      <c r="Z2077" s="1"/>
      <c r="AA2077" s="1"/>
      <c r="AB2077" s="1"/>
      <c r="AC2077" s="1"/>
      <c r="AD2077" s="1"/>
      <c r="AE2077" s="1"/>
      <c r="AF2077" s="83"/>
      <c r="AG2077" s="87"/>
      <c r="AH2077" s="1"/>
      <c r="AI2077" s="1"/>
      <c r="AJ2077" s="1"/>
      <c r="AK2077" s="1"/>
      <c r="AL2077" s="1"/>
      <c r="AM2077" s="1"/>
      <c r="AN2077" s="1"/>
      <c r="AO2077" s="1"/>
      <c r="AP2077" s="1"/>
      <c r="AQ2077" s="1"/>
      <c r="AR2077" s="1"/>
      <c r="AS2077" s="1"/>
      <c r="AT2077" s="1"/>
      <c r="AU2077" s="1"/>
      <c r="AV2077" s="1"/>
      <c r="AW2077" s="1"/>
      <c r="AX2077" s="1"/>
      <c r="AY2077" s="1"/>
      <c r="AZ2077" s="1"/>
      <c r="BA2077" s="1"/>
      <c r="BB2077" s="1"/>
      <c r="BC2077" s="1"/>
      <c r="BD2077" s="1"/>
      <c r="BE2077" s="1"/>
      <c r="BF2077" s="1"/>
      <c r="BG2077" s="1"/>
      <c r="BH2077" s="1"/>
      <c r="BI2077" s="1"/>
      <c r="BJ2077" s="1"/>
      <c r="BK2077" s="1"/>
    </row>
    <row r="2078" spans="1:63" s="2" customFormat="1" ht="15" customHeight="1" x14ac:dyDescent="0.15">
      <c r="A2078" s="1"/>
      <c r="B2078" s="1"/>
      <c r="C2078" s="1"/>
      <c r="D2078" s="1"/>
      <c r="E2078" s="1"/>
      <c r="F2078" s="1"/>
      <c r="G2078" s="1"/>
      <c r="H2078" s="1"/>
      <c r="I2078" s="1"/>
      <c r="J2078" s="1"/>
      <c r="K2078" s="1"/>
      <c r="L2078" s="1"/>
      <c r="M2078" s="1"/>
      <c r="N2078" s="1"/>
      <c r="O2078" s="1"/>
      <c r="P2078" s="1"/>
      <c r="Q2078" s="1"/>
      <c r="R2078" s="1"/>
      <c r="S2078" s="1"/>
      <c r="T2078" s="1"/>
      <c r="U2078" s="1"/>
      <c r="V2078" s="1"/>
      <c r="W2078" s="1"/>
      <c r="X2078" s="1"/>
      <c r="Y2078" s="1"/>
      <c r="Z2078" s="1"/>
      <c r="AA2078" s="1"/>
      <c r="AB2078" s="1"/>
      <c r="AC2078" s="1"/>
      <c r="AD2078" s="1"/>
      <c r="AE2078" s="1"/>
      <c r="AF2078" s="83"/>
      <c r="AG2078" s="87"/>
      <c r="AH2078" s="1"/>
      <c r="AI2078" s="1"/>
      <c r="AJ2078" s="1"/>
      <c r="AK2078" s="1"/>
      <c r="AL2078" s="1"/>
      <c r="AM2078" s="1"/>
      <c r="AN2078" s="1"/>
      <c r="AO2078" s="1"/>
      <c r="AP2078" s="1"/>
      <c r="AQ2078" s="1"/>
      <c r="AR2078" s="1"/>
      <c r="AS2078" s="1"/>
      <c r="AT2078" s="1"/>
      <c r="AU2078" s="1"/>
      <c r="AV2078" s="1"/>
      <c r="AW2078" s="1"/>
      <c r="AX2078" s="1"/>
      <c r="AY2078" s="1"/>
      <c r="AZ2078" s="1"/>
      <c r="BA2078" s="1"/>
      <c r="BB2078" s="1"/>
      <c r="BC2078" s="1"/>
      <c r="BD2078" s="1"/>
      <c r="BE2078" s="1"/>
      <c r="BF2078" s="1"/>
      <c r="BG2078" s="1"/>
      <c r="BH2078" s="1"/>
      <c r="BI2078" s="1"/>
      <c r="BJ2078" s="1"/>
      <c r="BK2078" s="1"/>
    </row>
    <row r="2079" spans="1:63" s="2" customFormat="1" ht="15" customHeight="1" x14ac:dyDescent="0.15">
      <c r="A2079" s="1"/>
      <c r="B2079" s="1"/>
      <c r="C2079" s="1"/>
      <c r="D2079" s="1"/>
      <c r="E2079" s="1"/>
      <c r="F2079" s="1"/>
      <c r="G2079" s="1"/>
      <c r="H2079" s="1"/>
      <c r="I2079" s="1"/>
      <c r="J2079" s="1"/>
      <c r="K2079" s="1"/>
      <c r="L2079" s="1"/>
      <c r="M2079" s="1"/>
      <c r="N2079" s="1"/>
      <c r="O2079" s="1"/>
      <c r="P2079" s="1"/>
      <c r="Q2079" s="1"/>
      <c r="R2079" s="1"/>
      <c r="S2079" s="1"/>
      <c r="T2079" s="1"/>
      <c r="U2079" s="1"/>
      <c r="V2079" s="1"/>
      <c r="W2079" s="1"/>
      <c r="X2079" s="1"/>
      <c r="Y2079" s="1"/>
      <c r="Z2079" s="1"/>
      <c r="AA2079" s="1"/>
      <c r="AB2079" s="1"/>
      <c r="AC2079" s="1"/>
      <c r="AD2079" s="1"/>
      <c r="AE2079" s="1"/>
      <c r="AF2079" s="83"/>
      <c r="AG2079" s="87"/>
      <c r="AH2079" s="1"/>
      <c r="AI2079" s="1"/>
      <c r="AJ2079" s="1"/>
      <c r="AK2079" s="1"/>
      <c r="AL2079" s="1"/>
      <c r="AM2079" s="1"/>
      <c r="AN2079" s="1"/>
      <c r="AO2079" s="1"/>
      <c r="AP2079" s="1"/>
      <c r="AQ2079" s="1"/>
      <c r="AR2079" s="1"/>
      <c r="AS2079" s="1"/>
      <c r="AT2079" s="1"/>
      <c r="AU2079" s="1"/>
      <c r="AV2079" s="1"/>
      <c r="AW2079" s="1"/>
      <c r="AX2079" s="1"/>
      <c r="AY2079" s="1"/>
      <c r="AZ2079" s="1"/>
      <c r="BA2079" s="1"/>
      <c r="BB2079" s="1"/>
      <c r="BC2079" s="1"/>
      <c r="BD2079" s="1"/>
      <c r="BE2079" s="1"/>
      <c r="BF2079" s="1"/>
      <c r="BG2079" s="1"/>
      <c r="BH2079" s="1"/>
      <c r="BI2079" s="1"/>
      <c r="BJ2079" s="1"/>
      <c r="BK2079" s="1"/>
    </row>
    <row r="2080" spans="1:63" s="2" customFormat="1" ht="15" customHeight="1" x14ac:dyDescent="0.15">
      <c r="A2080" s="1"/>
      <c r="B2080" s="1"/>
      <c r="C2080" s="1"/>
      <c r="D2080" s="1"/>
      <c r="E2080" s="1"/>
      <c r="F2080" s="1"/>
      <c r="G2080" s="1"/>
      <c r="H2080" s="1"/>
      <c r="I2080" s="1"/>
      <c r="J2080" s="1"/>
      <c r="K2080" s="1"/>
      <c r="L2080" s="1"/>
      <c r="M2080" s="1"/>
      <c r="N2080" s="1"/>
      <c r="O2080" s="1"/>
      <c r="P2080" s="1"/>
      <c r="Q2080" s="1"/>
      <c r="R2080" s="1"/>
      <c r="S2080" s="1"/>
      <c r="T2080" s="1"/>
      <c r="U2080" s="1"/>
      <c r="V2080" s="1"/>
      <c r="W2080" s="1"/>
      <c r="X2080" s="1"/>
      <c r="Y2080" s="1"/>
      <c r="Z2080" s="1"/>
      <c r="AA2080" s="1"/>
      <c r="AB2080" s="1"/>
      <c r="AC2080" s="1"/>
      <c r="AD2080" s="1"/>
      <c r="AE2080" s="1"/>
      <c r="AF2080" s="83"/>
      <c r="AG2080" s="87"/>
      <c r="AH2080" s="1"/>
      <c r="AI2080" s="1"/>
      <c r="AJ2080" s="1"/>
      <c r="AK2080" s="1"/>
      <c r="AL2080" s="1"/>
      <c r="AM2080" s="1"/>
      <c r="AN2080" s="1"/>
      <c r="AO2080" s="1"/>
      <c r="AP2080" s="1"/>
      <c r="AQ2080" s="1"/>
      <c r="AR2080" s="1"/>
      <c r="AS2080" s="1"/>
      <c r="AT2080" s="1"/>
      <c r="AU2080" s="1"/>
      <c r="AV2080" s="1"/>
      <c r="AW2080" s="1"/>
      <c r="AX2080" s="1"/>
      <c r="AY2080" s="1"/>
      <c r="AZ2080" s="1"/>
      <c r="BA2080" s="1"/>
      <c r="BB2080" s="1"/>
      <c r="BC2080" s="1"/>
      <c r="BD2080" s="1"/>
      <c r="BE2080" s="1"/>
      <c r="BF2080" s="1"/>
      <c r="BG2080" s="1"/>
      <c r="BH2080" s="1"/>
      <c r="BI2080" s="1"/>
      <c r="BJ2080" s="1"/>
      <c r="BK2080" s="1"/>
    </row>
    <row r="2081" spans="1:63" s="2" customFormat="1" ht="15" customHeight="1" x14ac:dyDescent="0.15">
      <c r="A2081" s="1"/>
      <c r="B2081" s="1"/>
      <c r="C2081" s="1"/>
      <c r="D2081" s="1"/>
      <c r="E2081" s="1"/>
      <c r="F2081" s="1"/>
      <c r="G2081" s="1"/>
      <c r="H2081" s="1"/>
      <c r="I2081" s="1"/>
      <c r="J2081" s="1"/>
      <c r="K2081" s="1"/>
      <c r="L2081" s="1"/>
      <c r="M2081" s="1"/>
      <c r="N2081" s="1"/>
      <c r="O2081" s="1"/>
      <c r="P2081" s="1"/>
      <c r="Q2081" s="1"/>
      <c r="R2081" s="1"/>
      <c r="S2081" s="1"/>
      <c r="T2081" s="1"/>
      <c r="U2081" s="1"/>
      <c r="V2081" s="1"/>
      <c r="W2081" s="1"/>
      <c r="X2081" s="1"/>
      <c r="Y2081" s="1"/>
      <c r="Z2081" s="1"/>
      <c r="AA2081" s="1"/>
      <c r="AB2081" s="1"/>
      <c r="AC2081" s="1"/>
      <c r="AD2081" s="1"/>
      <c r="AE2081" s="1"/>
      <c r="AF2081" s="83"/>
      <c r="AG2081" s="87"/>
      <c r="AH2081" s="1"/>
      <c r="AI2081" s="1"/>
      <c r="AJ2081" s="1"/>
      <c r="AK2081" s="1"/>
      <c r="AL2081" s="1"/>
      <c r="AM2081" s="1"/>
      <c r="AN2081" s="1"/>
      <c r="AO2081" s="1"/>
      <c r="AP2081" s="1"/>
      <c r="AQ2081" s="1"/>
      <c r="AR2081" s="1"/>
      <c r="AS2081" s="1"/>
      <c r="AT2081" s="1"/>
      <c r="AU2081" s="1"/>
      <c r="AV2081" s="1"/>
      <c r="AW2081" s="1"/>
      <c r="AX2081" s="1"/>
      <c r="AY2081" s="1"/>
      <c r="AZ2081" s="1"/>
      <c r="BA2081" s="1"/>
      <c r="BB2081" s="1"/>
      <c r="BC2081" s="1"/>
      <c r="BD2081" s="1"/>
      <c r="BE2081" s="1"/>
      <c r="BF2081" s="1"/>
      <c r="BG2081" s="1"/>
      <c r="BH2081" s="1"/>
      <c r="BI2081" s="1"/>
      <c r="BJ2081" s="1"/>
      <c r="BK2081" s="1"/>
    </row>
    <row r="2082" spans="1:63" s="2" customFormat="1" ht="15" customHeight="1" x14ac:dyDescent="0.15">
      <c r="A2082" s="1"/>
      <c r="B2082" s="1"/>
      <c r="C2082" s="1"/>
      <c r="D2082" s="1"/>
      <c r="E2082" s="1"/>
      <c r="F2082" s="1"/>
      <c r="G2082" s="1"/>
      <c r="H2082" s="1"/>
      <c r="I2082" s="1"/>
      <c r="J2082" s="1"/>
      <c r="K2082" s="1"/>
      <c r="L2082" s="1"/>
      <c r="M2082" s="1"/>
      <c r="N2082" s="1"/>
      <c r="O2082" s="1"/>
      <c r="P2082" s="1"/>
      <c r="Q2082" s="1"/>
      <c r="R2082" s="1"/>
      <c r="S2082" s="1"/>
      <c r="T2082" s="1"/>
      <c r="U2082" s="1"/>
      <c r="V2082" s="1"/>
      <c r="W2082" s="1"/>
      <c r="X2082" s="1"/>
      <c r="Y2082" s="1"/>
      <c r="Z2082" s="1"/>
      <c r="AA2082" s="1"/>
      <c r="AB2082" s="1"/>
      <c r="AC2082" s="1"/>
      <c r="AD2082" s="1"/>
      <c r="AE2082" s="1"/>
      <c r="AF2082" s="83"/>
      <c r="AG2082" s="87"/>
      <c r="AH2082" s="1"/>
      <c r="AI2082" s="1"/>
      <c r="AJ2082" s="1"/>
      <c r="AK2082" s="1"/>
      <c r="AL2082" s="1"/>
      <c r="AM2082" s="1"/>
      <c r="AN2082" s="1"/>
      <c r="AO2082" s="1"/>
      <c r="AP2082" s="1"/>
      <c r="AQ2082" s="1"/>
      <c r="AR2082" s="1"/>
      <c r="AS2082" s="1"/>
      <c r="AT2082" s="1"/>
      <c r="AU2082" s="1"/>
      <c r="AV2082" s="1"/>
      <c r="AW2082" s="1"/>
      <c r="AX2082" s="1"/>
      <c r="AY2082" s="1"/>
      <c r="AZ2082" s="1"/>
      <c r="BA2082" s="1"/>
      <c r="BB2082" s="1"/>
      <c r="BC2082" s="1"/>
      <c r="BD2082" s="1"/>
      <c r="BE2082" s="1"/>
      <c r="BF2082" s="1"/>
      <c r="BG2082" s="1"/>
      <c r="BH2082" s="1"/>
      <c r="BI2082" s="1"/>
      <c r="BJ2082" s="1"/>
      <c r="BK2082" s="1"/>
    </row>
    <row r="2083" spans="1:63" s="2" customFormat="1" ht="15" customHeight="1" x14ac:dyDescent="0.15">
      <c r="A2083" s="1"/>
      <c r="B2083" s="1"/>
      <c r="C2083" s="1"/>
      <c r="D2083" s="1"/>
      <c r="E2083" s="1"/>
      <c r="F2083" s="1"/>
      <c r="G2083" s="1"/>
      <c r="H2083" s="1"/>
      <c r="I2083" s="1"/>
      <c r="J2083" s="1"/>
      <c r="K2083" s="1"/>
      <c r="L2083" s="1"/>
      <c r="M2083" s="1"/>
      <c r="N2083" s="1"/>
      <c r="O2083" s="1"/>
      <c r="P2083" s="1"/>
      <c r="Q2083" s="1"/>
      <c r="R2083" s="1"/>
      <c r="S2083" s="1"/>
      <c r="T2083" s="1"/>
      <c r="U2083" s="1"/>
      <c r="V2083" s="1"/>
      <c r="W2083" s="1"/>
      <c r="X2083" s="1"/>
      <c r="Y2083" s="1"/>
      <c r="Z2083" s="1"/>
      <c r="AA2083" s="1"/>
      <c r="AB2083" s="1"/>
      <c r="AC2083" s="1"/>
      <c r="AD2083" s="1"/>
      <c r="AE2083" s="1"/>
      <c r="AF2083" s="83"/>
      <c r="AG2083" s="87"/>
      <c r="AH2083" s="1"/>
      <c r="AI2083" s="1"/>
      <c r="AJ2083" s="1"/>
      <c r="AK2083" s="1"/>
      <c r="AL2083" s="1"/>
      <c r="AM2083" s="1"/>
      <c r="AN2083" s="1"/>
      <c r="AO2083" s="1"/>
      <c r="AP2083" s="1"/>
      <c r="AQ2083" s="1"/>
      <c r="AR2083" s="1"/>
      <c r="AS2083" s="1"/>
      <c r="AT2083" s="1"/>
      <c r="AU2083" s="1"/>
      <c r="AV2083" s="1"/>
      <c r="AW2083" s="1"/>
      <c r="AX2083" s="1"/>
      <c r="AY2083" s="1"/>
      <c r="AZ2083" s="1"/>
      <c r="BA2083" s="1"/>
      <c r="BB2083" s="1"/>
      <c r="BC2083" s="1"/>
      <c r="BD2083" s="1"/>
      <c r="BE2083" s="1"/>
      <c r="BF2083" s="1"/>
      <c r="BG2083" s="1"/>
      <c r="BH2083" s="1"/>
      <c r="BI2083" s="1"/>
      <c r="BJ2083" s="1"/>
      <c r="BK2083" s="1"/>
    </row>
    <row r="2084" spans="1:63" s="2" customFormat="1" ht="15" customHeight="1" x14ac:dyDescent="0.15">
      <c r="A2084" s="1"/>
      <c r="B2084" s="1"/>
      <c r="C2084" s="1"/>
      <c r="D2084" s="1"/>
      <c r="E2084" s="1"/>
      <c r="F2084" s="1"/>
      <c r="G2084" s="1"/>
      <c r="H2084" s="1"/>
      <c r="I2084" s="1"/>
      <c r="J2084" s="1"/>
      <c r="K2084" s="1"/>
      <c r="L2084" s="1"/>
      <c r="M2084" s="1"/>
      <c r="N2084" s="1"/>
      <c r="O2084" s="1"/>
      <c r="P2084" s="1"/>
      <c r="Q2084" s="1"/>
      <c r="R2084" s="1"/>
      <c r="S2084" s="1"/>
      <c r="T2084" s="1"/>
      <c r="U2084" s="1"/>
      <c r="V2084" s="1"/>
      <c r="W2084" s="1"/>
      <c r="X2084" s="1"/>
      <c r="Y2084" s="1"/>
      <c r="Z2084" s="1"/>
      <c r="AA2084" s="1"/>
      <c r="AB2084" s="1"/>
      <c r="AC2084" s="1"/>
      <c r="AD2084" s="1"/>
      <c r="AE2084" s="1"/>
      <c r="AF2084" s="83"/>
      <c r="AG2084" s="87"/>
      <c r="AH2084" s="1"/>
      <c r="AI2084" s="1"/>
      <c r="AJ2084" s="1"/>
      <c r="AK2084" s="1"/>
      <c r="AL2084" s="1"/>
      <c r="AM2084" s="1"/>
      <c r="AN2084" s="1"/>
      <c r="AO2084" s="1"/>
      <c r="AP2084" s="1"/>
      <c r="AQ2084" s="1"/>
      <c r="AR2084" s="1"/>
      <c r="AS2084" s="1"/>
      <c r="AT2084" s="1"/>
      <c r="AU2084" s="1"/>
      <c r="AV2084" s="1"/>
      <c r="AW2084" s="1"/>
      <c r="AX2084" s="1"/>
      <c r="AY2084" s="1"/>
      <c r="AZ2084" s="1"/>
      <c r="BA2084" s="1"/>
      <c r="BB2084" s="1"/>
      <c r="BC2084" s="1"/>
      <c r="BD2084" s="1"/>
      <c r="BE2084" s="1"/>
      <c r="BF2084" s="1"/>
      <c r="BG2084" s="1"/>
      <c r="BH2084" s="1"/>
      <c r="BI2084" s="1"/>
      <c r="BJ2084" s="1"/>
      <c r="BK2084" s="1"/>
    </row>
    <row r="2085" spans="1:63" s="2" customFormat="1" ht="15" customHeight="1" x14ac:dyDescent="0.15">
      <c r="A2085" s="1"/>
      <c r="B2085" s="1"/>
      <c r="C2085" s="1"/>
      <c r="D2085" s="1"/>
      <c r="E2085" s="1"/>
      <c r="F2085" s="1"/>
      <c r="G2085" s="1"/>
      <c r="H2085" s="1"/>
      <c r="I2085" s="1"/>
      <c r="J2085" s="1"/>
      <c r="K2085" s="1"/>
      <c r="L2085" s="1"/>
      <c r="M2085" s="1"/>
      <c r="N2085" s="1"/>
      <c r="O2085" s="1"/>
      <c r="P2085" s="1"/>
      <c r="Q2085" s="1"/>
      <c r="R2085" s="1"/>
      <c r="S2085" s="1"/>
      <c r="T2085" s="1"/>
      <c r="U2085" s="1"/>
      <c r="V2085" s="1"/>
      <c r="W2085" s="1"/>
      <c r="X2085" s="1"/>
      <c r="Y2085" s="1"/>
      <c r="Z2085" s="1"/>
      <c r="AA2085" s="1"/>
      <c r="AB2085" s="1"/>
      <c r="AC2085" s="1"/>
      <c r="AD2085" s="1"/>
      <c r="AE2085" s="1"/>
      <c r="AF2085" s="83"/>
      <c r="AG2085" s="87"/>
      <c r="AH2085" s="1"/>
      <c r="AI2085" s="1"/>
      <c r="AJ2085" s="1"/>
      <c r="AK2085" s="1"/>
      <c r="AL2085" s="1"/>
      <c r="AM2085" s="1"/>
      <c r="AN2085" s="1"/>
      <c r="AO2085" s="1"/>
      <c r="AP2085" s="1"/>
      <c r="AQ2085" s="1"/>
      <c r="AR2085" s="1"/>
      <c r="AS2085" s="1"/>
      <c r="AT2085" s="1"/>
      <c r="AU2085" s="1"/>
      <c r="AV2085" s="1"/>
      <c r="AW2085" s="1"/>
      <c r="AX2085" s="1"/>
      <c r="AY2085" s="1"/>
      <c r="AZ2085" s="1"/>
      <c r="BA2085" s="1"/>
      <c r="BB2085" s="1"/>
      <c r="BC2085" s="1"/>
      <c r="BD2085" s="1"/>
      <c r="BE2085" s="1"/>
      <c r="BF2085" s="1"/>
      <c r="BG2085" s="1"/>
      <c r="BH2085" s="1"/>
      <c r="BI2085" s="1"/>
      <c r="BJ2085" s="1"/>
      <c r="BK2085" s="1"/>
    </row>
    <row r="2086" spans="1:63" s="2" customFormat="1" ht="15" customHeight="1" x14ac:dyDescent="0.15">
      <c r="A2086" s="1"/>
      <c r="B2086" s="1"/>
      <c r="C2086" s="1"/>
      <c r="D2086" s="1"/>
      <c r="E2086" s="1"/>
      <c r="F2086" s="1"/>
      <c r="G2086" s="1"/>
      <c r="H2086" s="1"/>
      <c r="I2086" s="1"/>
      <c r="J2086" s="1"/>
      <c r="K2086" s="1"/>
      <c r="L2086" s="1"/>
      <c r="M2086" s="1"/>
      <c r="N2086" s="1"/>
      <c r="O2086" s="1"/>
      <c r="P2086" s="1"/>
      <c r="Q2086" s="1"/>
      <c r="R2086" s="1"/>
      <c r="S2086" s="1"/>
      <c r="T2086" s="1"/>
      <c r="U2086" s="1"/>
      <c r="V2086" s="1"/>
      <c r="W2086" s="1"/>
      <c r="X2086" s="1"/>
      <c r="Y2086" s="1"/>
      <c r="Z2086" s="1"/>
      <c r="AA2086" s="1"/>
      <c r="AB2086" s="1"/>
      <c r="AC2086" s="1"/>
      <c r="AD2086" s="1"/>
      <c r="AE2086" s="1"/>
      <c r="AF2086" s="83"/>
      <c r="AG2086" s="87"/>
      <c r="AH2086" s="1"/>
      <c r="AI2086" s="1"/>
      <c r="AJ2086" s="1"/>
      <c r="AK2086" s="1"/>
      <c r="AL2086" s="1"/>
      <c r="AM2086" s="1"/>
      <c r="AN2086" s="1"/>
      <c r="AO2086" s="1"/>
      <c r="AP2086" s="1"/>
      <c r="AQ2086" s="1"/>
      <c r="AR2086" s="1"/>
      <c r="AS2086" s="1"/>
      <c r="AT2086" s="1"/>
      <c r="AU2086" s="1"/>
      <c r="AV2086" s="1"/>
      <c r="AW2086" s="1"/>
      <c r="AX2086" s="1"/>
      <c r="AY2086" s="1"/>
      <c r="AZ2086" s="1"/>
      <c r="BA2086" s="1"/>
      <c r="BB2086" s="1"/>
      <c r="BC2086" s="1"/>
      <c r="BD2086" s="1"/>
      <c r="BE2086" s="1"/>
      <c r="BF2086" s="1"/>
      <c r="BG2086" s="1"/>
      <c r="BH2086" s="1"/>
      <c r="BI2086" s="1"/>
      <c r="BJ2086" s="1"/>
      <c r="BK2086" s="1"/>
    </row>
    <row r="2087" spans="1:63" s="2" customFormat="1" ht="15" customHeight="1" x14ac:dyDescent="0.15">
      <c r="A2087" s="1"/>
      <c r="B2087" s="1"/>
      <c r="C2087" s="1"/>
      <c r="D2087" s="1"/>
      <c r="E2087" s="1"/>
      <c r="F2087" s="1"/>
      <c r="G2087" s="1"/>
      <c r="H2087" s="1"/>
      <c r="I2087" s="1"/>
      <c r="J2087" s="1"/>
      <c r="K2087" s="1"/>
      <c r="L2087" s="1"/>
      <c r="M2087" s="1"/>
      <c r="N2087" s="1"/>
      <c r="O2087" s="1"/>
      <c r="P2087" s="1"/>
      <c r="Q2087" s="1"/>
      <c r="R2087" s="1"/>
      <c r="S2087" s="1"/>
      <c r="T2087" s="1"/>
      <c r="U2087" s="1"/>
      <c r="V2087" s="1"/>
      <c r="W2087" s="1"/>
      <c r="X2087" s="1"/>
      <c r="Y2087" s="1"/>
      <c r="Z2087" s="1"/>
      <c r="AA2087" s="1"/>
      <c r="AB2087" s="1"/>
      <c r="AC2087" s="1"/>
      <c r="AD2087" s="1"/>
      <c r="AE2087" s="1"/>
      <c r="AF2087" s="83"/>
      <c r="AG2087" s="87"/>
      <c r="AH2087" s="1"/>
      <c r="AI2087" s="1"/>
      <c r="AJ2087" s="1"/>
      <c r="AK2087" s="1"/>
      <c r="AL2087" s="1"/>
      <c r="AM2087" s="1"/>
      <c r="AN2087" s="1"/>
      <c r="AO2087" s="1"/>
      <c r="AP2087" s="1"/>
      <c r="AQ2087" s="1"/>
      <c r="AR2087" s="1"/>
      <c r="AS2087" s="1"/>
      <c r="AT2087" s="1"/>
      <c r="AU2087" s="1"/>
      <c r="AV2087" s="1"/>
      <c r="AW2087" s="1"/>
      <c r="AX2087" s="1"/>
      <c r="AY2087" s="1"/>
      <c r="AZ2087" s="1"/>
      <c r="BA2087" s="1"/>
      <c r="BB2087" s="1"/>
      <c r="BC2087" s="1"/>
      <c r="BD2087" s="1"/>
      <c r="BE2087" s="1"/>
      <c r="BF2087" s="1"/>
      <c r="BG2087" s="1"/>
      <c r="BH2087" s="1"/>
      <c r="BI2087" s="1"/>
      <c r="BJ2087" s="1"/>
      <c r="BK2087" s="1"/>
    </row>
    <row r="2088" spans="1:63" s="2" customFormat="1" ht="15" customHeight="1" x14ac:dyDescent="0.15">
      <c r="A2088" s="1"/>
      <c r="B2088" s="1"/>
      <c r="C2088" s="1"/>
      <c r="D2088" s="1"/>
      <c r="E2088" s="1"/>
      <c r="F2088" s="1"/>
      <c r="G2088" s="1"/>
      <c r="H2088" s="1"/>
      <c r="I2088" s="1"/>
      <c r="J2088" s="1"/>
      <c r="K2088" s="1"/>
      <c r="L2088" s="1"/>
      <c r="M2088" s="1"/>
      <c r="N2088" s="1"/>
      <c r="O2088" s="1"/>
      <c r="P2088" s="1"/>
      <c r="Q2088" s="1"/>
      <c r="R2088" s="1"/>
      <c r="S2088" s="1"/>
      <c r="T2088" s="1"/>
      <c r="U2088" s="1"/>
      <c r="V2088" s="1"/>
      <c r="W2088" s="1"/>
      <c r="X2088" s="1"/>
      <c r="Y2088" s="1"/>
      <c r="Z2088" s="1"/>
      <c r="AA2088" s="1"/>
      <c r="AB2088" s="1"/>
      <c r="AC2088" s="1"/>
      <c r="AD2088" s="1"/>
      <c r="AE2088" s="1"/>
      <c r="AF2088" s="83"/>
      <c r="AG2088" s="87"/>
      <c r="AH2088" s="1"/>
      <c r="AI2088" s="1"/>
      <c r="AJ2088" s="1"/>
      <c r="AK2088" s="1"/>
      <c r="AL2088" s="1"/>
      <c r="AM2088" s="1"/>
      <c r="AN2088" s="1"/>
      <c r="AO2088" s="1"/>
      <c r="AP2088" s="1"/>
      <c r="AQ2088" s="1"/>
      <c r="AR2088" s="1"/>
      <c r="AS2088" s="1"/>
      <c r="AT2088" s="1"/>
      <c r="AU2088" s="1"/>
      <c r="AV2088" s="1"/>
      <c r="AW2088" s="1"/>
      <c r="AX2088" s="1"/>
      <c r="AY2088" s="1"/>
      <c r="AZ2088" s="1"/>
      <c r="BA2088" s="1"/>
      <c r="BB2088" s="1"/>
      <c r="BC2088" s="1"/>
      <c r="BD2088" s="1"/>
      <c r="BE2088" s="1"/>
      <c r="BF2088" s="1"/>
      <c r="BG2088" s="1"/>
      <c r="BH2088" s="1"/>
      <c r="BI2088" s="1"/>
      <c r="BJ2088" s="1"/>
      <c r="BK2088" s="1"/>
    </row>
    <row r="2089" spans="1:63" s="2" customFormat="1" ht="15" customHeight="1" x14ac:dyDescent="0.15">
      <c r="A2089" s="1"/>
      <c r="B2089" s="1"/>
      <c r="C2089" s="1"/>
      <c r="D2089" s="1"/>
      <c r="E2089" s="1"/>
      <c r="F2089" s="1"/>
      <c r="G2089" s="1"/>
      <c r="H2089" s="1"/>
      <c r="I2089" s="1"/>
      <c r="J2089" s="1"/>
      <c r="K2089" s="1"/>
      <c r="L2089" s="1"/>
      <c r="M2089" s="1"/>
      <c r="N2089" s="1"/>
      <c r="O2089" s="1"/>
      <c r="P2089" s="1"/>
      <c r="Q2089" s="1"/>
      <c r="R2089" s="1"/>
      <c r="S2089" s="1"/>
      <c r="T2089" s="1"/>
      <c r="U2089" s="1"/>
      <c r="V2089" s="1"/>
      <c r="W2089" s="1"/>
      <c r="X2089" s="1"/>
      <c r="Y2089" s="1"/>
      <c r="Z2089" s="1"/>
      <c r="AA2089" s="1"/>
      <c r="AB2089" s="1"/>
      <c r="AC2089" s="1"/>
      <c r="AD2089" s="1"/>
      <c r="AE2089" s="1"/>
      <c r="AF2089" s="83"/>
      <c r="AG2089" s="87"/>
      <c r="AH2089" s="1"/>
      <c r="AI2089" s="1"/>
      <c r="AJ2089" s="1"/>
      <c r="AK2089" s="1"/>
      <c r="AL2089" s="1"/>
      <c r="AM2089" s="1"/>
      <c r="AN2089" s="1"/>
      <c r="AO2089" s="1"/>
      <c r="AP2089" s="1"/>
      <c r="AQ2089" s="1"/>
      <c r="AR2089" s="1"/>
      <c r="AS2089" s="1"/>
      <c r="AT2089" s="1"/>
      <c r="AU2089" s="1"/>
      <c r="AV2089" s="1"/>
      <c r="AW2089" s="1"/>
      <c r="AX2089" s="1"/>
      <c r="AY2089" s="1"/>
      <c r="AZ2089" s="1"/>
      <c r="BA2089" s="1"/>
      <c r="BB2089" s="1"/>
      <c r="BC2089" s="1"/>
      <c r="BD2089" s="1"/>
      <c r="BE2089" s="1"/>
      <c r="BF2089" s="1"/>
      <c r="BG2089" s="1"/>
      <c r="BH2089" s="1"/>
      <c r="BI2089" s="1"/>
      <c r="BJ2089" s="1"/>
      <c r="BK2089" s="1"/>
    </row>
    <row r="2090" spans="1:63" s="2" customFormat="1" ht="15" customHeight="1" x14ac:dyDescent="0.15">
      <c r="A2090" s="1"/>
      <c r="B2090" s="1"/>
      <c r="C2090" s="1"/>
      <c r="D2090" s="1"/>
      <c r="E2090" s="1"/>
      <c r="F2090" s="1"/>
      <c r="G2090" s="1"/>
      <c r="H2090" s="1"/>
      <c r="I2090" s="1"/>
      <c r="J2090" s="1"/>
      <c r="K2090" s="1"/>
      <c r="L2090" s="1"/>
      <c r="M2090" s="1"/>
      <c r="N2090" s="1"/>
      <c r="O2090" s="1"/>
      <c r="P2090" s="1"/>
      <c r="Q2090" s="1"/>
      <c r="R2090" s="1"/>
      <c r="S2090" s="1"/>
      <c r="T2090" s="1"/>
      <c r="U2090" s="1"/>
      <c r="V2090" s="1"/>
      <c r="W2090" s="1"/>
      <c r="X2090" s="1"/>
      <c r="Y2090" s="1"/>
      <c r="Z2090" s="1"/>
      <c r="AA2090" s="1"/>
      <c r="AB2090" s="1"/>
      <c r="AC2090" s="1"/>
      <c r="AD2090" s="1"/>
      <c r="AE2090" s="1"/>
      <c r="AF2090" s="83"/>
      <c r="AG2090" s="87"/>
      <c r="AH2090" s="1"/>
      <c r="AI2090" s="1"/>
      <c r="AJ2090" s="1"/>
      <c r="AK2090" s="1"/>
      <c r="AL2090" s="1"/>
      <c r="AM2090" s="1"/>
      <c r="AN2090" s="1"/>
      <c r="AO2090" s="1"/>
      <c r="AP2090" s="1"/>
      <c r="AQ2090" s="1"/>
      <c r="AR2090" s="1"/>
      <c r="AS2090" s="1"/>
      <c r="AT2090" s="1"/>
      <c r="AU2090" s="1"/>
      <c r="AV2090" s="1"/>
      <c r="AW2090" s="1"/>
      <c r="AX2090" s="1"/>
      <c r="AY2090" s="1"/>
      <c r="AZ2090" s="1"/>
      <c r="BA2090" s="1"/>
      <c r="BB2090" s="1"/>
      <c r="BC2090" s="1"/>
      <c r="BD2090" s="1"/>
      <c r="BE2090" s="1"/>
      <c r="BF2090" s="1"/>
      <c r="BG2090" s="1"/>
      <c r="BH2090" s="1"/>
      <c r="BI2090" s="1"/>
      <c r="BJ2090" s="1"/>
      <c r="BK2090" s="1"/>
    </row>
    <row r="2091" spans="1:63" s="2" customFormat="1" ht="15" customHeight="1" x14ac:dyDescent="0.15">
      <c r="A2091" s="1"/>
      <c r="B2091" s="1"/>
      <c r="C2091" s="1"/>
      <c r="D2091" s="1"/>
      <c r="E2091" s="1"/>
      <c r="F2091" s="1"/>
      <c r="G2091" s="1"/>
      <c r="H2091" s="1"/>
      <c r="I2091" s="1"/>
      <c r="J2091" s="1"/>
      <c r="K2091" s="1"/>
      <c r="L2091" s="1"/>
      <c r="M2091" s="1"/>
      <c r="N2091" s="1"/>
      <c r="O2091" s="1"/>
      <c r="P2091" s="1"/>
      <c r="Q2091" s="1"/>
      <c r="R2091" s="1"/>
      <c r="S2091" s="1"/>
      <c r="T2091" s="1"/>
      <c r="U2091" s="1"/>
      <c r="V2091" s="1"/>
      <c r="W2091" s="1"/>
      <c r="X2091" s="1"/>
      <c r="Y2091" s="1"/>
      <c r="Z2091" s="1"/>
      <c r="AA2091" s="1"/>
      <c r="AB2091" s="1"/>
      <c r="AC2091" s="1"/>
      <c r="AD2091" s="1"/>
      <c r="AE2091" s="1"/>
      <c r="AF2091" s="83"/>
      <c r="AG2091" s="87"/>
      <c r="AH2091" s="1"/>
      <c r="AI2091" s="1"/>
      <c r="AJ2091" s="1"/>
      <c r="AK2091" s="1"/>
      <c r="AL2091" s="1"/>
      <c r="AM2091" s="1"/>
      <c r="AN2091" s="1"/>
      <c r="AO2091" s="1"/>
      <c r="AP2091" s="1"/>
      <c r="AQ2091" s="1"/>
      <c r="AR2091" s="1"/>
      <c r="AS2091" s="1"/>
      <c r="AT2091" s="1"/>
      <c r="AU2091" s="1"/>
      <c r="AV2091" s="1"/>
      <c r="AW2091" s="1"/>
      <c r="AX2091" s="1"/>
      <c r="AY2091" s="1"/>
      <c r="AZ2091" s="1"/>
      <c r="BA2091" s="1"/>
      <c r="BB2091" s="1"/>
      <c r="BC2091" s="1"/>
      <c r="BD2091" s="1"/>
      <c r="BE2091" s="1"/>
      <c r="BF2091" s="1"/>
      <c r="BG2091" s="1"/>
      <c r="BH2091" s="1"/>
      <c r="BI2091" s="1"/>
      <c r="BJ2091" s="1"/>
      <c r="BK2091" s="1"/>
    </row>
    <row r="2092" spans="1:63" s="2" customFormat="1" ht="15" customHeight="1" x14ac:dyDescent="0.15">
      <c r="A2092" s="1"/>
      <c r="B2092" s="1"/>
      <c r="C2092" s="1"/>
      <c r="D2092" s="1"/>
      <c r="E2092" s="1"/>
      <c r="F2092" s="1"/>
      <c r="G2092" s="1"/>
      <c r="H2092" s="1"/>
      <c r="I2092" s="1"/>
      <c r="J2092" s="1"/>
      <c r="K2092" s="1"/>
      <c r="L2092" s="1"/>
      <c r="M2092" s="1"/>
      <c r="N2092" s="1"/>
      <c r="O2092" s="1"/>
      <c r="P2092" s="1"/>
      <c r="Q2092" s="1"/>
      <c r="R2092" s="1"/>
      <c r="S2092" s="1"/>
      <c r="T2092" s="1"/>
      <c r="U2092" s="1"/>
      <c r="V2092" s="1"/>
      <c r="W2092" s="1"/>
      <c r="X2092" s="1"/>
      <c r="Y2092" s="1"/>
      <c r="Z2092" s="1"/>
      <c r="AA2092" s="1"/>
      <c r="AB2092" s="1"/>
      <c r="AC2092" s="1"/>
      <c r="AD2092" s="1"/>
      <c r="AE2092" s="1"/>
      <c r="AF2092" s="83"/>
      <c r="AG2092" s="87"/>
      <c r="AH2092" s="1"/>
      <c r="AI2092" s="1"/>
      <c r="AJ2092" s="1"/>
      <c r="AK2092" s="1"/>
      <c r="AL2092" s="1"/>
      <c r="AM2092" s="1"/>
      <c r="AN2092" s="1"/>
      <c r="AO2092" s="1"/>
      <c r="AP2092" s="1"/>
      <c r="AQ2092" s="1"/>
      <c r="AR2092" s="1"/>
      <c r="AS2092" s="1"/>
      <c r="AT2092" s="1"/>
      <c r="AU2092" s="1"/>
      <c r="AV2092" s="1"/>
      <c r="AW2092" s="1"/>
      <c r="AX2092" s="1"/>
      <c r="AY2092" s="1"/>
      <c r="AZ2092" s="1"/>
      <c r="BA2092" s="1"/>
      <c r="BB2092" s="1"/>
      <c r="BC2092" s="1"/>
      <c r="BD2092" s="1"/>
      <c r="BE2092" s="1"/>
      <c r="BF2092" s="1"/>
      <c r="BG2092" s="1"/>
      <c r="BH2092" s="1"/>
      <c r="BI2092" s="1"/>
      <c r="BJ2092" s="1"/>
      <c r="BK2092" s="1"/>
    </row>
    <row r="2093" spans="1:63" s="2" customFormat="1" ht="15" customHeight="1" x14ac:dyDescent="0.15">
      <c r="A2093" s="1"/>
      <c r="B2093" s="1"/>
      <c r="C2093" s="1"/>
      <c r="D2093" s="1"/>
      <c r="E2093" s="1"/>
      <c r="F2093" s="1"/>
      <c r="G2093" s="1"/>
      <c r="H2093" s="1"/>
      <c r="I2093" s="1"/>
      <c r="J2093" s="1"/>
      <c r="K2093" s="1"/>
      <c r="L2093" s="1"/>
      <c r="M2093" s="1"/>
      <c r="N2093" s="1"/>
      <c r="O2093" s="1"/>
      <c r="P2093" s="1"/>
      <c r="Q2093" s="1"/>
      <c r="R2093" s="1"/>
      <c r="S2093" s="1"/>
      <c r="T2093" s="1"/>
      <c r="U2093" s="1"/>
      <c r="V2093" s="1"/>
      <c r="W2093" s="1"/>
      <c r="X2093" s="1"/>
      <c r="Y2093" s="1"/>
      <c r="Z2093" s="1"/>
      <c r="AA2093" s="1"/>
      <c r="AB2093" s="1"/>
      <c r="AC2093" s="1"/>
      <c r="AD2093" s="1"/>
      <c r="AE2093" s="1"/>
      <c r="AF2093" s="83"/>
      <c r="AG2093" s="87"/>
      <c r="AH2093" s="1"/>
      <c r="AI2093" s="1"/>
      <c r="AJ2093" s="1"/>
      <c r="AK2093" s="1"/>
      <c r="AL2093" s="1"/>
      <c r="AM2093" s="1"/>
      <c r="AN2093" s="1"/>
      <c r="AO2093" s="1"/>
      <c r="AP2093" s="1"/>
      <c r="AQ2093" s="1"/>
      <c r="AR2093" s="1"/>
      <c r="AS2093" s="1"/>
      <c r="AT2093" s="1"/>
      <c r="AU2093" s="1"/>
      <c r="AV2093" s="1"/>
      <c r="AW2093" s="1"/>
      <c r="AX2093" s="1"/>
      <c r="AY2093" s="1"/>
      <c r="AZ2093" s="1"/>
      <c r="BA2093" s="1"/>
      <c r="BB2093" s="1"/>
      <c r="BC2093" s="1"/>
      <c r="BD2093" s="1"/>
      <c r="BE2093" s="1"/>
      <c r="BF2093" s="1"/>
      <c r="BG2093" s="1"/>
      <c r="BH2093" s="1"/>
      <c r="BI2093" s="1"/>
      <c r="BJ2093" s="1"/>
      <c r="BK2093" s="1"/>
    </row>
    <row r="2094" spans="1:63" s="2" customFormat="1" ht="15" customHeight="1" x14ac:dyDescent="0.15">
      <c r="A2094" s="1"/>
      <c r="B2094" s="1"/>
      <c r="C2094" s="1"/>
      <c r="D2094" s="1"/>
      <c r="E2094" s="1"/>
      <c r="F2094" s="1"/>
      <c r="G2094" s="1"/>
      <c r="H2094" s="1"/>
      <c r="I2094" s="1"/>
      <c r="J2094" s="1"/>
      <c r="K2094" s="1"/>
      <c r="L2094" s="1"/>
      <c r="M2094" s="1"/>
      <c r="N2094" s="1"/>
      <c r="O2094" s="1"/>
      <c r="P2094" s="1"/>
      <c r="Q2094" s="1"/>
      <c r="R2094" s="1"/>
      <c r="S2094" s="1"/>
      <c r="T2094" s="1"/>
      <c r="U2094" s="1"/>
      <c r="V2094" s="1"/>
      <c r="W2094" s="1"/>
      <c r="X2094" s="1"/>
      <c r="Y2094" s="1"/>
      <c r="Z2094" s="1"/>
      <c r="AA2094" s="1"/>
      <c r="AB2094" s="1"/>
      <c r="AC2094" s="1"/>
      <c r="AD2094" s="1"/>
      <c r="AE2094" s="1"/>
      <c r="AF2094" s="83"/>
      <c r="AG2094" s="87"/>
      <c r="AH2094" s="1"/>
      <c r="AI2094" s="1"/>
      <c r="AJ2094" s="1"/>
      <c r="AK2094" s="1"/>
      <c r="AL2094" s="1"/>
      <c r="AM2094" s="1"/>
      <c r="AN2094" s="1"/>
      <c r="AO2094" s="1"/>
      <c r="AP2094" s="1"/>
      <c r="AQ2094" s="1"/>
      <c r="AR2094" s="1"/>
      <c r="AS2094" s="1"/>
      <c r="AT2094" s="1"/>
      <c r="AU2094" s="1"/>
      <c r="AV2094" s="1"/>
      <c r="AW2094" s="1"/>
      <c r="AX2094" s="1"/>
      <c r="AY2094" s="1"/>
      <c r="AZ2094" s="1"/>
      <c r="BA2094" s="1"/>
      <c r="BB2094" s="1"/>
      <c r="BC2094" s="1"/>
      <c r="BD2094" s="1"/>
      <c r="BE2094" s="1"/>
      <c r="BF2094" s="1"/>
      <c r="BG2094" s="1"/>
      <c r="BH2094" s="1"/>
      <c r="BI2094" s="1"/>
      <c r="BJ2094" s="1"/>
      <c r="BK2094" s="1"/>
    </row>
    <row r="2095" spans="1:63" s="2" customFormat="1" ht="15" customHeight="1" x14ac:dyDescent="0.15">
      <c r="A2095" s="1"/>
      <c r="B2095" s="1"/>
      <c r="C2095" s="1"/>
      <c r="D2095" s="1"/>
      <c r="E2095" s="1"/>
      <c r="F2095" s="1"/>
      <c r="G2095" s="1"/>
      <c r="H2095" s="1"/>
      <c r="I2095" s="1"/>
      <c r="J2095" s="1"/>
      <c r="K2095" s="1"/>
      <c r="L2095" s="1"/>
      <c r="M2095" s="1"/>
      <c r="N2095" s="1"/>
      <c r="O2095" s="1"/>
      <c r="P2095" s="1"/>
      <c r="Q2095" s="1"/>
      <c r="R2095" s="1"/>
      <c r="S2095" s="1"/>
      <c r="T2095" s="1"/>
      <c r="U2095" s="1"/>
      <c r="V2095" s="1"/>
      <c r="W2095" s="1"/>
      <c r="X2095" s="1"/>
      <c r="Y2095" s="1"/>
      <c r="Z2095" s="1"/>
      <c r="AA2095" s="1"/>
      <c r="AB2095" s="1"/>
      <c r="AC2095" s="1"/>
      <c r="AD2095" s="1"/>
      <c r="AE2095" s="1"/>
      <c r="AF2095" s="83"/>
      <c r="AG2095" s="87"/>
      <c r="AH2095" s="1"/>
      <c r="AI2095" s="1"/>
      <c r="AJ2095" s="1"/>
      <c r="AK2095" s="1"/>
      <c r="AL2095" s="1"/>
      <c r="AM2095" s="1"/>
      <c r="AN2095" s="1"/>
      <c r="AO2095" s="1"/>
      <c r="AP2095" s="1"/>
      <c r="AQ2095" s="1"/>
      <c r="AR2095" s="1"/>
      <c r="AS2095" s="1"/>
      <c r="AT2095" s="1"/>
      <c r="AU2095" s="1"/>
      <c r="AV2095" s="1"/>
      <c r="AW2095" s="1"/>
      <c r="AX2095" s="1"/>
      <c r="AY2095" s="1"/>
      <c r="AZ2095" s="1"/>
      <c r="BA2095" s="1"/>
      <c r="BB2095" s="1"/>
      <c r="BC2095" s="1"/>
      <c r="BD2095" s="1"/>
      <c r="BE2095" s="1"/>
      <c r="BF2095" s="1"/>
      <c r="BG2095" s="1"/>
      <c r="BH2095" s="1"/>
      <c r="BI2095" s="1"/>
      <c r="BJ2095" s="1"/>
      <c r="BK2095" s="1"/>
    </row>
    <row r="2096" spans="1:63" s="2" customFormat="1" ht="15" customHeight="1" x14ac:dyDescent="0.15">
      <c r="A2096" s="1"/>
      <c r="B2096" s="1"/>
      <c r="C2096" s="1"/>
      <c r="D2096" s="1"/>
      <c r="E2096" s="1"/>
      <c r="F2096" s="1"/>
      <c r="G2096" s="1"/>
      <c r="H2096" s="1"/>
      <c r="I2096" s="1"/>
      <c r="J2096" s="1"/>
      <c r="K2096" s="1"/>
      <c r="L2096" s="1"/>
      <c r="M2096" s="1"/>
      <c r="N2096" s="1"/>
      <c r="O2096" s="1"/>
      <c r="P2096" s="1"/>
      <c r="Q2096" s="1"/>
      <c r="R2096" s="1"/>
      <c r="S2096" s="1"/>
      <c r="T2096" s="1"/>
      <c r="U2096" s="1"/>
      <c r="V2096" s="1"/>
      <c r="W2096" s="1"/>
      <c r="X2096" s="1"/>
      <c r="Y2096" s="1"/>
      <c r="Z2096" s="1"/>
      <c r="AA2096" s="1"/>
      <c r="AB2096" s="1"/>
      <c r="AC2096" s="1"/>
      <c r="AD2096" s="1"/>
      <c r="AE2096" s="1"/>
      <c r="AF2096" s="83"/>
      <c r="AG2096" s="87"/>
      <c r="AH2096" s="1"/>
      <c r="AI2096" s="1"/>
      <c r="AJ2096" s="1"/>
      <c r="AK2096" s="1"/>
      <c r="AL2096" s="1"/>
      <c r="AM2096" s="1"/>
      <c r="AN2096" s="1"/>
      <c r="AO2096" s="1"/>
      <c r="AP2096" s="1"/>
      <c r="AQ2096" s="1"/>
      <c r="AR2096" s="1"/>
      <c r="AS2096" s="1"/>
      <c r="AT2096" s="1"/>
      <c r="AU2096" s="1"/>
      <c r="AV2096" s="1"/>
      <c r="AW2096" s="1"/>
      <c r="AX2096" s="1"/>
      <c r="AY2096" s="1"/>
      <c r="AZ2096" s="1"/>
      <c r="BA2096" s="1"/>
      <c r="BB2096" s="1"/>
      <c r="BC2096" s="1"/>
      <c r="BD2096" s="1"/>
      <c r="BE2096" s="1"/>
      <c r="BF2096" s="1"/>
      <c r="BG2096" s="1"/>
      <c r="BH2096" s="1"/>
      <c r="BI2096" s="1"/>
      <c r="BJ2096" s="1"/>
      <c r="BK2096" s="1"/>
    </row>
    <row r="2097" spans="1:63" s="2" customFormat="1" ht="15" customHeight="1" x14ac:dyDescent="0.15">
      <c r="A2097" s="1"/>
      <c r="B2097" s="1"/>
      <c r="C2097" s="1"/>
      <c r="D2097" s="1"/>
      <c r="E2097" s="1"/>
      <c r="F2097" s="1"/>
      <c r="G2097" s="1"/>
      <c r="H2097" s="1"/>
      <c r="I2097" s="1"/>
      <c r="J2097" s="1"/>
      <c r="K2097" s="1"/>
      <c r="L2097" s="1"/>
      <c r="M2097" s="1"/>
      <c r="N2097" s="1"/>
      <c r="O2097" s="1"/>
      <c r="P2097" s="1"/>
      <c r="Q2097" s="1"/>
      <c r="R2097" s="1"/>
      <c r="S2097" s="1"/>
      <c r="T2097" s="1"/>
      <c r="U2097" s="1"/>
      <c r="V2097" s="1"/>
      <c r="W2097" s="1"/>
      <c r="X2097" s="1"/>
      <c r="Y2097" s="1"/>
      <c r="Z2097" s="1"/>
      <c r="AA2097" s="1"/>
      <c r="AB2097" s="1"/>
      <c r="AC2097" s="1"/>
      <c r="AD2097" s="1"/>
      <c r="AE2097" s="1"/>
      <c r="AF2097" s="83"/>
      <c r="AG2097" s="87"/>
      <c r="AH2097" s="1"/>
      <c r="AI2097" s="1"/>
      <c r="AJ2097" s="1"/>
      <c r="AK2097" s="1"/>
      <c r="AL2097" s="1"/>
      <c r="AM2097" s="1"/>
      <c r="AN2097" s="1"/>
      <c r="AO2097" s="1"/>
      <c r="AP2097" s="1"/>
      <c r="AQ2097" s="1"/>
      <c r="AR2097" s="1"/>
      <c r="AS2097" s="1"/>
      <c r="AT2097" s="1"/>
      <c r="AU2097" s="1"/>
      <c r="AV2097" s="1"/>
      <c r="AW2097" s="1"/>
      <c r="AX2097" s="1"/>
      <c r="AY2097" s="1"/>
      <c r="AZ2097" s="1"/>
      <c r="BA2097" s="1"/>
      <c r="BB2097" s="1"/>
      <c r="BC2097" s="1"/>
      <c r="BD2097" s="1"/>
      <c r="BE2097" s="1"/>
      <c r="BF2097" s="1"/>
      <c r="BG2097" s="1"/>
      <c r="BH2097" s="1"/>
      <c r="BI2097" s="1"/>
      <c r="BJ2097" s="1"/>
      <c r="BK2097" s="1"/>
    </row>
    <row r="2098" spans="1:63" s="2" customFormat="1" ht="15" customHeight="1" x14ac:dyDescent="0.15">
      <c r="A2098" s="1"/>
      <c r="B2098" s="1"/>
      <c r="C2098" s="1"/>
      <c r="D2098" s="1"/>
      <c r="E2098" s="1"/>
      <c r="F2098" s="1"/>
      <c r="G2098" s="1"/>
      <c r="H2098" s="1"/>
      <c r="I2098" s="1"/>
      <c r="J2098" s="1"/>
      <c r="K2098" s="1"/>
      <c r="L2098" s="1"/>
      <c r="M2098" s="1"/>
      <c r="N2098" s="1"/>
      <c r="O2098" s="1"/>
      <c r="P2098" s="1"/>
      <c r="Q2098" s="1"/>
      <c r="R2098" s="1"/>
      <c r="S2098" s="1"/>
      <c r="T2098" s="1"/>
      <c r="U2098" s="1"/>
      <c r="V2098" s="1"/>
      <c r="W2098" s="1"/>
      <c r="X2098" s="1"/>
      <c r="Y2098" s="1"/>
      <c r="Z2098" s="1"/>
      <c r="AA2098" s="1"/>
      <c r="AB2098" s="1"/>
      <c r="AC2098" s="1"/>
      <c r="AD2098" s="1"/>
      <c r="AE2098" s="1"/>
      <c r="AF2098" s="83"/>
      <c r="AG2098" s="87"/>
      <c r="AH2098" s="1"/>
      <c r="AI2098" s="1"/>
      <c r="AJ2098" s="1"/>
      <c r="AK2098" s="1"/>
      <c r="AL2098" s="1"/>
      <c r="AM2098" s="1"/>
      <c r="AN2098" s="1"/>
      <c r="AO2098" s="1"/>
      <c r="AP2098" s="1"/>
      <c r="AQ2098" s="1"/>
      <c r="AR2098" s="1"/>
      <c r="AS2098" s="1"/>
      <c r="AT2098" s="1"/>
      <c r="AU2098" s="1"/>
      <c r="AV2098" s="1"/>
      <c r="AW2098" s="1"/>
      <c r="AX2098" s="1"/>
      <c r="AY2098" s="1"/>
      <c r="AZ2098" s="1"/>
      <c r="BA2098" s="1"/>
      <c r="BB2098" s="1"/>
      <c r="BC2098" s="1"/>
      <c r="BD2098" s="1"/>
      <c r="BE2098" s="1"/>
      <c r="BF2098" s="1"/>
      <c r="BG2098" s="1"/>
      <c r="BH2098" s="1"/>
      <c r="BI2098" s="1"/>
      <c r="BJ2098" s="1"/>
      <c r="BK2098" s="1"/>
    </row>
    <row r="2099" spans="1:63" s="2" customFormat="1" ht="15" customHeight="1" x14ac:dyDescent="0.15">
      <c r="A2099" s="1"/>
      <c r="B2099" s="1"/>
      <c r="C2099" s="1"/>
      <c r="D2099" s="1"/>
      <c r="E2099" s="1"/>
      <c r="F2099" s="1"/>
      <c r="G2099" s="1"/>
      <c r="H2099" s="1"/>
      <c r="I2099" s="1"/>
      <c r="J2099" s="1"/>
      <c r="K2099" s="1"/>
      <c r="L2099" s="1"/>
      <c r="M2099" s="1"/>
      <c r="N2099" s="1"/>
      <c r="O2099" s="1"/>
      <c r="P2099" s="1"/>
      <c r="Q2099" s="1"/>
      <c r="R2099" s="1"/>
      <c r="S2099" s="1"/>
      <c r="T2099" s="1"/>
      <c r="U2099" s="1"/>
      <c r="V2099" s="1"/>
      <c r="W2099" s="1"/>
      <c r="X2099" s="1"/>
      <c r="Y2099" s="1"/>
      <c r="Z2099" s="1"/>
      <c r="AA2099" s="1"/>
      <c r="AB2099" s="1"/>
      <c r="AC2099" s="1"/>
      <c r="AD2099" s="1"/>
      <c r="AE2099" s="1"/>
      <c r="AF2099" s="83"/>
      <c r="AG2099" s="87"/>
      <c r="AH2099" s="1"/>
      <c r="AI2099" s="1"/>
      <c r="AJ2099" s="1"/>
      <c r="AK2099" s="1"/>
      <c r="AL2099" s="1"/>
      <c r="AM2099" s="1"/>
      <c r="AN2099" s="1"/>
      <c r="AO2099" s="1"/>
      <c r="AP2099" s="1"/>
      <c r="AQ2099" s="1"/>
      <c r="AR2099" s="1"/>
      <c r="AS2099" s="1"/>
      <c r="AT2099" s="1"/>
      <c r="AU2099" s="1"/>
      <c r="AV2099" s="1"/>
      <c r="AW2099" s="1"/>
      <c r="AX2099" s="1"/>
      <c r="AY2099" s="1"/>
      <c r="AZ2099" s="1"/>
      <c r="BA2099" s="1"/>
      <c r="BB2099" s="1"/>
      <c r="BC2099" s="1"/>
      <c r="BD2099" s="1"/>
      <c r="BE2099" s="1"/>
      <c r="BF2099" s="1"/>
      <c r="BG2099" s="1"/>
      <c r="BH2099" s="1"/>
      <c r="BI2099" s="1"/>
      <c r="BJ2099" s="1"/>
      <c r="BK2099" s="1"/>
    </row>
    <row r="2100" spans="1:63" s="2" customFormat="1" ht="15" customHeight="1" x14ac:dyDescent="0.15">
      <c r="A2100" s="1"/>
      <c r="B2100" s="1"/>
      <c r="C2100" s="1"/>
      <c r="D2100" s="1"/>
      <c r="E2100" s="1"/>
      <c r="F2100" s="1"/>
      <c r="G2100" s="1"/>
      <c r="H2100" s="1"/>
      <c r="I2100" s="1"/>
      <c r="J2100" s="1"/>
      <c r="K2100" s="1"/>
      <c r="L2100" s="1"/>
      <c r="M2100" s="1"/>
      <c r="N2100" s="1"/>
      <c r="O2100" s="1"/>
      <c r="P2100" s="1"/>
      <c r="Q2100" s="1"/>
      <c r="R2100" s="1"/>
      <c r="S2100" s="1"/>
      <c r="T2100" s="1"/>
      <c r="U2100" s="1"/>
      <c r="V2100" s="1"/>
      <c r="W2100" s="1"/>
      <c r="X2100" s="1"/>
      <c r="Y2100" s="1"/>
      <c r="Z2100" s="1"/>
      <c r="AA2100" s="1"/>
      <c r="AB2100" s="1"/>
      <c r="AC2100" s="1"/>
      <c r="AD2100" s="1"/>
      <c r="AE2100" s="1"/>
      <c r="AF2100" s="83"/>
      <c r="AG2100" s="87"/>
      <c r="AH2100" s="1"/>
      <c r="AI2100" s="1"/>
      <c r="AJ2100" s="1"/>
      <c r="AK2100" s="1"/>
      <c r="AL2100" s="1"/>
      <c r="AM2100" s="1"/>
      <c r="AN2100" s="1"/>
      <c r="AO2100" s="1"/>
      <c r="AP2100" s="1"/>
      <c r="AQ2100" s="1"/>
      <c r="AR2100" s="1"/>
      <c r="AS2100" s="1"/>
      <c r="AT2100" s="1"/>
      <c r="AU2100" s="1"/>
      <c r="AV2100" s="1"/>
      <c r="AW2100" s="1"/>
      <c r="AX2100" s="1"/>
      <c r="AY2100" s="1"/>
      <c r="AZ2100" s="1"/>
      <c r="BA2100" s="1"/>
      <c r="BB2100" s="1"/>
      <c r="BC2100" s="1"/>
      <c r="BD2100" s="1"/>
      <c r="BE2100" s="1"/>
      <c r="BF2100" s="1"/>
      <c r="BG2100" s="1"/>
      <c r="BH2100" s="1"/>
      <c r="BI2100" s="1"/>
      <c r="BJ2100" s="1"/>
      <c r="BK2100" s="1"/>
    </row>
    <row r="2101" spans="1:63" s="2" customFormat="1" ht="15" customHeight="1" x14ac:dyDescent="0.15">
      <c r="A2101" s="1"/>
      <c r="B2101" s="1"/>
      <c r="C2101" s="1"/>
      <c r="D2101" s="1"/>
      <c r="E2101" s="1"/>
      <c r="F2101" s="1"/>
      <c r="G2101" s="1"/>
      <c r="H2101" s="1"/>
      <c r="I2101" s="1"/>
      <c r="J2101" s="1"/>
      <c r="K2101" s="1"/>
      <c r="L2101" s="1"/>
      <c r="M2101" s="1"/>
      <c r="N2101" s="1"/>
      <c r="O2101" s="1"/>
      <c r="P2101" s="1"/>
      <c r="Q2101" s="1"/>
      <c r="R2101" s="1"/>
      <c r="S2101" s="1"/>
      <c r="T2101" s="1"/>
      <c r="U2101" s="1"/>
      <c r="V2101" s="1"/>
      <c r="W2101" s="1"/>
      <c r="X2101" s="1"/>
      <c r="Y2101" s="1"/>
      <c r="Z2101" s="1"/>
      <c r="AA2101" s="1"/>
      <c r="AB2101" s="1"/>
      <c r="AC2101" s="1"/>
      <c r="AD2101" s="1"/>
      <c r="AE2101" s="1"/>
      <c r="AF2101" s="83"/>
      <c r="AG2101" s="87"/>
      <c r="AH2101" s="1"/>
      <c r="AI2101" s="1"/>
      <c r="AJ2101" s="1"/>
      <c r="AK2101" s="1"/>
      <c r="AL2101" s="1"/>
      <c r="AM2101" s="1"/>
      <c r="AN2101" s="1"/>
      <c r="AO2101" s="1"/>
      <c r="AP2101" s="1"/>
      <c r="AQ2101" s="1"/>
      <c r="AR2101" s="1"/>
      <c r="AS2101" s="1"/>
      <c r="AT2101" s="1"/>
      <c r="AU2101" s="1"/>
      <c r="AV2101" s="1"/>
      <c r="AW2101" s="1"/>
      <c r="AX2101" s="1"/>
      <c r="AY2101" s="1"/>
      <c r="AZ2101" s="1"/>
      <c r="BA2101" s="1"/>
      <c r="BB2101" s="1"/>
      <c r="BC2101" s="1"/>
      <c r="BD2101" s="1"/>
      <c r="BE2101" s="1"/>
      <c r="BF2101" s="1"/>
      <c r="BG2101" s="1"/>
      <c r="BH2101" s="1"/>
      <c r="BI2101" s="1"/>
      <c r="BJ2101" s="1"/>
      <c r="BK2101" s="1"/>
    </row>
    <row r="2102" spans="1:63" s="2" customFormat="1" ht="15" customHeight="1" x14ac:dyDescent="0.15">
      <c r="A2102" s="1"/>
      <c r="B2102" s="1"/>
      <c r="C2102" s="1"/>
      <c r="D2102" s="1"/>
      <c r="E2102" s="1"/>
      <c r="F2102" s="1"/>
      <c r="G2102" s="1"/>
      <c r="H2102" s="1"/>
      <c r="I2102" s="1"/>
      <c r="J2102" s="1"/>
      <c r="K2102" s="1"/>
      <c r="L2102" s="1"/>
      <c r="M2102" s="1"/>
      <c r="N2102" s="1"/>
      <c r="O2102" s="1"/>
      <c r="P2102" s="1"/>
      <c r="Q2102" s="1"/>
      <c r="R2102" s="1"/>
      <c r="S2102" s="1"/>
      <c r="T2102" s="1"/>
      <c r="U2102" s="1"/>
      <c r="V2102" s="1"/>
      <c r="W2102" s="1"/>
      <c r="X2102" s="1"/>
      <c r="Y2102" s="1"/>
      <c r="Z2102" s="1"/>
      <c r="AA2102" s="1"/>
      <c r="AB2102" s="1"/>
      <c r="AC2102" s="1"/>
      <c r="AD2102" s="1"/>
      <c r="AE2102" s="1"/>
      <c r="AF2102" s="83"/>
      <c r="AG2102" s="87"/>
      <c r="AH2102" s="1"/>
      <c r="AI2102" s="1"/>
      <c r="AJ2102" s="1"/>
      <c r="AK2102" s="1"/>
      <c r="AL2102" s="1"/>
      <c r="AM2102" s="1"/>
      <c r="AN2102" s="1"/>
      <c r="AO2102" s="1"/>
      <c r="AP2102" s="1"/>
      <c r="AQ2102" s="1"/>
      <c r="AR2102" s="1"/>
      <c r="AS2102" s="1"/>
      <c r="AT2102" s="1"/>
      <c r="AU2102" s="1"/>
      <c r="AV2102" s="1"/>
      <c r="AW2102" s="1"/>
      <c r="AX2102" s="1"/>
      <c r="AY2102" s="1"/>
      <c r="AZ2102" s="1"/>
      <c r="BA2102" s="1"/>
      <c r="BB2102" s="1"/>
      <c r="BC2102" s="1"/>
      <c r="BD2102" s="1"/>
      <c r="BE2102" s="1"/>
      <c r="BF2102" s="1"/>
      <c r="BG2102" s="1"/>
      <c r="BH2102" s="1"/>
      <c r="BI2102" s="1"/>
      <c r="BJ2102" s="1"/>
      <c r="BK2102" s="1"/>
    </row>
    <row r="2103" spans="1:63" s="2" customFormat="1" ht="15" customHeight="1" x14ac:dyDescent="0.15">
      <c r="A2103" s="1"/>
      <c r="B2103" s="1"/>
      <c r="C2103" s="1"/>
      <c r="D2103" s="1"/>
      <c r="E2103" s="1"/>
      <c r="F2103" s="1"/>
      <c r="G2103" s="1"/>
      <c r="H2103" s="1"/>
      <c r="I2103" s="1"/>
      <c r="J2103" s="1"/>
      <c r="K2103" s="1"/>
      <c r="L2103" s="1"/>
      <c r="M2103" s="1"/>
      <c r="N2103" s="1"/>
      <c r="O2103" s="1"/>
      <c r="P2103" s="1"/>
      <c r="Q2103" s="1"/>
      <c r="R2103" s="1"/>
      <c r="S2103" s="1"/>
      <c r="T2103" s="1"/>
      <c r="U2103" s="1"/>
      <c r="V2103" s="1"/>
      <c r="W2103" s="1"/>
      <c r="X2103" s="1"/>
      <c r="Y2103" s="1"/>
      <c r="Z2103" s="1"/>
      <c r="AA2103" s="1"/>
      <c r="AB2103" s="1"/>
      <c r="AC2103" s="1"/>
      <c r="AD2103" s="1"/>
      <c r="AE2103" s="1"/>
      <c r="AF2103" s="83"/>
      <c r="AG2103" s="87"/>
      <c r="AH2103" s="1"/>
      <c r="AI2103" s="1"/>
      <c r="AJ2103" s="1"/>
      <c r="AK2103" s="1"/>
      <c r="AL2103" s="1"/>
      <c r="AM2103" s="1"/>
      <c r="AN2103" s="1"/>
      <c r="AO2103" s="1"/>
      <c r="AP2103" s="1"/>
      <c r="AQ2103" s="1"/>
      <c r="AR2103" s="1"/>
      <c r="AS2103" s="1"/>
      <c r="AT2103" s="1"/>
      <c r="AU2103" s="1"/>
      <c r="AV2103" s="1"/>
      <c r="AW2103" s="1"/>
      <c r="AX2103" s="1"/>
      <c r="AY2103" s="1"/>
      <c r="AZ2103" s="1"/>
      <c r="BA2103" s="1"/>
      <c r="BB2103" s="1"/>
      <c r="BC2103" s="1"/>
      <c r="BD2103" s="1"/>
      <c r="BE2103" s="1"/>
      <c r="BF2103" s="1"/>
      <c r="BG2103" s="1"/>
      <c r="BH2103" s="1"/>
      <c r="BI2103" s="1"/>
      <c r="BJ2103" s="1"/>
      <c r="BK2103" s="1"/>
    </row>
    <row r="2104" spans="1:63" s="2" customFormat="1" ht="15" customHeight="1" x14ac:dyDescent="0.15">
      <c r="A2104" s="1"/>
      <c r="B2104" s="1"/>
      <c r="C2104" s="1"/>
      <c r="D2104" s="1"/>
      <c r="E2104" s="1"/>
      <c r="F2104" s="1"/>
      <c r="G2104" s="1"/>
      <c r="H2104" s="1"/>
      <c r="I2104" s="1"/>
      <c r="J2104" s="1"/>
      <c r="K2104" s="1"/>
      <c r="L2104" s="1"/>
      <c r="M2104" s="1"/>
      <c r="N2104" s="1"/>
      <c r="O2104" s="1"/>
      <c r="P2104" s="1"/>
      <c r="Q2104" s="1"/>
      <c r="R2104" s="1"/>
      <c r="S2104" s="1"/>
      <c r="T2104" s="1"/>
      <c r="U2104" s="1"/>
      <c r="V2104" s="1"/>
      <c r="W2104" s="1"/>
      <c r="X2104" s="1"/>
      <c r="Y2104" s="1"/>
      <c r="Z2104" s="1"/>
      <c r="AA2104" s="1"/>
      <c r="AB2104" s="1"/>
      <c r="AC2104" s="1"/>
      <c r="AD2104" s="1"/>
      <c r="AE2104" s="1"/>
      <c r="AF2104" s="83"/>
      <c r="AG2104" s="87"/>
      <c r="AH2104" s="1"/>
      <c r="AI2104" s="1"/>
      <c r="AJ2104" s="1"/>
      <c r="AK2104" s="1"/>
      <c r="AL2104" s="1"/>
      <c r="AM2104" s="1"/>
      <c r="AN2104" s="1"/>
      <c r="AO2104" s="1"/>
      <c r="AP2104" s="1"/>
      <c r="AQ2104" s="1"/>
      <c r="AR2104" s="1"/>
      <c r="AS2104" s="1"/>
      <c r="AT2104" s="1"/>
      <c r="AU2104" s="1"/>
      <c r="AV2104" s="1"/>
      <c r="AW2104" s="1"/>
      <c r="AX2104" s="1"/>
      <c r="AY2104" s="1"/>
      <c r="AZ2104" s="1"/>
      <c r="BA2104" s="1"/>
      <c r="BB2104" s="1"/>
      <c r="BC2104" s="1"/>
      <c r="BD2104" s="1"/>
      <c r="BE2104" s="1"/>
      <c r="BF2104" s="1"/>
      <c r="BG2104" s="1"/>
      <c r="BH2104" s="1"/>
      <c r="BI2104" s="1"/>
      <c r="BJ2104" s="1"/>
      <c r="BK2104" s="1"/>
    </row>
    <row r="2105" spans="1:63" s="2" customFormat="1" ht="15" customHeight="1" x14ac:dyDescent="0.15">
      <c r="A2105" s="1"/>
      <c r="B2105" s="1"/>
      <c r="C2105" s="1"/>
      <c r="D2105" s="1"/>
      <c r="E2105" s="1"/>
      <c r="F2105" s="1"/>
      <c r="G2105" s="1"/>
      <c r="H2105" s="1"/>
      <c r="I2105" s="1"/>
      <c r="J2105" s="1"/>
      <c r="K2105" s="1"/>
      <c r="L2105" s="1"/>
      <c r="M2105" s="1"/>
      <c r="N2105" s="1"/>
      <c r="O2105" s="1"/>
      <c r="P2105" s="1"/>
      <c r="Q2105" s="1"/>
      <c r="R2105" s="1"/>
      <c r="S2105" s="1"/>
      <c r="T2105" s="1"/>
      <c r="U2105" s="1"/>
      <c r="V2105" s="1"/>
      <c r="W2105" s="1"/>
      <c r="X2105" s="1"/>
      <c r="Y2105" s="1"/>
      <c r="Z2105" s="1"/>
      <c r="AA2105" s="1"/>
      <c r="AB2105" s="1"/>
      <c r="AC2105" s="1"/>
      <c r="AD2105" s="1"/>
      <c r="AE2105" s="1"/>
      <c r="AF2105" s="83"/>
      <c r="AG2105" s="87"/>
      <c r="AH2105" s="1"/>
      <c r="AI2105" s="1"/>
      <c r="AJ2105" s="1"/>
      <c r="AK2105" s="1"/>
      <c r="AL2105" s="1"/>
      <c r="AM2105" s="1"/>
      <c r="AN2105" s="1"/>
      <c r="AO2105" s="1"/>
      <c r="AP2105" s="1"/>
      <c r="AQ2105" s="1"/>
      <c r="AR2105" s="1"/>
      <c r="AS2105" s="1"/>
      <c r="AT2105" s="1"/>
      <c r="AU2105" s="1"/>
      <c r="AV2105" s="1"/>
      <c r="AW2105" s="1"/>
      <c r="AX2105" s="1"/>
      <c r="AY2105" s="1"/>
      <c r="AZ2105" s="1"/>
      <c r="BA2105" s="1"/>
      <c r="BB2105" s="1"/>
      <c r="BC2105" s="1"/>
      <c r="BD2105" s="1"/>
      <c r="BE2105" s="1"/>
      <c r="BF2105" s="1"/>
      <c r="BG2105" s="1"/>
      <c r="BH2105" s="1"/>
      <c r="BI2105" s="1"/>
      <c r="BJ2105" s="1"/>
      <c r="BK2105" s="1"/>
    </row>
    <row r="2106" spans="1:63" s="2" customFormat="1" ht="15" customHeight="1" x14ac:dyDescent="0.15">
      <c r="A2106" s="1"/>
      <c r="B2106" s="1"/>
      <c r="C2106" s="1"/>
      <c r="D2106" s="1"/>
      <c r="E2106" s="1"/>
      <c r="F2106" s="1"/>
      <c r="G2106" s="1"/>
      <c r="H2106" s="1"/>
      <c r="I2106" s="1"/>
      <c r="J2106" s="1"/>
      <c r="K2106" s="1"/>
      <c r="L2106" s="1"/>
      <c r="M2106" s="1"/>
      <c r="N2106" s="1"/>
      <c r="O2106" s="1"/>
      <c r="P2106" s="1"/>
      <c r="Q2106" s="1"/>
      <c r="R2106" s="1"/>
      <c r="S2106" s="1"/>
      <c r="T2106" s="1"/>
      <c r="U2106" s="1"/>
      <c r="V2106" s="1"/>
      <c r="W2106" s="1"/>
      <c r="X2106" s="1"/>
      <c r="Y2106" s="1"/>
      <c r="Z2106" s="1"/>
      <c r="AA2106" s="1"/>
      <c r="AB2106" s="1"/>
      <c r="AC2106" s="1"/>
      <c r="AD2106" s="1"/>
      <c r="AE2106" s="1"/>
      <c r="AF2106" s="83"/>
      <c r="AG2106" s="87"/>
      <c r="AH2106" s="1"/>
      <c r="AI2106" s="1"/>
      <c r="AJ2106" s="1"/>
      <c r="AK2106" s="1"/>
      <c r="AL2106" s="1"/>
      <c r="AM2106" s="1"/>
      <c r="AN2106" s="1"/>
      <c r="AO2106" s="1"/>
      <c r="AP2106" s="1"/>
      <c r="AQ2106" s="1"/>
      <c r="AR2106" s="1"/>
      <c r="AS2106" s="1"/>
      <c r="AT2106" s="1"/>
      <c r="AU2106" s="1"/>
      <c r="AV2106" s="1"/>
      <c r="AW2106" s="1"/>
      <c r="AX2106" s="1"/>
      <c r="AY2106" s="1"/>
      <c r="AZ2106" s="1"/>
      <c r="BA2106" s="1"/>
      <c r="BB2106" s="1"/>
      <c r="BC2106" s="1"/>
      <c r="BD2106" s="1"/>
      <c r="BE2106" s="1"/>
      <c r="BF2106" s="1"/>
      <c r="BG2106" s="1"/>
      <c r="BH2106" s="1"/>
      <c r="BI2106" s="1"/>
      <c r="BJ2106" s="1"/>
      <c r="BK2106" s="1"/>
    </row>
    <row r="2107" spans="1:63" s="2" customFormat="1" ht="15" customHeight="1" x14ac:dyDescent="0.15">
      <c r="A2107" s="1"/>
      <c r="B2107" s="1"/>
      <c r="C2107" s="1"/>
      <c r="D2107" s="1"/>
      <c r="E2107" s="1"/>
      <c r="F2107" s="1"/>
      <c r="G2107" s="1"/>
      <c r="H2107" s="1"/>
      <c r="I2107" s="1"/>
      <c r="J2107" s="1"/>
      <c r="K2107" s="1"/>
      <c r="L2107" s="1"/>
      <c r="M2107" s="1"/>
      <c r="N2107" s="1"/>
      <c r="O2107" s="1"/>
      <c r="P2107" s="1"/>
      <c r="Q2107" s="1"/>
      <c r="R2107" s="1"/>
      <c r="S2107" s="1"/>
      <c r="T2107" s="1"/>
      <c r="U2107" s="1"/>
      <c r="V2107" s="1"/>
      <c r="W2107" s="1"/>
      <c r="X2107" s="1"/>
      <c r="Y2107" s="1"/>
      <c r="Z2107" s="1"/>
      <c r="AA2107" s="1"/>
      <c r="AB2107" s="1"/>
      <c r="AC2107" s="1"/>
      <c r="AD2107" s="1"/>
      <c r="AE2107" s="1"/>
      <c r="AF2107" s="83"/>
      <c r="AG2107" s="87"/>
      <c r="AH2107" s="1"/>
      <c r="AI2107" s="1"/>
      <c r="AJ2107" s="1"/>
      <c r="AK2107" s="1"/>
      <c r="AL2107" s="1"/>
      <c r="AM2107" s="1"/>
      <c r="AN2107" s="1"/>
      <c r="AO2107" s="1"/>
      <c r="AP2107" s="1"/>
      <c r="AQ2107" s="1"/>
      <c r="AR2107" s="1"/>
      <c r="AS2107" s="1"/>
      <c r="AT2107" s="1"/>
      <c r="AU2107" s="1"/>
      <c r="AV2107" s="1"/>
      <c r="AW2107" s="1"/>
      <c r="AX2107" s="1"/>
      <c r="AY2107" s="1"/>
      <c r="AZ2107" s="1"/>
      <c r="BA2107" s="1"/>
      <c r="BB2107" s="1"/>
      <c r="BC2107" s="1"/>
      <c r="BD2107" s="1"/>
      <c r="BE2107" s="1"/>
      <c r="BF2107" s="1"/>
      <c r="BG2107" s="1"/>
      <c r="BH2107" s="1"/>
      <c r="BI2107" s="1"/>
      <c r="BJ2107" s="1"/>
      <c r="BK2107" s="1"/>
    </row>
    <row r="2108" spans="1:63" s="2" customFormat="1" ht="15" customHeight="1" x14ac:dyDescent="0.15">
      <c r="A2108" s="1"/>
      <c r="B2108" s="1"/>
      <c r="C2108" s="1"/>
      <c r="D2108" s="1"/>
      <c r="E2108" s="1"/>
      <c r="F2108" s="1"/>
      <c r="G2108" s="1"/>
      <c r="H2108" s="1"/>
      <c r="I2108" s="1"/>
      <c r="J2108" s="1"/>
      <c r="K2108" s="1"/>
      <c r="L2108" s="1"/>
      <c r="M2108" s="1"/>
      <c r="N2108" s="1"/>
      <c r="O2108" s="1"/>
      <c r="P2108" s="1"/>
      <c r="Q2108" s="1"/>
      <c r="R2108" s="1"/>
      <c r="S2108" s="1"/>
      <c r="T2108" s="1"/>
      <c r="U2108" s="1"/>
      <c r="V2108" s="1"/>
      <c r="W2108" s="1"/>
      <c r="X2108" s="1"/>
      <c r="Y2108" s="1"/>
      <c r="Z2108" s="1"/>
      <c r="AA2108" s="1"/>
      <c r="AB2108" s="1"/>
      <c r="AC2108" s="1"/>
      <c r="AD2108" s="1"/>
      <c r="AE2108" s="1"/>
      <c r="AF2108" s="83"/>
      <c r="AG2108" s="87"/>
      <c r="AH2108" s="1"/>
      <c r="AI2108" s="1"/>
      <c r="AJ2108" s="1"/>
      <c r="AK2108" s="1"/>
      <c r="AL2108" s="1"/>
      <c r="AM2108" s="1"/>
      <c r="AN2108" s="1"/>
      <c r="AO2108" s="1"/>
      <c r="AP2108" s="1"/>
      <c r="AQ2108" s="1"/>
      <c r="AR2108" s="1"/>
      <c r="AS2108" s="1"/>
      <c r="AT2108" s="1"/>
      <c r="AU2108" s="1"/>
      <c r="AV2108" s="1"/>
      <c r="AW2108" s="1"/>
      <c r="AX2108" s="1"/>
      <c r="AY2108" s="1"/>
      <c r="AZ2108" s="1"/>
      <c r="BA2108" s="1"/>
      <c r="BB2108" s="1"/>
      <c r="BC2108" s="1"/>
      <c r="BD2108" s="1"/>
      <c r="BE2108" s="1"/>
      <c r="BF2108" s="1"/>
      <c r="BG2108" s="1"/>
      <c r="BH2108" s="1"/>
      <c r="BI2108" s="1"/>
      <c r="BJ2108" s="1"/>
      <c r="BK2108" s="1"/>
    </row>
    <row r="2109" spans="1:63" s="2" customFormat="1" ht="15" customHeight="1" x14ac:dyDescent="0.15">
      <c r="A2109" s="1"/>
      <c r="B2109" s="1"/>
      <c r="C2109" s="1"/>
      <c r="D2109" s="1"/>
      <c r="E2109" s="1"/>
      <c r="F2109" s="1"/>
      <c r="G2109" s="1"/>
      <c r="H2109" s="1"/>
      <c r="I2109" s="1"/>
      <c r="J2109" s="1"/>
      <c r="K2109" s="1"/>
      <c r="L2109" s="1"/>
      <c r="M2109" s="1"/>
      <c r="N2109" s="1"/>
      <c r="O2109" s="1"/>
      <c r="P2109" s="1"/>
      <c r="Q2109" s="1"/>
      <c r="R2109" s="1"/>
      <c r="S2109" s="1"/>
      <c r="T2109" s="1"/>
      <c r="U2109" s="1"/>
      <c r="V2109" s="1"/>
      <c r="W2109" s="1"/>
      <c r="X2109" s="1"/>
      <c r="Y2109" s="1"/>
      <c r="Z2109" s="1"/>
      <c r="AA2109" s="1"/>
      <c r="AB2109" s="1"/>
      <c r="AC2109" s="1"/>
      <c r="AD2109" s="1"/>
      <c r="AE2109" s="1"/>
      <c r="AF2109" s="83"/>
      <c r="AG2109" s="87"/>
      <c r="AH2109" s="1"/>
      <c r="AI2109" s="1"/>
      <c r="AJ2109" s="1"/>
      <c r="AK2109" s="1"/>
      <c r="AL2109" s="1"/>
      <c r="AM2109" s="1"/>
      <c r="AN2109" s="1"/>
      <c r="AO2109" s="1"/>
      <c r="AP2109" s="1"/>
      <c r="AQ2109" s="1"/>
      <c r="AR2109" s="1"/>
      <c r="AS2109" s="1"/>
      <c r="AT2109" s="1"/>
      <c r="AU2109" s="1"/>
      <c r="AV2109" s="1"/>
      <c r="AW2109" s="1"/>
      <c r="AX2109" s="1"/>
      <c r="AY2109" s="1"/>
      <c r="AZ2109" s="1"/>
      <c r="BA2109" s="1"/>
      <c r="BB2109" s="1"/>
      <c r="BC2109" s="1"/>
      <c r="BD2109" s="1"/>
      <c r="BE2109" s="1"/>
      <c r="BF2109" s="1"/>
      <c r="BG2109" s="1"/>
      <c r="BH2109" s="1"/>
      <c r="BI2109" s="1"/>
      <c r="BJ2109" s="1"/>
      <c r="BK2109" s="1"/>
    </row>
    <row r="2110" spans="1:63" s="2" customFormat="1" ht="15" customHeight="1" x14ac:dyDescent="0.15">
      <c r="A2110" s="1"/>
      <c r="B2110" s="1"/>
      <c r="C2110" s="1"/>
      <c r="D2110" s="1"/>
      <c r="E2110" s="1"/>
      <c r="F2110" s="1"/>
      <c r="G2110" s="1"/>
      <c r="H2110" s="1"/>
      <c r="I2110" s="1"/>
      <c r="J2110" s="1"/>
      <c r="K2110" s="1"/>
      <c r="L2110" s="1"/>
      <c r="M2110" s="1"/>
      <c r="N2110" s="1"/>
      <c r="O2110" s="1"/>
      <c r="P2110" s="1"/>
      <c r="Q2110" s="1"/>
      <c r="R2110" s="1"/>
      <c r="S2110" s="1"/>
      <c r="T2110" s="1"/>
      <c r="U2110" s="1"/>
      <c r="V2110" s="1"/>
      <c r="W2110" s="1"/>
      <c r="X2110" s="1"/>
      <c r="Y2110" s="1"/>
      <c r="Z2110" s="1"/>
      <c r="AA2110" s="1"/>
      <c r="AB2110" s="1"/>
      <c r="AC2110" s="1"/>
      <c r="AD2110" s="1"/>
      <c r="AE2110" s="1"/>
      <c r="AF2110" s="83"/>
      <c r="AG2110" s="87"/>
      <c r="AH2110" s="1"/>
      <c r="AI2110" s="1"/>
      <c r="AJ2110" s="1"/>
      <c r="AK2110" s="1"/>
      <c r="AL2110" s="1"/>
      <c r="AM2110" s="1"/>
      <c r="AN2110" s="1"/>
      <c r="AO2110" s="1"/>
      <c r="AP2110" s="1"/>
      <c r="AQ2110" s="1"/>
      <c r="AR2110" s="1"/>
      <c r="AS2110" s="1"/>
      <c r="AT2110" s="1"/>
      <c r="AU2110" s="1"/>
      <c r="AV2110" s="1"/>
      <c r="AW2110" s="1"/>
      <c r="AX2110" s="1"/>
      <c r="AY2110" s="1"/>
      <c r="AZ2110" s="1"/>
      <c r="BA2110" s="1"/>
      <c r="BB2110" s="1"/>
      <c r="BC2110" s="1"/>
      <c r="BD2110" s="1"/>
      <c r="BE2110" s="1"/>
      <c r="BF2110" s="1"/>
      <c r="BG2110" s="1"/>
      <c r="BH2110" s="1"/>
      <c r="BI2110" s="1"/>
      <c r="BJ2110" s="1"/>
      <c r="BK2110" s="1"/>
    </row>
    <row r="2111" spans="1:63" s="2" customFormat="1" ht="15" customHeight="1" x14ac:dyDescent="0.15">
      <c r="A2111" s="1"/>
      <c r="B2111" s="1"/>
      <c r="C2111" s="1"/>
      <c r="D2111" s="1"/>
      <c r="E2111" s="1"/>
      <c r="F2111" s="1"/>
      <c r="G2111" s="1"/>
      <c r="H2111" s="1"/>
      <c r="I2111" s="1"/>
      <c r="J2111" s="1"/>
      <c r="K2111" s="1"/>
      <c r="L2111" s="1"/>
      <c r="M2111" s="1"/>
      <c r="N2111" s="1"/>
      <c r="O2111" s="1"/>
      <c r="P2111" s="1"/>
      <c r="Q2111" s="1"/>
      <c r="R2111" s="1"/>
      <c r="S2111" s="1"/>
      <c r="T2111" s="1"/>
      <c r="U2111" s="1"/>
      <c r="V2111" s="1"/>
      <c r="W2111" s="1"/>
      <c r="X2111" s="1"/>
      <c r="Y2111" s="1"/>
      <c r="Z2111" s="1"/>
      <c r="AA2111" s="1"/>
      <c r="AB2111" s="1"/>
      <c r="AC2111" s="1"/>
      <c r="AD2111" s="1"/>
      <c r="AE2111" s="1"/>
      <c r="AF2111" s="83"/>
      <c r="AG2111" s="87"/>
      <c r="AH2111" s="1"/>
      <c r="AI2111" s="1"/>
      <c r="AJ2111" s="1"/>
      <c r="AK2111" s="1"/>
      <c r="AL2111" s="1"/>
      <c r="AM2111" s="1"/>
      <c r="AN2111" s="1"/>
      <c r="AO2111" s="1"/>
      <c r="AP2111" s="1"/>
      <c r="AQ2111" s="1"/>
      <c r="AR2111" s="1"/>
      <c r="AS2111" s="1"/>
      <c r="AT2111" s="1"/>
      <c r="AU2111" s="1"/>
      <c r="AV2111" s="1"/>
      <c r="AW2111" s="1"/>
      <c r="AX2111" s="1"/>
      <c r="AY2111" s="1"/>
      <c r="AZ2111" s="1"/>
      <c r="BA2111" s="1"/>
      <c r="BB2111" s="1"/>
      <c r="BC2111" s="1"/>
      <c r="BD2111" s="1"/>
      <c r="BE2111" s="1"/>
      <c r="BF2111" s="1"/>
      <c r="BG2111" s="1"/>
      <c r="BH2111" s="1"/>
      <c r="BI2111" s="1"/>
      <c r="BJ2111" s="1"/>
      <c r="BK2111" s="1"/>
    </row>
    <row r="2112" spans="1:63" s="2" customFormat="1" ht="15" customHeight="1" x14ac:dyDescent="0.15">
      <c r="A2112" s="1"/>
      <c r="B2112" s="1"/>
      <c r="C2112" s="1"/>
      <c r="D2112" s="1"/>
      <c r="E2112" s="1"/>
      <c r="F2112" s="1"/>
      <c r="G2112" s="1"/>
      <c r="H2112" s="1"/>
      <c r="I2112" s="1"/>
      <c r="J2112" s="1"/>
      <c r="K2112" s="1"/>
      <c r="L2112" s="1"/>
      <c r="M2112" s="1"/>
      <c r="N2112" s="1"/>
      <c r="O2112" s="1"/>
      <c r="P2112" s="1"/>
      <c r="Q2112" s="1"/>
      <c r="R2112" s="1"/>
      <c r="S2112" s="1"/>
      <c r="T2112" s="1"/>
      <c r="U2112" s="1"/>
      <c r="V2112" s="1"/>
      <c r="W2112" s="1"/>
      <c r="X2112" s="1"/>
      <c r="Y2112" s="1"/>
      <c r="Z2112" s="1"/>
      <c r="AA2112" s="1"/>
      <c r="AB2112" s="1"/>
      <c r="AC2112" s="1"/>
      <c r="AD2112" s="1"/>
      <c r="AE2112" s="1"/>
      <c r="AF2112" s="83"/>
      <c r="AG2112" s="87"/>
      <c r="AH2112" s="1"/>
      <c r="AI2112" s="1"/>
      <c r="AJ2112" s="1"/>
      <c r="AK2112" s="1"/>
      <c r="AL2112" s="1"/>
      <c r="AM2112" s="1"/>
      <c r="AN2112" s="1"/>
      <c r="AO2112" s="1"/>
      <c r="AP2112" s="1"/>
      <c r="AQ2112" s="1"/>
      <c r="AR2112" s="1"/>
      <c r="AS2112" s="1"/>
      <c r="AT2112" s="1"/>
      <c r="AU2112" s="1"/>
      <c r="AV2112" s="1"/>
      <c r="AW2112" s="1"/>
      <c r="AX2112" s="1"/>
      <c r="AY2112" s="1"/>
      <c r="AZ2112" s="1"/>
      <c r="BA2112" s="1"/>
      <c r="BB2112" s="1"/>
      <c r="BC2112" s="1"/>
      <c r="BD2112" s="1"/>
      <c r="BE2112" s="1"/>
      <c r="BF2112" s="1"/>
      <c r="BG2112" s="1"/>
      <c r="BH2112" s="1"/>
      <c r="BI2112" s="1"/>
      <c r="BJ2112" s="1"/>
      <c r="BK2112" s="1"/>
    </row>
    <row r="2113" spans="1:63" s="2" customFormat="1" ht="15" customHeight="1" x14ac:dyDescent="0.15">
      <c r="A2113" s="1"/>
      <c r="B2113" s="1"/>
      <c r="C2113" s="1"/>
      <c r="D2113" s="1"/>
      <c r="E2113" s="1"/>
      <c r="F2113" s="1"/>
      <c r="G2113" s="1"/>
      <c r="H2113" s="1"/>
      <c r="I2113" s="1"/>
      <c r="J2113" s="1"/>
      <c r="K2113" s="1"/>
      <c r="L2113" s="1"/>
      <c r="M2113" s="1"/>
      <c r="N2113" s="1"/>
      <c r="O2113" s="1"/>
      <c r="P2113" s="1"/>
      <c r="Q2113" s="1"/>
      <c r="R2113" s="1"/>
      <c r="S2113" s="1"/>
      <c r="T2113" s="1"/>
      <c r="U2113" s="1"/>
      <c r="V2113" s="1"/>
      <c r="W2113" s="1"/>
      <c r="X2113" s="1"/>
      <c r="Y2113" s="1"/>
      <c r="Z2113" s="1"/>
      <c r="AA2113" s="1"/>
      <c r="AB2113" s="1"/>
      <c r="AC2113" s="1"/>
      <c r="AD2113" s="1"/>
      <c r="AE2113" s="1"/>
      <c r="AF2113" s="83"/>
      <c r="AG2113" s="87"/>
      <c r="AH2113" s="1"/>
      <c r="AI2113" s="1"/>
      <c r="AJ2113" s="1"/>
      <c r="AK2113" s="1"/>
      <c r="AL2113" s="1"/>
      <c r="AM2113" s="1"/>
      <c r="AN2113" s="1"/>
      <c r="AO2113" s="1"/>
      <c r="AP2113" s="1"/>
      <c r="AQ2113" s="1"/>
      <c r="AR2113" s="1"/>
      <c r="AS2113" s="1"/>
      <c r="AT2113" s="1"/>
      <c r="AU2113" s="1"/>
      <c r="AV2113" s="1"/>
      <c r="AW2113" s="1"/>
      <c r="AX2113" s="1"/>
      <c r="AY2113" s="1"/>
      <c r="AZ2113" s="1"/>
      <c r="BA2113" s="1"/>
      <c r="BB2113" s="1"/>
      <c r="BC2113" s="1"/>
      <c r="BD2113" s="1"/>
      <c r="BE2113" s="1"/>
      <c r="BF2113" s="1"/>
      <c r="BG2113" s="1"/>
      <c r="BH2113" s="1"/>
      <c r="BI2113" s="1"/>
      <c r="BJ2113" s="1"/>
      <c r="BK2113" s="1"/>
    </row>
    <row r="2114" spans="1:63" s="2" customFormat="1" ht="15" customHeight="1" x14ac:dyDescent="0.15">
      <c r="A2114" s="1"/>
      <c r="B2114" s="1"/>
      <c r="C2114" s="1"/>
      <c r="D2114" s="1"/>
      <c r="E2114" s="1"/>
      <c r="F2114" s="1"/>
      <c r="G2114" s="1"/>
      <c r="H2114" s="1"/>
      <c r="I2114" s="1"/>
      <c r="J2114" s="1"/>
      <c r="K2114" s="1"/>
      <c r="L2114" s="1"/>
      <c r="M2114" s="1"/>
      <c r="N2114" s="1"/>
      <c r="O2114" s="1"/>
      <c r="P2114" s="1"/>
      <c r="Q2114" s="1"/>
      <c r="R2114" s="1"/>
      <c r="S2114" s="1"/>
      <c r="T2114" s="1"/>
      <c r="U2114" s="1"/>
      <c r="V2114" s="1"/>
      <c r="W2114" s="1"/>
      <c r="X2114" s="1"/>
      <c r="Y2114" s="1"/>
      <c r="Z2114" s="1"/>
      <c r="AA2114" s="1"/>
      <c r="AB2114" s="1"/>
      <c r="AC2114" s="1"/>
      <c r="AD2114" s="1"/>
      <c r="AE2114" s="1"/>
      <c r="AF2114" s="83"/>
      <c r="AG2114" s="87"/>
      <c r="AH2114" s="1"/>
      <c r="AI2114" s="1"/>
      <c r="AJ2114" s="1"/>
      <c r="AK2114" s="1"/>
      <c r="AL2114" s="1"/>
      <c r="AM2114" s="1"/>
      <c r="AN2114" s="1"/>
      <c r="AO2114" s="1"/>
      <c r="AP2114" s="1"/>
      <c r="AQ2114" s="1"/>
      <c r="AR2114" s="1"/>
      <c r="AS2114" s="1"/>
      <c r="AT2114" s="1"/>
      <c r="AU2114" s="1"/>
      <c r="AV2114" s="1"/>
      <c r="AW2114" s="1"/>
      <c r="AX2114" s="1"/>
      <c r="AY2114" s="1"/>
      <c r="AZ2114" s="1"/>
      <c r="BA2114" s="1"/>
      <c r="BB2114" s="1"/>
      <c r="BC2114" s="1"/>
      <c r="BD2114" s="1"/>
      <c r="BE2114" s="1"/>
      <c r="BF2114" s="1"/>
      <c r="BG2114" s="1"/>
      <c r="BH2114" s="1"/>
      <c r="BI2114" s="1"/>
      <c r="BJ2114" s="1"/>
      <c r="BK2114" s="1"/>
    </row>
    <row r="2115" spans="1:63" s="2" customFormat="1" ht="15" customHeight="1" x14ac:dyDescent="0.15">
      <c r="A2115" s="1"/>
      <c r="B2115" s="1"/>
      <c r="C2115" s="1"/>
      <c r="D2115" s="1"/>
      <c r="E2115" s="1"/>
      <c r="F2115" s="1"/>
      <c r="G2115" s="1"/>
      <c r="H2115" s="1"/>
      <c r="I2115" s="1"/>
      <c r="J2115" s="1"/>
      <c r="K2115" s="1"/>
      <c r="L2115" s="1"/>
      <c r="M2115" s="1"/>
      <c r="N2115" s="1"/>
      <c r="O2115" s="1"/>
      <c r="P2115" s="1"/>
      <c r="Q2115" s="1"/>
      <c r="R2115" s="1"/>
      <c r="S2115" s="1"/>
      <c r="T2115" s="1"/>
      <c r="U2115" s="1"/>
      <c r="V2115" s="1"/>
      <c r="W2115" s="1"/>
      <c r="X2115" s="1"/>
      <c r="Y2115" s="1"/>
      <c r="Z2115" s="1"/>
      <c r="AA2115" s="1"/>
      <c r="AB2115" s="1"/>
      <c r="AC2115" s="1"/>
      <c r="AD2115" s="1"/>
      <c r="AE2115" s="1"/>
      <c r="AF2115" s="83"/>
      <c r="AG2115" s="87"/>
      <c r="AH2115" s="1"/>
      <c r="AI2115" s="1"/>
      <c r="AJ2115" s="1"/>
      <c r="AK2115" s="1"/>
      <c r="AL2115" s="1"/>
      <c r="AM2115" s="1"/>
      <c r="AN2115" s="1"/>
      <c r="AO2115" s="1"/>
      <c r="AP2115" s="1"/>
      <c r="AQ2115" s="1"/>
      <c r="AR2115" s="1"/>
      <c r="AS2115" s="1"/>
      <c r="AT2115" s="1"/>
      <c r="AU2115" s="1"/>
      <c r="AV2115" s="1"/>
      <c r="AW2115" s="1"/>
      <c r="AX2115" s="1"/>
      <c r="AY2115" s="1"/>
      <c r="AZ2115" s="1"/>
      <c r="BA2115" s="1"/>
      <c r="BB2115" s="1"/>
      <c r="BC2115" s="1"/>
      <c r="BD2115" s="1"/>
      <c r="BE2115" s="1"/>
      <c r="BF2115" s="1"/>
      <c r="BG2115" s="1"/>
      <c r="BH2115" s="1"/>
      <c r="BI2115" s="1"/>
      <c r="BJ2115" s="1"/>
      <c r="BK2115" s="1"/>
    </row>
    <row r="2116" spans="1:63" s="2" customFormat="1" ht="15" customHeight="1" x14ac:dyDescent="0.15">
      <c r="A2116" s="1"/>
      <c r="B2116" s="1"/>
      <c r="C2116" s="1"/>
      <c r="D2116" s="1"/>
      <c r="E2116" s="1"/>
      <c r="F2116" s="1"/>
      <c r="G2116" s="1"/>
      <c r="H2116" s="1"/>
      <c r="I2116" s="1"/>
      <c r="J2116" s="1"/>
      <c r="K2116" s="1"/>
      <c r="L2116" s="1"/>
      <c r="M2116" s="1"/>
      <c r="N2116" s="1"/>
      <c r="O2116" s="1"/>
      <c r="P2116" s="1"/>
      <c r="Q2116" s="1"/>
      <c r="R2116" s="1"/>
      <c r="S2116" s="1"/>
      <c r="T2116" s="1"/>
      <c r="U2116" s="1"/>
      <c r="V2116" s="1"/>
      <c r="W2116" s="1"/>
      <c r="X2116" s="1"/>
      <c r="Y2116" s="1"/>
      <c r="Z2116" s="1"/>
      <c r="AA2116" s="1"/>
      <c r="AB2116" s="1"/>
      <c r="AC2116" s="1"/>
      <c r="AD2116" s="1"/>
      <c r="AE2116" s="1"/>
      <c r="AF2116" s="83"/>
      <c r="AG2116" s="87"/>
      <c r="AH2116" s="1"/>
      <c r="AI2116" s="1"/>
      <c r="AJ2116" s="1"/>
      <c r="AK2116" s="1"/>
      <c r="AL2116" s="1"/>
      <c r="AM2116" s="1"/>
      <c r="AN2116" s="1"/>
      <c r="AO2116" s="1"/>
      <c r="AP2116" s="1"/>
      <c r="AQ2116" s="1"/>
      <c r="AR2116" s="1"/>
      <c r="AS2116" s="1"/>
      <c r="AT2116" s="1"/>
      <c r="AU2116" s="1"/>
      <c r="AV2116" s="1"/>
      <c r="AW2116" s="1"/>
      <c r="AX2116" s="1"/>
      <c r="AY2116" s="1"/>
      <c r="AZ2116" s="1"/>
      <c r="BA2116" s="1"/>
      <c r="BB2116" s="1"/>
      <c r="BC2116" s="1"/>
      <c r="BD2116" s="1"/>
      <c r="BE2116" s="1"/>
      <c r="BF2116" s="1"/>
      <c r="BG2116" s="1"/>
      <c r="BH2116" s="1"/>
      <c r="BI2116" s="1"/>
      <c r="BJ2116" s="1"/>
      <c r="BK2116" s="1"/>
    </row>
    <row r="2117" spans="1:63" s="2" customFormat="1" ht="15" customHeight="1" x14ac:dyDescent="0.15">
      <c r="A2117" s="1"/>
      <c r="B2117" s="1"/>
      <c r="C2117" s="1"/>
      <c r="D2117" s="1"/>
      <c r="E2117" s="1"/>
      <c r="F2117" s="1"/>
      <c r="G2117" s="1"/>
      <c r="H2117" s="1"/>
      <c r="I2117" s="1"/>
      <c r="J2117" s="1"/>
      <c r="K2117" s="1"/>
      <c r="L2117" s="1"/>
      <c r="M2117" s="1"/>
      <c r="N2117" s="1"/>
      <c r="O2117" s="1"/>
      <c r="P2117" s="1"/>
      <c r="Q2117" s="1"/>
      <c r="R2117" s="1"/>
      <c r="S2117" s="1"/>
      <c r="T2117" s="1"/>
      <c r="U2117" s="1"/>
      <c r="V2117" s="1"/>
      <c r="W2117" s="1"/>
      <c r="X2117" s="1"/>
      <c r="Y2117" s="1"/>
      <c r="Z2117" s="1"/>
      <c r="AA2117" s="1"/>
      <c r="AB2117" s="1"/>
      <c r="AC2117" s="1"/>
      <c r="AD2117" s="1"/>
      <c r="AE2117" s="1"/>
      <c r="AF2117" s="83"/>
      <c r="AG2117" s="87"/>
      <c r="AH2117" s="1"/>
      <c r="AI2117" s="1"/>
      <c r="AJ2117" s="1"/>
      <c r="AK2117" s="1"/>
      <c r="AL2117" s="1"/>
      <c r="AM2117" s="1"/>
      <c r="AN2117" s="1"/>
      <c r="AO2117" s="1"/>
      <c r="AP2117" s="1"/>
      <c r="AQ2117" s="1"/>
      <c r="AR2117" s="1"/>
      <c r="AS2117" s="1"/>
      <c r="AT2117" s="1"/>
      <c r="AU2117" s="1"/>
      <c r="AV2117" s="1"/>
      <c r="AW2117" s="1"/>
      <c r="AX2117" s="1"/>
      <c r="AY2117" s="1"/>
      <c r="AZ2117" s="1"/>
      <c r="BA2117" s="1"/>
      <c r="BB2117" s="1"/>
      <c r="BC2117" s="1"/>
      <c r="BD2117" s="1"/>
      <c r="BE2117" s="1"/>
      <c r="BF2117" s="1"/>
      <c r="BG2117" s="1"/>
      <c r="BH2117" s="1"/>
      <c r="BI2117" s="1"/>
      <c r="BJ2117" s="1"/>
      <c r="BK2117" s="1"/>
    </row>
    <row r="2118" spans="1:63" s="2" customFormat="1" ht="15" customHeight="1" x14ac:dyDescent="0.15">
      <c r="A2118" s="1"/>
      <c r="B2118" s="1"/>
      <c r="C2118" s="1"/>
      <c r="D2118" s="1"/>
      <c r="E2118" s="1"/>
      <c r="F2118" s="1"/>
      <c r="G2118" s="1"/>
      <c r="H2118" s="1"/>
      <c r="I2118" s="1"/>
      <c r="J2118" s="1"/>
      <c r="K2118" s="1"/>
      <c r="L2118" s="1"/>
      <c r="M2118" s="1"/>
      <c r="N2118" s="1"/>
      <c r="O2118" s="1"/>
      <c r="P2118" s="1"/>
      <c r="Q2118" s="1"/>
      <c r="R2118" s="1"/>
      <c r="S2118" s="1"/>
      <c r="T2118" s="1"/>
      <c r="U2118" s="1"/>
      <c r="V2118" s="1"/>
      <c r="W2118" s="1"/>
      <c r="X2118" s="1"/>
      <c r="Y2118" s="1"/>
      <c r="Z2118" s="1"/>
      <c r="AA2118" s="1"/>
      <c r="AB2118" s="1"/>
      <c r="AC2118" s="1"/>
      <c r="AD2118" s="1"/>
      <c r="AE2118" s="1"/>
      <c r="AF2118" s="83"/>
      <c r="AG2118" s="87"/>
      <c r="AH2118" s="1"/>
      <c r="AI2118" s="1"/>
      <c r="AJ2118" s="1"/>
      <c r="AK2118" s="1"/>
      <c r="AL2118" s="1"/>
      <c r="AM2118" s="1"/>
      <c r="AN2118" s="1"/>
      <c r="AO2118" s="1"/>
      <c r="AP2118" s="1"/>
      <c r="AQ2118" s="1"/>
      <c r="AR2118" s="1"/>
      <c r="AS2118" s="1"/>
      <c r="AT2118" s="1"/>
      <c r="AU2118" s="1"/>
      <c r="AV2118" s="1"/>
      <c r="AW2118" s="1"/>
      <c r="AX2118" s="1"/>
      <c r="AY2118" s="1"/>
      <c r="AZ2118" s="1"/>
      <c r="BA2118" s="1"/>
      <c r="BB2118" s="1"/>
      <c r="BC2118" s="1"/>
      <c r="BD2118" s="1"/>
      <c r="BE2118" s="1"/>
      <c r="BF2118" s="1"/>
      <c r="BG2118" s="1"/>
      <c r="BH2118" s="1"/>
      <c r="BI2118" s="1"/>
      <c r="BJ2118" s="1"/>
      <c r="BK2118" s="1"/>
    </row>
    <row r="2119" spans="1:63" s="2" customFormat="1" ht="15" customHeight="1" x14ac:dyDescent="0.15">
      <c r="A2119" s="1"/>
      <c r="B2119" s="1"/>
      <c r="C2119" s="1"/>
      <c r="D2119" s="1"/>
      <c r="E2119" s="1"/>
      <c r="F2119" s="1"/>
      <c r="G2119" s="1"/>
      <c r="H2119" s="1"/>
      <c r="I2119" s="1"/>
      <c r="J2119" s="1"/>
      <c r="K2119" s="1"/>
      <c r="L2119" s="1"/>
      <c r="M2119" s="1"/>
      <c r="N2119" s="1"/>
      <c r="O2119" s="1"/>
      <c r="P2119" s="1"/>
      <c r="Q2119" s="1"/>
      <c r="R2119" s="1"/>
      <c r="S2119" s="1"/>
      <c r="T2119" s="1"/>
      <c r="U2119" s="1"/>
      <c r="V2119" s="1"/>
      <c r="W2119" s="1"/>
      <c r="X2119" s="1"/>
      <c r="Y2119" s="1"/>
      <c r="Z2119" s="1"/>
      <c r="AA2119" s="1"/>
      <c r="AB2119" s="1"/>
      <c r="AC2119" s="1"/>
      <c r="AD2119" s="1"/>
      <c r="AE2119" s="1"/>
      <c r="AF2119" s="83"/>
      <c r="AG2119" s="87"/>
      <c r="AH2119" s="1"/>
      <c r="AI2119" s="1"/>
      <c r="AJ2119" s="1"/>
      <c r="AK2119" s="1"/>
      <c r="AL2119" s="1"/>
      <c r="AM2119" s="1"/>
      <c r="AN2119" s="1"/>
      <c r="AO2119" s="1"/>
      <c r="AP2119" s="1"/>
      <c r="AQ2119" s="1"/>
      <c r="AR2119" s="1"/>
      <c r="AS2119" s="1"/>
      <c r="AT2119" s="1"/>
      <c r="AU2119" s="1"/>
      <c r="AV2119" s="1"/>
      <c r="AW2119" s="1"/>
      <c r="AX2119" s="1"/>
      <c r="AY2119" s="1"/>
      <c r="AZ2119" s="1"/>
      <c r="BA2119" s="1"/>
      <c r="BB2119" s="1"/>
      <c r="BC2119" s="1"/>
      <c r="BD2119" s="1"/>
      <c r="BE2119" s="1"/>
      <c r="BF2119" s="1"/>
      <c r="BG2119" s="1"/>
      <c r="BH2119" s="1"/>
      <c r="BI2119" s="1"/>
      <c r="BJ2119" s="1"/>
      <c r="BK2119" s="1"/>
    </row>
    <row r="2120" spans="1:63" s="2" customFormat="1" ht="15" customHeight="1" x14ac:dyDescent="0.15">
      <c r="A2120" s="1"/>
      <c r="B2120" s="1"/>
      <c r="C2120" s="1"/>
      <c r="D2120" s="1"/>
      <c r="E2120" s="1"/>
      <c r="F2120" s="1"/>
      <c r="G2120" s="1"/>
      <c r="H2120" s="1"/>
      <c r="I2120" s="1"/>
      <c r="J2120" s="1"/>
      <c r="K2120" s="1"/>
      <c r="L2120" s="1"/>
      <c r="M2120" s="1"/>
      <c r="N2120" s="1"/>
      <c r="O2120" s="1"/>
      <c r="P2120" s="1"/>
      <c r="Q2120" s="1"/>
      <c r="R2120" s="1"/>
      <c r="S2120" s="1"/>
      <c r="T2120" s="1"/>
      <c r="U2120" s="1"/>
      <c r="V2120" s="1"/>
      <c r="W2120" s="1"/>
      <c r="X2120" s="1"/>
      <c r="Y2120" s="1"/>
      <c r="Z2120" s="1"/>
      <c r="AA2120" s="1"/>
      <c r="AB2120" s="1"/>
      <c r="AC2120" s="1"/>
      <c r="AD2120" s="1"/>
      <c r="AE2120" s="1"/>
      <c r="AF2120" s="83"/>
      <c r="AG2120" s="87"/>
      <c r="AH2120" s="1"/>
      <c r="AI2120" s="1"/>
      <c r="AJ2120" s="1"/>
      <c r="AK2120" s="1"/>
      <c r="AL2120" s="1"/>
      <c r="AM2120" s="1"/>
      <c r="AN2120" s="1"/>
      <c r="AO2120" s="1"/>
      <c r="AP2120" s="1"/>
      <c r="AQ2120" s="1"/>
      <c r="AR2120" s="1"/>
      <c r="AS2120" s="1"/>
      <c r="AT2120" s="1"/>
      <c r="AU2120" s="1"/>
      <c r="AV2120" s="1"/>
      <c r="AW2120" s="1"/>
      <c r="AX2120" s="1"/>
      <c r="AY2120" s="1"/>
      <c r="AZ2120" s="1"/>
      <c r="BA2120" s="1"/>
      <c r="BB2120" s="1"/>
      <c r="BC2120" s="1"/>
      <c r="BD2120" s="1"/>
      <c r="BE2120" s="1"/>
      <c r="BF2120" s="1"/>
      <c r="BG2120" s="1"/>
      <c r="BH2120" s="1"/>
      <c r="BI2120" s="1"/>
      <c r="BJ2120" s="1"/>
      <c r="BK2120" s="1"/>
    </row>
    <row r="2121" spans="1:63" s="2" customFormat="1" ht="15" customHeight="1" x14ac:dyDescent="0.15">
      <c r="A2121" s="1"/>
      <c r="B2121" s="1"/>
      <c r="C2121" s="1"/>
      <c r="D2121" s="1"/>
      <c r="E2121" s="1"/>
      <c r="F2121" s="1"/>
      <c r="G2121" s="1"/>
      <c r="H2121" s="1"/>
      <c r="I2121" s="1"/>
      <c r="J2121" s="1"/>
      <c r="K2121" s="1"/>
      <c r="L2121" s="1"/>
      <c r="M2121" s="1"/>
      <c r="N2121" s="1"/>
      <c r="O2121" s="1"/>
      <c r="P2121" s="1"/>
      <c r="Q2121" s="1"/>
      <c r="R2121" s="1"/>
      <c r="S2121" s="1"/>
      <c r="T2121" s="1"/>
      <c r="U2121" s="1"/>
      <c r="V2121" s="1"/>
      <c r="W2121" s="1"/>
      <c r="X2121" s="1"/>
      <c r="Y2121" s="1"/>
      <c r="Z2121" s="1"/>
      <c r="AA2121" s="1"/>
      <c r="AB2121" s="1"/>
      <c r="AC2121" s="1"/>
      <c r="AD2121" s="1"/>
      <c r="AE2121" s="1"/>
      <c r="AF2121" s="83"/>
      <c r="AG2121" s="87"/>
      <c r="AH2121" s="1"/>
      <c r="AI2121" s="1"/>
      <c r="AJ2121" s="1"/>
      <c r="AK2121" s="1"/>
      <c r="AL2121" s="1"/>
      <c r="AM2121" s="1"/>
      <c r="AN2121" s="1"/>
      <c r="AO2121" s="1"/>
      <c r="AP2121" s="1"/>
      <c r="AQ2121" s="1"/>
      <c r="AR2121" s="1"/>
      <c r="AS2121" s="1"/>
      <c r="AT2121" s="1"/>
      <c r="AU2121" s="1"/>
      <c r="AV2121" s="1"/>
      <c r="AW2121" s="1"/>
      <c r="AX2121" s="1"/>
      <c r="AY2121" s="1"/>
      <c r="AZ2121" s="1"/>
      <c r="BA2121" s="1"/>
      <c r="BB2121" s="1"/>
      <c r="BC2121" s="1"/>
      <c r="BD2121" s="1"/>
      <c r="BE2121" s="1"/>
      <c r="BF2121" s="1"/>
      <c r="BG2121" s="1"/>
      <c r="BH2121" s="1"/>
      <c r="BI2121" s="1"/>
      <c r="BJ2121" s="1"/>
      <c r="BK2121" s="1"/>
    </row>
    <row r="2122" spans="1:63" s="2" customFormat="1" ht="15" customHeight="1" x14ac:dyDescent="0.15">
      <c r="A2122" s="1"/>
      <c r="B2122" s="1"/>
      <c r="C2122" s="1"/>
      <c r="D2122" s="1"/>
      <c r="E2122" s="1"/>
      <c r="F2122" s="1"/>
      <c r="G2122" s="1"/>
      <c r="H2122" s="1"/>
      <c r="I2122" s="1"/>
      <c r="J2122" s="1"/>
      <c r="K2122" s="1"/>
      <c r="L2122" s="1"/>
      <c r="M2122" s="1"/>
      <c r="N2122" s="1"/>
      <c r="O2122" s="1"/>
      <c r="P2122" s="1"/>
      <c r="Q2122" s="1"/>
      <c r="R2122" s="1"/>
      <c r="S2122" s="1"/>
      <c r="T2122" s="1"/>
      <c r="U2122" s="1"/>
      <c r="V2122" s="1"/>
      <c r="W2122" s="1"/>
      <c r="X2122" s="1"/>
      <c r="Y2122" s="1"/>
      <c r="Z2122" s="1"/>
      <c r="AA2122" s="1"/>
      <c r="AB2122" s="1"/>
      <c r="AC2122" s="1"/>
      <c r="AD2122" s="1"/>
      <c r="AE2122" s="1"/>
      <c r="AF2122" s="83"/>
      <c r="AG2122" s="87"/>
      <c r="AH2122" s="1"/>
      <c r="AI2122" s="1"/>
      <c r="AJ2122" s="1"/>
      <c r="AK2122" s="1"/>
      <c r="AL2122" s="1"/>
      <c r="AM2122" s="1"/>
      <c r="AN2122" s="1"/>
      <c r="AO2122" s="1"/>
      <c r="AP2122" s="1"/>
      <c r="AQ2122" s="1"/>
      <c r="AR2122" s="1"/>
      <c r="AS2122" s="1"/>
      <c r="AT2122" s="1"/>
      <c r="AU2122" s="1"/>
      <c r="AV2122" s="1"/>
      <c r="AW2122" s="1"/>
      <c r="AX2122" s="1"/>
      <c r="AY2122" s="1"/>
      <c r="AZ2122" s="1"/>
      <c r="BA2122" s="1"/>
      <c r="BB2122" s="1"/>
      <c r="BC2122" s="1"/>
      <c r="BD2122" s="1"/>
      <c r="BE2122" s="1"/>
      <c r="BF2122" s="1"/>
      <c r="BG2122" s="1"/>
      <c r="BH2122" s="1"/>
      <c r="BI2122" s="1"/>
      <c r="BJ2122" s="1"/>
      <c r="BK2122" s="1"/>
    </row>
    <row r="2123" spans="1:63" s="2" customFormat="1" ht="15" customHeight="1" x14ac:dyDescent="0.15">
      <c r="A2123" s="1"/>
      <c r="B2123" s="1"/>
      <c r="C2123" s="1"/>
      <c r="D2123" s="1"/>
      <c r="E2123" s="1"/>
      <c r="F2123" s="1"/>
      <c r="G2123" s="1"/>
      <c r="H2123" s="1"/>
      <c r="I2123" s="1"/>
      <c r="J2123" s="1"/>
      <c r="K2123" s="1"/>
      <c r="L2123" s="1"/>
      <c r="M2123" s="1"/>
      <c r="N2123" s="1"/>
      <c r="O2123" s="1"/>
      <c r="P2123" s="1"/>
      <c r="Q2123" s="1"/>
      <c r="R2123" s="1"/>
      <c r="S2123" s="1"/>
      <c r="T2123" s="1"/>
      <c r="U2123" s="1"/>
      <c r="V2123" s="1"/>
      <c r="W2123" s="1"/>
      <c r="X2123" s="1"/>
      <c r="Y2123" s="1"/>
      <c r="Z2123" s="1"/>
      <c r="AA2123" s="1"/>
      <c r="AB2123" s="1"/>
      <c r="AC2123" s="1"/>
      <c r="AD2123" s="1"/>
      <c r="AE2123" s="1"/>
      <c r="AF2123" s="83"/>
      <c r="AG2123" s="87"/>
      <c r="AH2123" s="1"/>
      <c r="AI2123" s="1"/>
      <c r="AJ2123" s="1"/>
      <c r="AK2123" s="1"/>
      <c r="AL2123" s="1"/>
      <c r="AM2123" s="1"/>
      <c r="AN2123" s="1"/>
      <c r="AO2123" s="1"/>
      <c r="AP2123" s="1"/>
      <c r="AQ2123" s="1"/>
      <c r="AR2123" s="1"/>
      <c r="AS2123" s="1"/>
      <c r="AT2123" s="1"/>
      <c r="AU2123" s="1"/>
      <c r="AV2123" s="1"/>
      <c r="AW2123" s="1"/>
      <c r="AX2123" s="1"/>
      <c r="AY2123" s="1"/>
      <c r="AZ2123" s="1"/>
      <c r="BA2123" s="1"/>
      <c r="BB2123" s="1"/>
      <c r="BC2123" s="1"/>
      <c r="BD2123" s="1"/>
      <c r="BE2123" s="1"/>
      <c r="BF2123" s="1"/>
      <c r="BG2123" s="1"/>
      <c r="BH2123" s="1"/>
      <c r="BI2123" s="1"/>
      <c r="BJ2123" s="1"/>
      <c r="BK2123" s="1"/>
    </row>
    <row r="2124" spans="1:63" s="2" customFormat="1" ht="15" customHeight="1" x14ac:dyDescent="0.15">
      <c r="A2124" s="1"/>
      <c r="B2124" s="1"/>
      <c r="C2124" s="1"/>
      <c r="D2124" s="1"/>
      <c r="E2124" s="1"/>
      <c r="F2124" s="1"/>
      <c r="G2124" s="1"/>
      <c r="H2124" s="1"/>
      <c r="I2124" s="1"/>
      <c r="J2124" s="1"/>
      <c r="K2124" s="1"/>
      <c r="L2124" s="1"/>
      <c r="M2124" s="1"/>
      <c r="N2124" s="1"/>
      <c r="O2124" s="1"/>
      <c r="P2124" s="1"/>
      <c r="Q2124" s="1"/>
      <c r="R2124" s="1"/>
      <c r="S2124" s="1"/>
      <c r="T2124" s="1"/>
      <c r="U2124" s="1"/>
      <c r="V2124" s="1"/>
      <c r="W2124" s="1"/>
      <c r="X2124" s="1"/>
      <c r="Y2124" s="1"/>
      <c r="Z2124" s="1"/>
      <c r="AA2124" s="1"/>
      <c r="AB2124" s="1"/>
      <c r="AC2124" s="1"/>
      <c r="AD2124" s="1"/>
      <c r="AE2124" s="1"/>
      <c r="AF2124" s="83"/>
      <c r="AG2124" s="87"/>
      <c r="AH2124" s="1"/>
      <c r="AI2124" s="1"/>
      <c r="AJ2124" s="1"/>
      <c r="AK2124" s="1"/>
      <c r="AL2124" s="1"/>
      <c r="AM2124" s="1"/>
      <c r="AN2124" s="1"/>
      <c r="AO2124" s="1"/>
      <c r="AP2124" s="1"/>
      <c r="AQ2124" s="1"/>
      <c r="AR2124" s="1"/>
      <c r="AS2124" s="1"/>
      <c r="AT2124" s="1"/>
      <c r="AU2124" s="1"/>
      <c r="AV2124" s="1"/>
      <c r="AW2124" s="1"/>
      <c r="AX2124" s="1"/>
      <c r="AY2124" s="1"/>
      <c r="AZ2124" s="1"/>
      <c r="BA2124" s="1"/>
      <c r="BB2124" s="1"/>
      <c r="BC2124" s="1"/>
      <c r="BD2124" s="1"/>
      <c r="BE2124" s="1"/>
      <c r="BF2124" s="1"/>
      <c r="BG2124" s="1"/>
      <c r="BH2124" s="1"/>
      <c r="BI2124" s="1"/>
      <c r="BJ2124" s="1"/>
      <c r="BK2124" s="1"/>
    </row>
    <row r="2125" spans="1:63" s="2" customFormat="1" ht="15" customHeight="1" x14ac:dyDescent="0.15">
      <c r="A2125" s="1"/>
      <c r="B2125" s="1"/>
      <c r="C2125" s="1"/>
      <c r="D2125" s="1"/>
      <c r="E2125" s="1"/>
      <c r="F2125" s="1"/>
      <c r="G2125" s="1"/>
      <c r="H2125" s="1"/>
      <c r="I2125" s="1"/>
      <c r="J2125" s="1"/>
      <c r="K2125" s="1"/>
      <c r="L2125" s="1"/>
      <c r="M2125" s="1"/>
      <c r="N2125" s="1"/>
      <c r="O2125" s="1"/>
      <c r="P2125" s="1"/>
      <c r="Q2125" s="1"/>
      <c r="R2125" s="1"/>
      <c r="S2125" s="1"/>
      <c r="T2125" s="1"/>
      <c r="U2125" s="1"/>
      <c r="V2125" s="1"/>
      <c r="W2125" s="1"/>
      <c r="X2125" s="1"/>
      <c r="Y2125" s="1"/>
      <c r="Z2125" s="1"/>
      <c r="AA2125" s="1"/>
      <c r="AB2125" s="1"/>
      <c r="AC2125" s="1"/>
      <c r="AD2125" s="1"/>
      <c r="AE2125" s="1"/>
      <c r="AF2125" s="83"/>
      <c r="AG2125" s="87"/>
      <c r="AH2125" s="1"/>
      <c r="AI2125" s="1"/>
      <c r="AJ2125" s="1"/>
      <c r="AK2125" s="1"/>
      <c r="AL2125" s="1"/>
      <c r="AM2125" s="1"/>
      <c r="AN2125" s="1"/>
      <c r="AO2125" s="1"/>
      <c r="AP2125" s="1"/>
      <c r="AQ2125" s="1"/>
      <c r="AR2125" s="1"/>
      <c r="AS2125" s="1"/>
      <c r="AT2125" s="1"/>
      <c r="AU2125" s="1"/>
      <c r="AV2125" s="1"/>
      <c r="AW2125" s="1"/>
      <c r="AX2125" s="1"/>
      <c r="AY2125" s="1"/>
      <c r="AZ2125" s="1"/>
      <c r="BA2125" s="1"/>
      <c r="BB2125" s="1"/>
      <c r="BC2125" s="1"/>
      <c r="BD2125" s="1"/>
      <c r="BE2125" s="1"/>
      <c r="BF2125" s="1"/>
      <c r="BG2125" s="1"/>
      <c r="BH2125" s="1"/>
      <c r="BI2125" s="1"/>
      <c r="BJ2125" s="1"/>
      <c r="BK2125" s="1"/>
    </row>
    <row r="2126" spans="1:63" s="2" customFormat="1" ht="15" customHeight="1" x14ac:dyDescent="0.15">
      <c r="A2126" s="1"/>
      <c r="B2126" s="1"/>
      <c r="C2126" s="1"/>
      <c r="D2126" s="1"/>
      <c r="E2126" s="1"/>
      <c r="F2126" s="1"/>
      <c r="G2126" s="1"/>
      <c r="H2126" s="1"/>
      <c r="I2126" s="1"/>
      <c r="J2126" s="1"/>
      <c r="K2126" s="1"/>
      <c r="L2126" s="1"/>
      <c r="M2126" s="1"/>
      <c r="N2126" s="1"/>
      <c r="O2126" s="1"/>
      <c r="P2126" s="1"/>
      <c r="Q2126" s="1"/>
      <c r="R2126" s="1"/>
      <c r="S2126" s="1"/>
      <c r="T2126" s="1"/>
      <c r="U2126" s="1"/>
      <c r="V2126" s="1"/>
      <c r="W2126" s="1"/>
      <c r="X2126" s="1"/>
      <c r="Y2126" s="1"/>
      <c r="Z2126" s="1"/>
      <c r="AA2126" s="1"/>
      <c r="AB2126" s="1"/>
      <c r="AC2126" s="1"/>
      <c r="AD2126" s="1"/>
      <c r="AE2126" s="1"/>
      <c r="AF2126" s="83"/>
      <c r="AG2126" s="87"/>
      <c r="AH2126" s="1"/>
      <c r="AI2126" s="1"/>
      <c r="AJ2126" s="1"/>
      <c r="AK2126" s="1"/>
      <c r="AL2126" s="1"/>
      <c r="AM2126" s="1"/>
      <c r="AN2126" s="1"/>
      <c r="AO2126" s="1"/>
      <c r="AP2126" s="1"/>
      <c r="AQ2126" s="1"/>
      <c r="AR2126" s="1"/>
      <c r="AS2126" s="1"/>
      <c r="AT2126" s="1"/>
      <c r="AU2126" s="1"/>
      <c r="AV2126" s="1"/>
      <c r="AW2126" s="1"/>
      <c r="AX2126" s="1"/>
      <c r="AY2126" s="1"/>
      <c r="AZ2126" s="1"/>
      <c r="BA2126" s="1"/>
      <c r="BB2126" s="1"/>
      <c r="BC2126" s="1"/>
      <c r="BD2126" s="1"/>
      <c r="BE2126" s="1"/>
      <c r="BF2126" s="1"/>
      <c r="BG2126" s="1"/>
      <c r="BH2126" s="1"/>
      <c r="BI2126" s="1"/>
      <c r="BJ2126" s="1"/>
      <c r="BK2126" s="1"/>
    </row>
    <row r="2127" spans="1:63" s="2" customFormat="1" ht="15" customHeight="1" x14ac:dyDescent="0.15">
      <c r="A2127" s="1"/>
      <c r="B2127" s="1"/>
      <c r="C2127" s="1"/>
      <c r="D2127" s="1"/>
      <c r="E2127" s="1"/>
      <c r="F2127" s="1"/>
      <c r="G2127" s="1"/>
      <c r="H2127" s="1"/>
      <c r="I2127" s="1"/>
      <c r="J2127" s="1"/>
      <c r="K2127" s="1"/>
      <c r="L2127" s="1"/>
      <c r="M2127" s="1"/>
      <c r="N2127" s="1"/>
      <c r="O2127" s="1"/>
      <c r="P2127" s="1"/>
      <c r="Q2127" s="1"/>
      <c r="R2127" s="1"/>
      <c r="S2127" s="1"/>
      <c r="T2127" s="1"/>
      <c r="U2127" s="1"/>
      <c r="V2127" s="1"/>
      <c r="W2127" s="1"/>
      <c r="X2127" s="1"/>
      <c r="Y2127" s="1"/>
      <c r="Z2127" s="1"/>
      <c r="AA2127" s="1"/>
      <c r="AB2127" s="1"/>
      <c r="AC2127" s="1"/>
      <c r="AD2127" s="1"/>
      <c r="AE2127" s="1"/>
      <c r="AF2127" s="83"/>
      <c r="AG2127" s="87"/>
      <c r="AH2127" s="1"/>
      <c r="AI2127" s="1"/>
      <c r="AJ2127" s="1"/>
      <c r="AK2127" s="1"/>
      <c r="AL2127" s="1"/>
      <c r="AM2127" s="1"/>
      <c r="AN2127" s="1"/>
      <c r="AO2127" s="1"/>
      <c r="AP2127" s="1"/>
      <c r="AQ2127" s="1"/>
      <c r="AR2127" s="1"/>
      <c r="AS2127" s="1"/>
      <c r="AT2127" s="1"/>
      <c r="AU2127" s="1"/>
      <c r="AV2127" s="1"/>
      <c r="AW2127" s="1"/>
      <c r="AX2127" s="1"/>
      <c r="AY2127" s="1"/>
      <c r="AZ2127" s="1"/>
      <c r="BA2127" s="1"/>
      <c r="BB2127" s="1"/>
      <c r="BC2127" s="1"/>
      <c r="BD2127" s="1"/>
      <c r="BE2127" s="1"/>
      <c r="BF2127" s="1"/>
      <c r="BG2127" s="1"/>
      <c r="BH2127" s="1"/>
      <c r="BI2127" s="1"/>
      <c r="BJ2127" s="1"/>
      <c r="BK2127" s="1"/>
    </row>
    <row r="2128" spans="1:63" s="2" customFormat="1" ht="15" customHeight="1" x14ac:dyDescent="0.15">
      <c r="A2128" s="1"/>
      <c r="B2128" s="1"/>
      <c r="C2128" s="1"/>
      <c r="D2128" s="1"/>
      <c r="E2128" s="1"/>
      <c r="F2128" s="1"/>
      <c r="G2128" s="1"/>
      <c r="H2128" s="1"/>
      <c r="I2128" s="1"/>
      <c r="J2128" s="1"/>
      <c r="K2128" s="1"/>
      <c r="L2128" s="1"/>
      <c r="M2128" s="1"/>
      <c r="N2128" s="1"/>
      <c r="O2128" s="1"/>
      <c r="P2128" s="1"/>
      <c r="Q2128" s="1"/>
      <c r="R2128" s="1"/>
      <c r="S2128" s="1"/>
      <c r="T2128" s="1"/>
      <c r="U2128" s="1"/>
      <c r="V2128" s="1"/>
      <c r="W2128" s="1"/>
      <c r="X2128" s="1"/>
      <c r="Y2128" s="1"/>
      <c r="Z2128" s="1"/>
      <c r="AA2128" s="1"/>
      <c r="AB2128" s="1"/>
      <c r="AC2128" s="1"/>
      <c r="AD2128" s="1"/>
      <c r="AE2128" s="1"/>
      <c r="AF2128" s="83"/>
      <c r="AG2128" s="87"/>
      <c r="AH2128" s="1"/>
      <c r="AI2128" s="1"/>
      <c r="AJ2128" s="1"/>
      <c r="AK2128" s="1"/>
      <c r="AL2128" s="1"/>
      <c r="AM2128" s="1"/>
      <c r="AN2128" s="1"/>
      <c r="AO2128" s="1"/>
      <c r="AP2128" s="1"/>
      <c r="AQ2128" s="1"/>
      <c r="AR2128" s="1"/>
      <c r="AS2128" s="1"/>
      <c r="AT2128" s="1"/>
      <c r="AU2128" s="1"/>
      <c r="AV2128" s="1"/>
      <c r="AW2128" s="1"/>
      <c r="AX2128" s="1"/>
      <c r="AY2128" s="1"/>
      <c r="AZ2128" s="1"/>
      <c r="BA2128" s="1"/>
      <c r="BB2128" s="1"/>
      <c r="BC2128" s="1"/>
      <c r="BD2128" s="1"/>
      <c r="BE2128" s="1"/>
      <c r="BF2128" s="1"/>
      <c r="BG2128" s="1"/>
      <c r="BH2128" s="1"/>
      <c r="BI2128" s="1"/>
      <c r="BJ2128" s="1"/>
      <c r="BK2128" s="1"/>
    </row>
    <row r="2129" spans="1:63" s="2" customFormat="1" ht="15" customHeight="1" x14ac:dyDescent="0.15">
      <c r="A2129" s="1"/>
      <c r="B2129" s="1"/>
      <c r="C2129" s="1"/>
      <c r="D2129" s="1"/>
      <c r="E2129" s="1"/>
      <c r="F2129" s="1"/>
      <c r="G2129" s="1"/>
      <c r="H2129" s="1"/>
      <c r="I2129" s="1"/>
      <c r="J2129" s="1"/>
      <c r="K2129" s="1"/>
      <c r="L2129" s="1"/>
      <c r="M2129" s="1"/>
      <c r="N2129" s="1"/>
      <c r="O2129" s="1"/>
      <c r="P2129" s="1"/>
      <c r="Q2129" s="1"/>
      <c r="R2129" s="1"/>
      <c r="S2129" s="1"/>
      <c r="T2129" s="1"/>
      <c r="U2129" s="1"/>
      <c r="V2129" s="1"/>
      <c r="W2129" s="1"/>
      <c r="X2129" s="1"/>
      <c r="Y2129" s="1"/>
      <c r="Z2129" s="1"/>
      <c r="AA2129" s="1"/>
      <c r="AB2129" s="1"/>
      <c r="AC2129" s="1"/>
      <c r="AD2129" s="1"/>
      <c r="AE2129" s="1"/>
      <c r="AF2129" s="83"/>
      <c r="AG2129" s="87"/>
      <c r="AH2129" s="1"/>
      <c r="AI2129" s="1"/>
      <c r="AJ2129" s="1"/>
      <c r="AK2129" s="1"/>
      <c r="AL2129" s="1"/>
      <c r="AM2129" s="1"/>
      <c r="AN2129" s="1"/>
      <c r="AO2129" s="1"/>
      <c r="AP2129" s="1"/>
      <c r="AQ2129" s="1"/>
      <c r="AR2129" s="1"/>
      <c r="AS2129" s="1"/>
      <c r="AT2129" s="1"/>
      <c r="AU2129" s="1"/>
      <c r="AV2129" s="1"/>
      <c r="AW2129" s="1"/>
      <c r="AX2129" s="1"/>
      <c r="AY2129" s="1"/>
      <c r="AZ2129" s="1"/>
      <c r="BA2129" s="1"/>
      <c r="BB2129" s="1"/>
      <c r="BC2129" s="1"/>
      <c r="BD2129" s="1"/>
      <c r="BE2129" s="1"/>
      <c r="BF2129" s="1"/>
      <c r="BG2129" s="1"/>
      <c r="BH2129" s="1"/>
      <c r="BI2129" s="1"/>
      <c r="BJ2129" s="1"/>
      <c r="BK2129" s="1"/>
    </row>
    <row r="2130" spans="1:63" s="2" customFormat="1" ht="15" customHeight="1" x14ac:dyDescent="0.15">
      <c r="A2130" s="1"/>
      <c r="B2130" s="1"/>
      <c r="C2130" s="1"/>
      <c r="D2130" s="1"/>
      <c r="E2130" s="1"/>
      <c r="F2130" s="1"/>
      <c r="G2130" s="1"/>
      <c r="H2130" s="1"/>
      <c r="I2130" s="1"/>
      <c r="J2130" s="1"/>
      <c r="K2130" s="1"/>
      <c r="L2130" s="1"/>
      <c r="M2130" s="1"/>
      <c r="N2130" s="1"/>
      <c r="O2130" s="1"/>
      <c r="P2130" s="1"/>
      <c r="Q2130" s="1"/>
      <c r="R2130" s="1"/>
      <c r="S2130" s="1"/>
      <c r="T2130" s="1"/>
      <c r="U2130" s="1"/>
      <c r="V2130" s="1"/>
      <c r="W2130" s="1"/>
      <c r="X2130" s="1"/>
      <c r="Y2130" s="1"/>
      <c r="Z2130" s="1"/>
      <c r="AA2130" s="1"/>
      <c r="AB2130" s="1"/>
      <c r="AC2130" s="1"/>
      <c r="AD2130" s="1"/>
      <c r="AE2130" s="1"/>
      <c r="AF2130" s="83"/>
      <c r="AG2130" s="87"/>
      <c r="AH2130" s="1"/>
      <c r="AI2130" s="1"/>
      <c r="AJ2130" s="1"/>
      <c r="AK2130" s="1"/>
      <c r="AL2130" s="1"/>
      <c r="AM2130" s="1"/>
      <c r="AN2130" s="1"/>
      <c r="AO2130" s="1"/>
      <c r="AP2130" s="1"/>
      <c r="AQ2130" s="1"/>
      <c r="AR2130" s="1"/>
      <c r="AS2130" s="1"/>
      <c r="AT2130" s="1"/>
      <c r="AU2130" s="1"/>
      <c r="AV2130" s="1"/>
      <c r="AW2130" s="1"/>
      <c r="AX2130" s="1"/>
      <c r="AY2130" s="1"/>
      <c r="AZ2130" s="1"/>
      <c r="BA2130" s="1"/>
      <c r="BB2130" s="1"/>
      <c r="BC2130" s="1"/>
      <c r="BD2130" s="1"/>
      <c r="BE2130" s="1"/>
      <c r="BF2130" s="1"/>
      <c r="BG2130" s="1"/>
      <c r="BH2130" s="1"/>
      <c r="BI2130" s="1"/>
      <c r="BJ2130" s="1"/>
      <c r="BK2130" s="1"/>
    </row>
    <row r="2131" spans="1:63" s="2" customFormat="1" ht="15" customHeight="1" x14ac:dyDescent="0.15">
      <c r="A2131" s="1"/>
      <c r="B2131" s="1"/>
      <c r="C2131" s="1"/>
      <c r="D2131" s="1"/>
      <c r="E2131" s="1"/>
      <c r="F2131" s="1"/>
      <c r="G2131" s="1"/>
      <c r="H2131" s="1"/>
      <c r="I2131" s="1"/>
      <c r="J2131" s="1"/>
      <c r="K2131" s="1"/>
      <c r="L2131" s="1"/>
      <c r="M2131" s="1"/>
      <c r="N2131" s="1"/>
      <c r="O2131" s="1"/>
      <c r="P2131" s="1"/>
      <c r="Q2131" s="1"/>
      <c r="R2131" s="1"/>
      <c r="S2131" s="1"/>
      <c r="T2131" s="1"/>
      <c r="U2131" s="1"/>
      <c r="V2131" s="1"/>
      <c r="W2131" s="1"/>
      <c r="X2131" s="1"/>
      <c r="Y2131" s="1"/>
      <c r="Z2131" s="1"/>
      <c r="AA2131" s="1"/>
      <c r="AB2131" s="1"/>
      <c r="AC2131" s="1"/>
      <c r="AD2131" s="1"/>
      <c r="AE2131" s="1"/>
      <c r="AF2131" s="83"/>
      <c r="AG2131" s="87"/>
      <c r="AH2131" s="1"/>
      <c r="AI2131" s="1"/>
      <c r="AJ2131" s="1"/>
      <c r="AK2131" s="1"/>
      <c r="AL2131" s="1"/>
      <c r="AM2131" s="1"/>
      <c r="AN2131" s="1"/>
      <c r="AO2131" s="1"/>
      <c r="AP2131" s="1"/>
      <c r="AQ2131" s="1"/>
      <c r="AR2131" s="1"/>
      <c r="AS2131" s="1"/>
      <c r="AT2131" s="1"/>
      <c r="AU2131" s="1"/>
      <c r="AV2131" s="1"/>
      <c r="AW2131" s="1"/>
      <c r="AX2131" s="1"/>
      <c r="AY2131" s="1"/>
      <c r="AZ2131" s="1"/>
      <c r="BA2131" s="1"/>
      <c r="BB2131" s="1"/>
      <c r="BC2131" s="1"/>
      <c r="BD2131" s="1"/>
      <c r="BE2131" s="1"/>
      <c r="BF2131" s="1"/>
      <c r="BG2131" s="1"/>
      <c r="BH2131" s="1"/>
      <c r="BI2131" s="1"/>
      <c r="BJ2131" s="1"/>
      <c r="BK2131" s="1"/>
    </row>
    <row r="2132" spans="1:63" s="2" customFormat="1" ht="15" customHeight="1" x14ac:dyDescent="0.15">
      <c r="A2132" s="1"/>
      <c r="B2132" s="1"/>
      <c r="C2132" s="1"/>
      <c r="D2132" s="1"/>
      <c r="E2132" s="1"/>
      <c r="F2132" s="1"/>
      <c r="G2132" s="1"/>
      <c r="H2132" s="1"/>
      <c r="I2132" s="1"/>
      <c r="J2132" s="1"/>
      <c r="K2132" s="1"/>
      <c r="L2132" s="1"/>
      <c r="M2132" s="1"/>
      <c r="N2132" s="1"/>
      <c r="O2132" s="1"/>
      <c r="P2132" s="1"/>
      <c r="Q2132" s="1"/>
      <c r="R2132" s="1"/>
      <c r="S2132" s="1"/>
      <c r="T2132" s="1"/>
      <c r="U2132" s="1"/>
      <c r="V2132" s="1"/>
      <c r="W2132" s="1"/>
      <c r="X2132" s="1"/>
      <c r="Y2132" s="1"/>
      <c r="Z2132" s="1"/>
      <c r="AA2132" s="1"/>
      <c r="AB2132" s="1"/>
      <c r="AC2132" s="1"/>
      <c r="AD2132" s="1"/>
      <c r="AE2132" s="1"/>
      <c r="AF2132" s="83"/>
      <c r="AG2132" s="87"/>
      <c r="AH2132" s="1"/>
      <c r="AI2132" s="1"/>
      <c r="AJ2132" s="1"/>
      <c r="AK2132" s="1"/>
      <c r="AL2132" s="1"/>
      <c r="AM2132" s="1"/>
      <c r="AN2132" s="1"/>
      <c r="AO2132" s="1"/>
      <c r="AP2132" s="1"/>
      <c r="AQ2132" s="1"/>
      <c r="AR2132" s="1"/>
      <c r="AS2132" s="1"/>
      <c r="AT2132" s="1"/>
      <c r="AU2132" s="1"/>
      <c r="AV2132" s="1"/>
      <c r="AW2132" s="1"/>
      <c r="AX2132" s="1"/>
      <c r="AY2132" s="1"/>
      <c r="AZ2132" s="1"/>
      <c r="BA2132" s="1"/>
      <c r="BB2132" s="1"/>
      <c r="BC2132" s="1"/>
      <c r="BD2132" s="1"/>
      <c r="BE2132" s="1"/>
      <c r="BF2132" s="1"/>
      <c r="BG2132" s="1"/>
      <c r="BH2132" s="1"/>
      <c r="BI2132" s="1"/>
      <c r="BJ2132" s="1"/>
      <c r="BK2132" s="1"/>
    </row>
    <row r="2133" spans="1:63" s="2" customFormat="1" ht="15" customHeight="1" x14ac:dyDescent="0.15">
      <c r="A2133" s="1"/>
      <c r="B2133" s="1"/>
      <c r="C2133" s="1"/>
      <c r="D2133" s="1"/>
      <c r="E2133" s="1"/>
      <c r="F2133" s="1"/>
      <c r="G2133" s="1"/>
      <c r="H2133" s="1"/>
      <c r="I2133" s="1"/>
      <c r="J2133" s="1"/>
      <c r="K2133" s="1"/>
      <c r="L2133" s="1"/>
      <c r="M2133" s="1"/>
      <c r="N2133" s="1"/>
      <c r="O2133" s="1"/>
      <c r="P2133" s="1"/>
      <c r="Q2133" s="1"/>
      <c r="R2133" s="1"/>
      <c r="S2133" s="1"/>
      <c r="T2133" s="1"/>
      <c r="U2133" s="1"/>
      <c r="V2133" s="1"/>
      <c r="W2133" s="1"/>
      <c r="X2133" s="1"/>
      <c r="Y2133" s="1"/>
      <c r="Z2133" s="1"/>
      <c r="AA2133" s="1"/>
      <c r="AB2133" s="1"/>
      <c r="AC2133" s="1"/>
      <c r="AD2133" s="1"/>
      <c r="AE2133" s="1"/>
      <c r="AF2133" s="83"/>
      <c r="AG2133" s="87"/>
      <c r="AH2133" s="1"/>
      <c r="AI2133" s="1"/>
      <c r="AJ2133" s="1"/>
      <c r="AK2133" s="1"/>
      <c r="AL2133" s="1"/>
      <c r="AM2133" s="1"/>
      <c r="AN2133" s="1"/>
      <c r="AO2133" s="1"/>
      <c r="AP2133" s="1"/>
      <c r="AQ2133" s="1"/>
      <c r="AR2133" s="1"/>
      <c r="AS2133" s="1"/>
      <c r="AT2133" s="1"/>
      <c r="AU2133" s="1"/>
      <c r="AV2133" s="1"/>
      <c r="AW2133" s="1"/>
      <c r="AX2133" s="1"/>
      <c r="AY2133" s="1"/>
      <c r="AZ2133" s="1"/>
      <c r="BA2133" s="1"/>
      <c r="BB2133" s="1"/>
      <c r="BC2133" s="1"/>
      <c r="BD2133" s="1"/>
      <c r="BE2133" s="1"/>
      <c r="BF2133" s="1"/>
      <c r="BG2133" s="1"/>
      <c r="BH2133" s="1"/>
      <c r="BI2133" s="1"/>
      <c r="BJ2133" s="1"/>
      <c r="BK2133" s="1"/>
    </row>
    <row r="2134" spans="1:63" s="2" customFormat="1" ht="15" customHeight="1" x14ac:dyDescent="0.15">
      <c r="A2134" s="1"/>
      <c r="B2134" s="1"/>
      <c r="C2134" s="1"/>
      <c r="D2134" s="1"/>
      <c r="E2134" s="1"/>
      <c r="F2134" s="1"/>
      <c r="G2134" s="1"/>
      <c r="H2134" s="1"/>
      <c r="I2134" s="1"/>
      <c r="J2134" s="1"/>
      <c r="K2134" s="1"/>
      <c r="L2134" s="1"/>
      <c r="M2134" s="1"/>
      <c r="N2134" s="1"/>
      <c r="O2134" s="1"/>
      <c r="P2134" s="1"/>
      <c r="Q2134" s="1"/>
      <c r="R2134" s="1"/>
      <c r="S2134" s="1"/>
      <c r="T2134" s="1"/>
      <c r="U2134" s="1"/>
      <c r="V2134" s="1"/>
      <c r="W2134" s="1"/>
      <c r="X2134" s="1"/>
      <c r="Y2134" s="1"/>
      <c r="Z2134" s="1"/>
      <c r="AA2134" s="1"/>
      <c r="AB2134" s="1"/>
      <c r="AC2134" s="1"/>
      <c r="AD2134" s="1"/>
      <c r="AE2134" s="1"/>
      <c r="AF2134" s="83"/>
      <c r="AG2134" s="87"/>
      <c r="AH2134" s="1"/>
      <c r="AI2134" s="1"/>
      <c r="AJ2134" s="1"/>
      <c r="AK2134" s="1"/>
      <c r="AL2134" s="1"/>
      <c r="AM2134" s="1"/>
      <c r="AN2134" s="1"/>
      <c r="AO2134" s="1"/>
      <c r="AP2134" s="1"/>
      <c r="AQ2134" s="1"/>
      <c r="AR2134" s="1"/>
      <c r="AS2134" s="1"/>
      <c r="AT2134" s="1"/>
      <c r="AU2134" s="1"/>
      <c r="AV2134" s="1"/>
      <c r="AW2134" s="1"/>
      <c r="AX2134" s="1"/>
      <c r="AY2134" s="1"/>
      <c r="AZ2134" s="1"/>
      <c r="BA2134" s="1"/>
      <c r="BB2134" s="1"/>
      <c r="BC2134" s="1"/>
      <c r="BD2134" s="1"/>
      <c r="BE2134" s="1"/>
      <c r="BF2134" s="1"/>
      <c r="BG2134" s="1"/>
      <c r="BH2134" s="1"/>
      <c r="BI2134" s="1"/>
      <c r="BJ2134" s="1"/>
      <c r="BK2134" s="1"/>
    </row>
    <row r="2135" spans="1:63" s="2" customFormat="1" ht="15" customHeight="1" x14ac:dyDescent="0.15">
      <c r="A2135" s="1"/>
      <c r="B2135" s="1"/>
      <c r="C2135" s="1"/>
      <c r="D2135" s="1"/>
      <c r="E2135" s="1"/>
      <c r="F2135" s="1"/>
      <c r="G2135" s="1"/>
      <c r="H2135" s="1"/>
      <c r="I2135" s="1"/>
      <c r="J2135" s="1"/>
      <c r="K2135" s="1"/>
      <c r="L2135" s="1"/>
      <c r="M2135" s="1"/>
      <c r="N2135" s="1"/>
      <c r="O2135" s="1"/>
      <c r="P2135" s="1"/>
      <c r="Q2135" s="1"/>
      <c r="R2135" s="1"/>
      <c r="S2135" s="1"/>
      <c r="T2135" s="1"/>
      <c r="U2135" s="1"/>
      <c r="V2135" s="1"/>
      <c r="W2135" s="1"/>
      <c r="X2135" s="1"/>
      <c r="Y2135" s="1"/>
      <c r="Z2135" s="1"/>
      <c r="AA2135" s="1"/>
      <c r="AB2135" s="1"/>
      <c r="AC2135" s="1"/>
      <c r="AD2135" s="1"/>
      <c r="AE2135" s="1"/>
      <c r="AF2135" s="83"/>
      <c r="AG2135" s="87"/>
      <c r="AH2135" s="1"/>
      <c r="AI2135" s="1"/>
      <c r="AJ2135" s="1"/>
      <c r="AK2135" s="1"/>
      <c r="AL2135" s="1"/>
      <c r="AM2135" s="1"/>
      <c r="AN2135" s="1"/>
      <c r="AO2135" s="1"/>
      <c r="AP2135" s="1"/>
      <c r="AQ2135" s="1"/>
      <c r="AR2135" s="1"/>
      <c r="AS2135" s="1"/>
      <c r="AT2135" s="1"/>
      <c r="AU2135" s="1"/>
      <c r="AV2135" s="1"/>
      <c r="AW2135" s="1"/>
      <c r="AX2135" s="1"/>
      <c r="AY2135" s="1"/>
      <c r="AZ2135" s="1"/>
      <c r="BA2135" s="1"/>
      <c r="BB2135" s="1"/>
      <c r="BC2135" s="1"/>
      <c r="BD2135" s="1"/>
      <c r="BE2135" s="1"/>
      <c r="BF2135" s="1"/>
      <c r="BG2135" s="1"/>
      <c r="BH2135" s="1"/>
      <c r="BI2135" s="1"/>
      <c r="BJ2135" s="1"/>
      <c r="BK2135" s="1"/>
    </row>
    <row r="2136" spans="1:63" s="2" customFormat="1" ht="15" customHeight="1" x14ac:dyDescent="0.15">
      <c r="A2136" s="1"/>
      <c r="B2136" s="1"/>
      <c r="C2136" s="1"/>
      <c r="D2136" s="1"/>
      <c r="E2136" s="1"/>
      <c r="F2136" s="1"/>
      <c r="G2136" s="1"/>
      <c r="H2136" s="1"/>
      <c r="I2136" s="1"/>
      <c r="J2136" s="1"/>
      <c r="K2136" s="1"/>
      <c r="L2136" s="1"/>
      <c r="M2136" s="1"/>
      <c r="N2136" s="1"/>
      <c r="O2136" s="1"/>
      <c r="P2136" s="1"/>
      <c r="Q2136" s="1"/>
      <c r="R2136" s="1"/>
      <c r="S2136" s="1"/>
      <c r="T2136" s="1"/>
      <c r="U2136" s="1"/>
      <c r="V2136" s="1"/>
      <c r="W2136" s="1"/>
      <c r="X2136" s="1"/>
      <c r="Y2136" s="1"/>
      <c r="Z2136" s="1"/>
      <c r="AA2136" s="1"/>
      <c r="AB2136" s="1"/>
      <c r="AC2136" s="1"/>
      <c r="AD2136" s="1"/>
      <c r="AE2136" s="1"/>
      <c r="AF2136" s="83"/>
      <c r="AG2136" s="87"/>
      <c r="AH2136" s="1"/>
      <c r="AI2136" s="1"/>
      <c r="AJ2136" s="1"/>
      <c r="AK2136" s="1"/>
      <c r="AL2136" s="1"/>
      <c r="AM2136" s="1"/>
      <c r="AN2136" s="1"/>
      <c r="AO2136" s="1"/>
      <c r="AP2136" s="1"/>
      <c r="AQ2136" s="1"/>
      <c r="AR2136" s="1"/>
      <c r="AS2136" s="1"/>
      <c r="AT2136" s="1"/>
      <c r="AU2136" s="1"/>
      <c r="AV2136" s="1"/>
      <c r="AW2136" s="1"/>
      <c r="AX2136" s="1"/>
      <c r="AY2136" s="1"/>
      <c r="AZ2136" s="1"/>
      <c r="BA2136" s="1"/>
      <c r="BB2136" s="1"/>
      <c r="BC2136" s="1"/>
      <c r="BD2136" s="1"/>
      <c r="BE2136" s="1"/>
      <c r="BF2136" s="1"/>
      <c r="BG2136" s="1"/>
      <c r="BH2136" s="1"/>
      <c r="BI2136" s="1"/>
      <c r="BJ2136" s="1"/>
      <c r="BK2136" s="1"/>
    </row>
    <row r="2137" spans="1:63" s="2" customFormat="1" ht="15" customHeight="1" x14ac:dyDescent="0.15">
      <c r="A2137" s="1"/>
      <c r="B2137" s="1"/>
      <c r="C2137" s="1"/>
      <c r="D2137" s="1"/>
      <c r="E2137" s="1"/>
      <c r="F2137" s="1"/>
      <c r="G2137" s="1"/>
      <c r="H2137" s="1"/>
      <c r="I2137" s="1"/>
      <c r="J2137" s="1"/>
      <c r="K2137" s="1"/>
      <c r="L2137" s="1"/>
      <c r="M2137" s="1"/>
      <c r="N2137" s="1"/>
      <c r="O2137" s="1"/>
      <c r="P2137" s="1"/>
      <c r="Q2137" s="1"/>
      <c r="R2137" s="1"/>
      <c r="S2137" s="1"/>
      <c r="T2137" s="1"/>
      <c r="U2137" s="1"/>
      <c r="V2137" s="1"/>
      <c r="W2137" s="1"/>
      <c r="X2137" s="1"/>
      <c r="Y2137" s="1"/>
      <c r="Z2137" s="1"/>
      <c r="AA2137" s="1"/>
      <c r="AB2137" s="1"/>
      <c r="AC2137" s="1"/>
      <c r="AD2137" s="1"/>
      <c r="AE2137" s="1"/>
      <c r="AF2137" s="83"/>
      <c r="AG2137" s="87"/>
      <c r="AH2137" s="1"/>
      <c r="AI2137" s="1"/>
      <c r="AJ2137" s="1"/>
      <c r="AK2137" s="1"/>
      <c r="AL2137" s="1"/>
      <c r="AM2137" s="1"/>
      <c r="AN2137" s="1"/>
      <c r="AO2137" s="1"/>
      <c r="AP2137" s="1"/>
      <c r="AQ2137" s="1"/>
      <c r="AR2137" s="1"/>
      <c r="AS2137" s="1"/>
      <c r="AT2137" s="1"/>
      <c r="AU2137" s="1"/>
      <c r="AV2137" s="1"/>
      <c r="AW2137" s="1"/>
      <c r="AX2137" s="1"/>
      <c r="AY2137" s="1"/>
      <c r="AZ2137" s="1"/>
      <c r="BA2137" s="1"/>
      <c r="BB2137" s="1"/>
      <c r="BC2137" s="1"/>
      <c r="BD2137" s="1"/>
      <c r="BE2137" s="1"/>
      <c r="BF2137" s="1"/>
      <c r="BG2137" s="1"/>
      <c r="BH2137" s="1"/>
      <c r="BI2137" s="1"/>
      <c r="BJ2137" s="1"/>
      <c r="BK2137" s="1"/>
    </row>
    <row r="2138" spans="1:63" s="2" customFormat="1" ht="15" customHeight="1" x14ac:dyDescent="0.15">
      <c r="A2138" s="1"/>
      <c r="B2138" s="1"/>
      <c r="C2138" s="1"/>
      <c r="D2138" s="1"/>
      <c r="E2138" s="1"/>
      <c r="F2138" s="1"/>
      <c r="G2138" s="1"/>
      <c r="H2138" s="1"/>
      <c r="I2138" s="1"/>
      <c r="J2138" s="1"/>
      <c r="K2138" s="1"/>
      <c r="L2138" s="1"/>
      <c r="M2138" s="1"/>
      <c r="N2138" s="1"/>
      <c r="O2138" s="1"/>
      <c r="P2138" s="1"/>
      <c r="Q2138" s="1"/>
      <c r="R2138" s="1"/>
      <c r="S2138" s="1"/>
      <c r="T2138" s="1"/>
      <c r="U2138" s="1"/>
      <c r="V2138" s="1"/>
      <c r="W2138" s="1"/>
      <c r="X2138" s="1"/>
      <c r="Y2138" s="1"/>
      <c r="Z2138" s="1"/>
      <c r="AA2138" s="1"/>
      <c r="AB2138" s="1"/>
      <c r="AC2138" s="1"/>
      <c r="AD2138" s="1"/>
      <c r="AE2138" s="1"/>
      <c r="AF2138" s="83"/>
      <c r="AG2138" s="87"/>
      <c r="AH2138" s="1"/>
      <c r="AI2138" s="1"/>
      <c r="AJ2138" s="1"/>
      <c r="AK2138" s="1"/>
      <c r="AL2138" s="1"/>
      <c r="AM2138" s="1"/>
      <c r="AN2138" s="1"/>
      <c r="AO2138" s="1"/>
      <c r="AP2138" s="1"/>
      <c r="AQ2138" s="1"/>
      <c r="AR2138" s="1"/>
      <c r="AS2138" s="1"/>
      <c r="AT2138" s="1"/>
      <c r="AU2138" s="1"/>
      <c r="AV2138" s="1"/>
      <c r="AW2138" s="1"/>
      <c r="AX2138" s="1"/>
      <c r="AY2138" s="1"/>
      <c r="AZ2138" s="1"/>
      <c r="BA2138" s="1"/>
      <c r="BB2138" s="1"/>
      <c r="BC2138" s="1"/>
      <c r="BD2138" s="1"/>
      <c r="BE2138" s="1"/>
      <c r="BF2138" s="1"/>
      <c r="BG2138" s="1"/>
      <c r="BH2138" s="1"/>
      <c r="BI2138" s="1"/>
      <c r="BJ2138" s="1"/>
      <c r="BK2138" s="1"/>
    </row>
    <row r="2139" spans="1:63" s="2" customFormat="1" ht="15" customHeight="1" x14ac:dyDescent="0.15">
      <c r="A2139" s="1"/>
      <c r="B2139" s="1"/>
      <c r="C2139" s="1"/>
      <c r="D2139" s="1"/>
      <c r="E2139" s="1"/>
      <c r="F2139" s="1"/>
      <c r="G2139" s="1"/>
      <c r="H2139" s="1"/>
      <c r="I2139" s="1"/>
      <c r="J2139" s="1"/>
      <c r="K2139" s="1"/>
      <c r="L2139" s="1"/>
      <c r="M2139" s="1"/>
      <c r="N2139" s="1"/>
      <c r="O2139" s="1"/>
      <c r="P2139" s="1"/>
      <c r="Q2139" s="1"/>
      <c r="R2139" s="1"/>
      <c r="S2139" s="1"/>
      <c r="T2139" s="1"/>
      <c r="U2139" s="1"/>
      <c r="V2139" s="1"/>
      <c r="W2139" s="1"/>
      <c r="X2139" s="1"/>
      <c r="Y2139" s="1"/>
      <c r="Z2139" s="1"/>
      <c r="AA2139" s="1"/>
      <c r="AB2139" s="1"/>
      <c r="AC2139" s="1"/>
      <c r="AD2139" s="1"/>
      <c r="AE2139" s="1"/>
      <c r="AF2139" s="83"/>
      <c r="AG2139" s="87"/>
      <c r="AH2139" s="1"/>
      <c r="AI2139" s="1"/>
      <c r="AJ2139" s="1"/>
      <c r="AK2139" s="1"/>
      <c r="AL2139" s="1"/>
      <c r="AM2139" s="1"/>
      <c r="AN2139" s="1"/>
      <c r="AO2139" s="1"/>
      <c r="AP2139" s="1"/>
      <c r="AQ2139" s="1"/>
      <c r="AR2139" s="1"/>
      <c r="AS2139" s="1"/>
      <c r="AT2139" s="1"/>
      <c r="AU2139" s="1"/>
      <c r="AV2139" s="1"/>
      <c r="AW2139" s="1"/>
      <c r="AX2139" s="1"/>
      <c r="AY2139" s="1"/>
      <c r="AZ2139" s="1"/>
      <c r="BA2139" s="1"/>
      <c r="BB2139" s="1"/>
      <c r="BC2139" s="1"/>
      <c r="BD2139" s="1"/>
      <c r="BE2139" s="1"/>
      <c r="BF2139" s="1"/>
      <c r="BG2139" s="1"/>
      <c r="BH2139" s="1"/>
      <c r="BI2139" s="1"/>
      <c r="BJ2139" s="1"/>
      <c r="BK2139" s="1"/>
    </row>
    <row r="2140" spans="1:63" s="2" customFormat="1" ht="15" customHeight="1" x14ac:dyDescent="0.15">
      <c r="A2140" s="1"/>
      <c r="B2140" s="1"/>
      <c r="C2140" s="1"/>
      <c r="D2140" s="1"/>
      <c r="E2140" s="1"/>
      <c r="F2140" s="1"/>
      <c r="G2140" s="1"/>
      <c r="H2140" s="1"/>
      <c r="I2140" s="1"/>
      <c r="J2140" s="1"/>
      <c r="K2140" s="1"/>
      <c r="L2140" s="1"/>
      <c r="M2140" s="1"/>
      <c r="N2140" s="1"/>
      <c r="O2140" s="1"/>
      <c r="P2140" s="1"/>
      <c r="Q2140" s="1"/>
      <c r="R2140" s="1"/>
      <c r="S2140" s="1"/>
      <c r="T2140" s="1"/>
      <c r="U2140" s="1"/>
      <c r="V2140" s="1"/>
      <c r="W2140" s="1"/>
      <c r="X2140" s="1"/>
      <c r="Y2140" s="1"/>
      <c r="Z2140" s="1"/>
      <c r="AA2140" s="1"/>
      <c r="AB2140" s="1"/>
      <c r="AC2140" s="1"/>
      <c r="AD2140" s="1"/>
      <c r="AE2140" s="1"/>
      <c r="AF2140" s="83"/>
      <c r="AG2140" s="87"/>
      <c r="AH2140" s="1"/>
      <c r="AI2140" s="1"/>
      <c r="AJ2140" s="1"/>
      <c r="AK2140" s="1"/>
      <c r="AL2140" s="1"/>
      <c r="AM2140" s="1"/>
      <c r="AN2140" s="1"/>
      <c r="AO2140" s="1"/>
      <c r="AP2140" s="1"/>
      <c r="AQ2140" s="1"/>
      <c r="AR2140" s="1"/>
      <c r="AS2140" s="1"/>
      <c r="AT2140" s="1"/>
      <c r="AU2140" s="1"/>
      <c r="AV2140" s="1"/>
      <c r="AW2140" s="1"/>
      <c r="AX2140" s="1"/>
      <c r="AY2140" s="1"/>
      <c r="AZ2140" s="1"/>
      <c r="BA2140" s="1"/>
      <c r="BB2140" s="1"/>
      <c r="BC2140" s="1"/>
      <c r="BD2140" s="1"/>
      <c r="BE2140" s="1"/>
      <c r="BF2140" s="1"/>
      <c r="BG2140" s="1"/>
      <c r="BH2140" s="1"/>
      <c r="BI2140" s="1"/>
      <c r="BJ2140" s="1"/>
      <c r="BK2140" s="1"/>
    </row>
    <row r="2141" spans="1:63" s="2" customFormat="1" ht="15" customHeight="1" x14ac:dyDescent="0.15">
      <c r="A2141" s="1"/>
      <c r="B2141" s="1"/>
      <c r="C2141" s="1"/>
      <c r="D2141" s="1"/>
      <c r="E2141" s="1"/>
      <c r="F2141" s="1"/>
      <c r="G2141" s="1"/>
      <c r="H2141" s="1"/>
      <c r="I2141" s="1"/>
      <c r="J2141" s="1"/>
      <c r="K2141" s="1"/>
      <c r="L2141" s="1"/>
      <c r="M2141" s="1"/>
      <c r="N2141" s="1"/>
      <c r="O2141" s="1"/>
      <c r="P2141" s="1"/>
      <c r="Q2141" s="1"/>
      <c r="R2141" s="1"/>
      <c r="S2141" s="1"/>
      <c r="T2141" s="1"/>
      <c r="U2141" s="1"/>
      <c r="V2141" s="1"/>
      <c r="W2141" s="1"/>
      <c r="X2141" s="1"/>
      <c r="Y2141" s="1"/>
      <c r="Z2141" s="1"/>
      <c r="AA2141" s="1"/>
      <c r="AB2141" s="1"/>
      <c r="AC2141" s="1"/>
      <c r="AD2141" s="1"/>
      <c r="AE2141" s="1"/>
      <c r="AF2141" s="83"/>
      <c r="AG2141" s="87"/>
      <c r="AH2141" s="1"/>
      <c r="AI2141" s="1"/>
      <c r="AJ2141" s="1"/>
      <c r="AK2141" s="1"/>
      <c r="AL2141" s="1"/>
      <c r="AM2141" s="1"/>
      <c r="AN2141" s="1"/>
      <c r="AO2141" s="1"/>
      <c r="AP2141" s="1"/>
      <c r="AQ2141" s="1"/>
      <c r="AR2141" s="1"/>
      <c r="AS2141" s="1"/>
      <c r="AT2141" s="1"/>
      <c r="AU2141" s="1"/>
      <c r="AV2141" s="1"/>
      <c r="AW2141" s="1"/>
      <c r="AX2141" s="1"/>
      <c r="AY2141" s="1"/>
      <c r="AZ2141" s="1"/>
      <c r="BA2141" s="1"/>
      <c r="BB2141" s="1"/>
      <c r="BC2141" s="1"/>
      <c r="BD2141" s="1"/>
      <c r="BE2141" s="1"/>
      <c r="BF2141" s="1"/>
      <c r="BG2141" s="1"/>
      <c r="BH2141" s="1"/>
      <c r="BI2141" s="1"/>
      <c r="BJ2141" s="1"/>
      <c r="BK2141" s="1"/>
    </row>
    <row r="2142" spans="1:63" s="2" customFormat="1" ht="15" customHeight="1" x14ac:dyDescent="0.15">
      <c r="A2142" s="1"/>
      <c r="B2142" s="1"/>
      <c r="C2142" s="1"/>
      <c r="D2142" s="1"/>
      <c r="E2142" s="1"/>
      <c r="F2142" s="1"/>
      <c r="G2142" s="1"/>
      <c r="H2142" s="1"/>
      <c r="I2142" s="1"/>
      <c r="J2142" s="1"/>
      <c r="K2142" s="1"/>
      <c r="L2142" s="1"/>
      <c r="M2142" s="1"/>
      <c r="N2142" s="1"/>
      <c r="O2142" s="1"/>
      <c r="P2142" s="1"/>
      <c r="Q2142" s="1"/>
      <c r="R2142" s="1"/>
      <c r="S2142" s="1"/>
      <c r="T2142" s="1"/>
      <c r="U2142" s="1"/>
      <c r="V2142" s="1"/>
      <c r="W2142" s="1"/>
      <c r="X2142" s="1"/>
      <c r="Y2142" s="1"/>
      <c r="Z2142" s="1"/>
      <c r="AA2142" s="1"/>
      <c r="AB2142" s="1"/>
      <c r="AC2142" s="1"/>
      <c r="AD2142" s="1"/>
      <c r="AE2142" s="1"/>
      <c r="AF2142" s="83"/>
      <c r="AG2142" s="87"/>
      <c r="AH2142" s="1"/>
      <c r="AI2142" s="1"/>
      <c r="AJ2142" s="1"/>
      <c r="AK2142" s="1"/>
      <c r="AL2142" s="1"/>
      <c r="AM2142" s="1"/>
      <c r="AN2142" s="1"/>
      <c r="AO2142" s="1"/>
      <c r="AP2142" s="1"/>
      <c r="AQ2142" s="1"/>
      <c r="AR2142" s="1"/>
      <c r="AS2142" s="1"/>
      <c r="AT2142" s="1"/>
      <c r="AU2142" s="1"/>
      <c r="AV2142" s="1"/>
      <c r="AW2142" s="1"/>
      <c r="AX2142" s="1"/>
      <c r="AY2142" s="1"/>
      <c r="AZ2142" s="1"/>
      <c r="BA2142" s="1"/>
      <c r="BB2142" s="1"/>
      <c r="BC2142" s="1"/>
      <c r="BD2142" s="1"/>
      <c r="BE2142" s="1"/>
      <c r="BF2142" s="1"/>
      <c r="BG2142" s="1"/>
      <c r="BH2142" s="1"/>
      <c r="BI2142" s="1"/>
      <c r="BJ2142" s="1"/>
      <c r="BK2142" s="1"/>
    </row>
    <row r="2143" spans="1:63" s="2" customFormat="1" ht="15" customHeight="1" x14ac:dyDescent="0.15">
      <c r="A2143" s="1"/>
      <c r="B2143" s="1"/>
      <c r="C2143" s="1"/>
      <c r="D2143" s="1"/>
      <c r="E2143" s="1"/>
      <c r="F2143" s="1"/>
      <c r="G2143" s="1"/>
      <c r="H2143" s="1"/>
      <c r="I2143" s="1"/>
      <c r="J2143" s="1"/>
      <c r="K2143" s="1"/>
      <c r="L2143" s="1"/>
      <c r="M2143" s="1"/>
      <c r="N2143" s="1"/>
      <c r="O2143" s="1"/>
      <c r="P2143" s="1"/>
      <c r="Q2143" s="1"/>
      <c r="R2143" s="1"/>
      <c r="S2143" s="1"/>
      <c r="T2143" s="1"/>
      <c r="U2143" s="1"/>
      <c r="V2143" s="1"/>
      <c r="W2143" s="1"/>
      <c r="X2143" s="1"/>
      <c r="Y2143" s="1"/>
      <c r="Z2143" s="1"/>
      <c r="AA2143" s="1"/>
      <c r="AB2143" s="1"/>
      <c r="AC2143" s="1"/>
      <c r="AD2143" s="1"/>
      <c r="AE2143" s="1"/>
      <c r="AF2143" s="83"/>
      <c r="AG2143" s="87"/>
      <c r="AH2143" s="1"/>
      <c r="AI2143" s="1"/>
      <c r="AJ2143" s="1"/>
      <c r="AK2143" s="1"/>
      <c r="AL2143" s="1"/>
      <c r="AM2143" s="1"/>
      <c r="AN2143" s="1"/>
      <c r="AO2143" s="1"/>
      <c r="AP2143" s="1"/>
      <c r="AQ2143" s="1"/>
      <c r="AR2143" s="1"/>
      <c r="AS2143" s="1"/>
      <c r="AT2143" s="1"/>
      <c r="AU2143" s="1"/>
      <c r="AV2143" s="1"/>
      <c r="AW2143" s="1"/>
      <c r="AX2143" s="1"/>
      <c r="AY2143" s="1"/>
      <c r="AZ2143" s="1"/>
      <c r="BA2143" s="1"/>
      <c r="BB2143" s="1"/>
      <c r="BC2143" s="1"/>
      <c r="BD2143" s="1"/>
      <c r="BE2143" s="1"/>
      <c r="BF2143" s="1"/>
      <c r="BG2143" s="1"/>
      <c r="BH2143" s="1"/>
      <c r="BI2143" s="1"/>
      <c r="BJ2143" s="1"/>
      <c r="BK2143" s="1"/>
    </row>
    <row r="2144" spans="1:63" s="2" customFormat="1" ht="15" customHeight="1" x14ac:dyDescent="0.15">
      <c r="A2144" s="1"/>
      <c r="B2144" s="1"/>
      <c r="C2144" s="1"/>
      <c r="D2144" s="1"/>
      <c r="E2144" s="1"/>
      <c r="F2144" s="1"/>
      <c r="G2144" s="1"/>
      <c r="H2144" s="1"/>
      <c r="I2144" s="1"/>
      <c r="J2144" s="1"/>
      <c r="K2144" s="1"/>
      <c r="L2144" s="1"/>
      <c r="M2144" s="1"/>
      <c r="N2144" s="1"/>
      <c r="O2144" s="1"/>
      <c r="P2144" s="1"/>
      <c r="Q2144" s="1"/>
      <c r="R2144" s="1"/>
      <c r="S2144" s="1"/>
      <c r="T2144" s="1"/>
      <c r="U2144" s="1"/>
      <c r="V2144" s="1"/>
      <c r="W2144" s="1"/>
      <c r="X2144" s="1"/>
      <c r="Y2144" s="1"/>
      <c r="Z2144" s="1"/>
      <c r="AA2144" s="1"/>
      <c r="AB2144" s="1"/>
      <c r="AC2144" s="1"/>
      <c r="AD2144" s="1"/>
      <c r="AE2144" s="1"/>
      <c r="AF2144" s="83"/>
      <c r="AG2144" s="87"/>
      <c r="AH2144" s="1"/>
      <c r="AI2144" s="1"/>
      <c r="AJ2144" s="1"/>
      <c r="AK2144" s="1"/>
      <c r="AL2144" s="1"/>
      <c r="AM2144" s="1"/>
      <c r="AN2144" s="1"/>
      <c r="AO2144" s="1"/>
      <c r="AP2144" s="1"/>
      <c r="AQ2144" s="1"/>
      <c r="AR2144" s="1"/>
      <c r="AS2144" s="1"/>
      <c r="AT2144" s="1"/>
      <c r="AU2144" s="1"/>
      <c r="AV2144" s="1"/>
      <c r="AW2144" s="1"/>
      <c r="AX2144" s="1"/>
      <c r="AY2144" s="1"/>
      <c r="AZ2144" s="1"/>
      <c r="BA2144" s="1"/>
      <c r="BB2144" s="1"/>
      <c r="BC2144" s="1"/>
      <c r="BD2144" s="1"/>
      <c r="BE2144" s="1"/>
      <c r="BF2144" s="1"/>
      <c r="BG2144" s="1"/>
      <c r="BH2144" s="1"/>
      <c r="BI2144" s="1"/>
      <c r="BJ2144" s="1"/>
      <c r="BK2144" s="1"/>
    </row>
    <row r="2145" spans="1:63" s="2" customFormat="1" ht="15" customHeight="1" x14ac:dyDescent="0.15">
      <c r="A2145" s="1"/>
      <c r="B2145" s="1"/>
      <c r="C2145" s="1"/>
      <c r="D2145" s="1"/>
      <c r="E2145" s="1"/>
      <c r="F2145" s="1"/>
      <c r="G2145" s="1"/>
      <c r="H2145" s="1"/>
      <c r="I2145" s="1"/>
      <c r="J2145" s="1"/>
      <c r="K2145" s="1"/>
      <c r="L2145" s="1"/>
      <c r="M2145" s="1"/>
      <c r="N2145" s="1"/>
      <c r="O2145" s="1"/>
      <c r="P2145" s="1"/>
      <c r="Q2145" s="1"/>
      <c r="R2145" s="1"/>
      <c r="S2145" s="1"/>
      <c r="T2145" s="1"/>
      <c r="U2145" s="1"/>
      <c r="V2145" s="1"/>
      <c r="W2145" s="1"/>
      <c r="X2145" s="1"/>
      <c r="Y2145" s="1"/>
      <c r="Z2145" s="1"/>
      <c r="AA2145" s="1"/>
      <c r="AB2145" s="1"/>
      <c r="AC2145" s="1"/>
      <c r="AD2145" s="1"/>
      <c r="AE2145" s="1"/>
      <c r="AF2145" s="83"/>
      <c r="AG2145" s="87"/>
      <c r="AH2145" s="1"/>
      <c r="AI2145" s="1"/>
      <c r="AJ2145" s="1"/>
      <c r="AK2145" s="1"/>
      <c r="AL2145" s="1"/>
      <c r="AM2145" s="1"/>
      <c r="AN2145" s="1"/>
      <c r="AO2145" s="1"/>
      <c r="AP2145" s="1"/>
      <c r="AQ2145" s="1"/>
      <c r="AR2145" s="1"/>
      <c r="AS2145" s="1"/>
      <c r="AT2145" s="1"/>
      <c r="AU2145" s="1"/>
      <c r="AV2145" s="1"/>
      <c r="AW2145" s="1"/>
      <c r="AX2145" s="1"/>
      <c r="AY2145" s="1"/>
      <c r="AZ2145" s="1"/>
      <c r="BA2145" s="1"/>
      <c r="BB2145" s="1"/>
      <c r="BC2145" s="1"/>
      <c r="BD2145" s="1"/>
      <c r="BE2145" s="1"/>
      <c r="BF2145" s="1"/>
      <c r="BG2145" s="1"/>
      <c r="BH2145" s="1"/>
      <c r="BI2145" s="1"/>
      <c r="BJ2145" s="1"/>
      <c r="BK2145" s="1"/>
    </row>
    <row r="2146" spans="1:63" s="2" customFormat="1" ht="15" customHeight="1" x14ac:dyDescent="0.15">
      <c r="A2146" s="1"/>
      <c r="B2146" s="1"/>
      <c r="C2146" s="1"/>
      <c r="D2146" s="1"/>
      <c r="E2146" s="1"/>
      <c r="F2146" s="1"/>
      <c r="G2146" s="1"/>
      <c r="H2146" s="1"/>
      <c r="I2146" s="1"/>
      <c r="J2146" s="1"/>
      <c r="K2146" s="1"/>
      <c r="L2146" s="1"/>
      <c r="M2146" s="1"/>
      <c r="N2146" s="1"/>
      <c r="O2146" s="1"/>
      <c r="P2146" s="1"/>
      <c r="Q2146" s="1"/>
      <c r="R2146" s="1"/>
      <c r="S2146" s="1"/>
      <c r="T2146" s="1"/>
      <c r="U2146" s="1"/>
      <c r="V2146" s="1"/>
      <c r="W2146" s="1"/>
      <c r="X2146" s="1"/>
      <c r="Y2146" s="1"/>
      <c r="Z2146" s="1"/>
      <c r="AA2146" s="1"/>
      <c r="AB2146" s="1"/>
      <c r="AC2146" s="1"/>
      <c r="AD2146" s="1"/>
      <c r="AE2146" s="1"/>
      <c r="AF2146" s="83"/>
      <c r="AG2146" s="87"/>
      <c r="AH2146" s="1"/>
      <c r="AI2146" s="1"/>
      <c r="AJ2146" s="1"/>
      <c r="AK2146" s="1"/>
      <c r="AL2146" s="1"/>
      <c r="AM2146" s="1"/>
      <c r="AN2146" s="1"/>
      <c r="AO2146" s="1"/>
      <c r="AP2146" s="1"/>
      <c r="AQ2146" s="1"/>
      <c r="AR2146" s="1"/>
      <c r="AS2146" s="1"/>
      <c r="AT2146" s="1"/>
      <c r="AU2146" s="1"/>
      <c r="AV2146" s="1"/>
      <c r="AW2146" s="1"/>
      <c r="AX2146" s="1"/>
      <c r="AY2146" s="1"/>
      <c r="AZ2146" s="1"/>
      <c r="BA2146" s="1"/>
      <c r="BB2146" s="1"/>
      <c r="BC2146" s="1"/>
      <c r="BD2146" s="1"/>
      <c r="BE2146" s="1"/>
      <c r="BF2146" s="1"/>
      <c r="BG2146" s="1"/>
      <c r="BH2146" s="1"/>
      <c r="BI2146" s="1"/>
      <c r="BJ2146" s="1"/>
      <c r="BK2146" s="1"/>
    </row>
    <row r="2147" spans="1:63" s="2" customFormat="1" ht="15" customHeight="1" x14ac:dyDescent="0.15">
      <c r="A2147" s="1"/>
      <c r="B2147" s="1"/>
      <c r="C2147" s="1"/>
      <c r="D2147" s="1"/>
      <c r="E2147" s="1"/>
      <c r="F2147" s="1"/>
      <c r="G2147" s="1"/>
      <c r="H2147" s="1"/>
      <c r="I2147" s="1"/>
      <c r="J2147" s="1"/>
      <c r="K2147" s="1"/>
      <c r="L2147" s="1"/>
      <c r="M2147" s="1"/>
      <c r="N2147" s="1"/>
      <c r="O2147" s="1"/>
      <c r="P2147" s="1"/>
      <c r="Q2147" s="1"/>
      <c r="R2147" s="1"/>
      <c r="S2147" s="1"/>
      <c r="T2147" s="1"/>
      <c r="U2147" s="1"/>
      <c r="V2147" s="1"/>
      <c r="W2147" s="1"/>
      <c r="X2147" s="1"/>
      <c r="Y2147" s="1"/>
      <c r="Z2147" s="1"/>
      <c r="AA2147" s="1"/>
      <c r="AB2147" s="1"/>
      <c r="AC2147" s="1"/>
      <c r="AD2147" s="1"/>
      <c r="AE2147" s="1"/>
      <c r="AF2147" s="83"/>
      <c r="AG2147" s="87"/>
      <c r="AH2147" s="1"/>
      <c r="AI2147" s="1"/>
      <c r="AJ2147" s="1"/>
      <c r="AK2147" s="1"/>
      <c r="AL2147" s="1"/>
      <c r="AM2147" s="1"/>
      <c r="AN2147" s="1"/>
      <c r="AO2147" s="1"/>
      <c r="AP2147" s="1"/>
      <c r="AQ2147" s="1"/>
      <c r="AR2147" s="1"/>
      <c r="AS2147" s="1"/>
      <c r="AT2147" s="1"/>
      <c r="AU2147" s="1"/>
      <c r="AV2147" s="1"/>
      <c r="AW2147" s="1"/>
      <c r="AX2147" s="1"/>
      <c r="AY2147" s="1"/>
      <c r="AZ2147" s="1"/>
      <c r="BA2147" s="1"/>
      <c r="BB2147" s="1"/>
      <c r="BC2147" s="1"/>
      <c r="BD2147" s="1"/>
      <c r="BE2147" s="1"/>
      <c r="BF2147" s="1"/>
      <c r="BG2147" s="1"/>
      <c r="BH2147" s="1"/>
      <c r="BI2147" s="1"/>
      <c r="BJ2147" s="1"/>
      <c r="BK2147" s="1"/>
    </row>
    <row r="2148" spans="1:63" s="2" customFormat="1" ht="15" customHeight="1" x14ac:dyDescent="0.15">
      <c r="A2148" s="1"/>
      <c r="B2148" s="1"/>
      <c r="C2148" s="1"/>
      <c r="D2148" s="1"/>
      <c r="E2148" s="1"/>
      <c r="F2148" s="1"/>
      <c r="G2148" s="1"/>
      <c r="H2148" s="1"/>
      <c r="I2148" s="1"/>
      <c r="J2148" s="1"/>
      <c r="K2148" s="1"/>
      <c r="L2148" s="1"/>
      <c r="M2148" s="1"/>
      <c r="N2148" s="1"/>
      <c r="O2148" s="1"/>
      <c r="P2148" s="1"/>
      <c r="Q2148" s="1"/>
      <c r="R2148" s="1"/>
      <c r="S2148" s="1"/>
      <c r="T2148" s="1"/>
      <c r="U2148" s="1"/>
      <c r="V2148" s="1"/>
      <c r="W2148" s="1"/>
      <c r="X2148" s="1"/>
      <c r="Y2148" s="1"/>
      <c r="Z2148" s="1"/>
      <c r="AA2148" s="1"/>
      <c r="AB2148" s="1"/>
      <c r="AC2148" s="1"/>
      <c r="AD2148" s="1"/>
      <c r="AE2148" s="1"/>
      <c r="AF2148" s="83"/>
      <c r="AG2148" s="87"/>
      <c r="AH2148" s="1"/>
      <c r="AI2148" s="1"/>
      <c r="AJ2148" s="1"/>
      <c r="AK2148" s="1"/>
      <c r="AL2148" s="1"/>
      <c r="AM2148" s="1"/>
      <c r="AN2148" s="1"/>
      <c r="AO2148" s="1"/>
      <c r="AP2148" s="1"/>
      <c r="AQ2148" s="1"/>
      <c r="AR2148" s="1"/>
      <c r="AS2148" s="1"/>
      <c r="AT2148" s="1"/>
      <c r="AU2148" s="1"/>
      <c r="AV2148" s="1"/>
      <c r="AW2148" s="1"/>
      <c r="AX2148" s="1"/>
      <c r="AY2148" s="1"/>
      <c r="AZ2148" s="1"/>
      <c r="BA2148" s="1"/>
      <c r="BB2148" s="1"/>
      <c r="BC2148" s="1"/>
      <c r="BD2148" s="1"/>
      <c r="BE2148" s="1"/>
      <c r="BF2148" s="1"/>
      <c r="BG2148" s="1"/>
      <c r="BH2148" s="1"/>
      <c r="BI2148" s="1"/>
      <c r="BJ2148" s="1"/>
      <c r="BK2148" s="1"/>
    </row>
    <row r="2149" spans="1:63" s="2" customFormat="1" ht="15" customHeight="1" x14ac:dyDescent="0.15">
      <c r="A2149" s="1"/>
      <c r="B2149" s="1"/>
      <c r="C2149" s="1"/>
      <c r="D2149" s="1"/>
      <c r="E2149" s="1"/>
      <c r="F2149" s="1"/>
      <c r="G2149" s="1"/>
      <c r="H2149" s="1"/>
      <c r="I2149" s="1"/>
      <c r="J2149" s="1"/>
      <c r="K2149" s="1"/>
      <c r="L2149" s="1"/>
      <c r="M2149" s="1"/>
      <c r="N2149" s="1"/>
      <c r="O2149" s="1"/>
      <c r="P2149" s="1"/>
      <c r="Q2149" s="1"/>
      <c r="R2149" s="1"/>
      <c r="S2149" s="1"/>
      <c r="T2149" s="1"/>
      <c r="U2149" s="1"/>
      <c r="V2149" s="1"/>
      <c r="W2149" s="1"/>
      <c r="X2149" s="1"/>
      <c r="Y2149" s="1"/>
      <c r="Z2149" s="1"/>
      <c r="AA2149" s="1"/>
      <c r="AB2149" s="1"/>
      <c r="AC2149" s="1"/>
      <c r="AD2149" s="1"/>
      <c r="AE2149" s="1"/>
      <c r="AF2149" s="83"/>
      <c r="AG2149" s="87"/>
      <c r="AH2149" s="1"/>
      <c r="AI2149" s="1"/>
      <c r="AJ2149" s="1"/>
      <c r="AK2149" s="1"/>
      <c r="AL2149" s="1"/>
      <c r="AM2149" s="1"/>
      <c r="AN2149" s="1"/>
      <c r="AO2149" s="1"/>
      <c r="AP2149" s="1"/>
      <c r="AQ2149" s="1"/>
      <c r="AR2149" s="1"/>
      <c r="AS2149" s="1"/>
      <c r="AT2149" s="1"/>
      <c r="AU2149" s="1"/>
      <c r="AV2149" s="1"/>
      <c r="AW2149" s="1"/>
      <c r="AX2149" s="1"/>
      <c r="AY2149" s="1"/>
      <c r="AZ2149" s="1"/>
      <c r="BA2149" s="1"/>
      <c r="BB2149" s="1"/>
      <c r="BC2149" s="1"/>
      <c r="BD2149" s="1"/>
      <c r="BE2149" s="1"/>
      <c r="BF2149" s="1"/>
      <c r="BG2149" s="1"/>
      <c r="BH2149" s="1"/>
      <c r="BI2149" s="1"/>
      <c r="BJ2149" s="1"/>
      <c r="BK2149" s="1"/>
    </row>
    <row r="2150" spans="1:63" s="2" customFormat="1" ht="15" customHeight="1" x14ac:dyDescent="0.15">
      <c r="A2150" s="1"/>
      <c r="B2150" s="1"/>
      <c r="C2150" s="1"/>
      <c r="D2150" s="1"/>
      <c r="E2150" s="1"/>
      <c r="F2150" s="1"/>
      <c r="G2150" s="1"/>
      <c r="H2150" s="1"/>
      <c r="I2150" s="1"/>
      <c r="J2150" s="1"/>
      <c r="K2150" s="1"/>
      <c r="L2150" s="1"/>
      <c r="M2150" s="1"/>
      <c r="N2150" s="1"/>
      <c r="O2150" s="1"/>
      <c r="P2150" s="1"/>
      <c r="Q2150" s="1"/>
      <c r="R2150" s="1"/>
      <c r="S2150" s="1"/>
      <c r="T2150" s="1"/>
      <c r="U2150" s="1"/>
      <c r="V2150" s="1"/>
      <c r="W2150" s="1"/>
      <c r="X2150" s="1"/>
      <c r="Y2150" s="1"/>
      <c r="Z2150" s="1"/>
      <c r="AA2150" s="1"/>
      <c r="AB2150" s="1"/>
      <c r="AC2150" s="1"/>
      <c r="AD2150" s="1"/>
      <c r="AE2150" s="1"/>
      <c r="AF2150" s="83"/>
      <c r="AG2150" s="87"/>
      <c r="AH2150" s="1"/>
      <c r="AI2150" s="1"/>
      <c r="AJ2150" s="1"/>
      <c r="AK2150" s="1"/>
      <c r="AL2150" s="1"/>
      <c r="AM2150" s="1"/>
      <c r="AN2150" s="1"/>
      <c r="AO2150" s="1"/>
      <c r="AP2150" s="1"/>
      <c r="AQ2150" s="1"/>
      <c r="AR2150" s="1"/>
      <c r="AS2150" s="1"/>
      <c r="AT2150" s="1"/>
      <c r="AU2150" s="1"/>
      <c r="AV2150" s="1"/>
      <c r="AW2150" s="1"/>
      <c r="AX2150" s="1"/>
      <c r="AY2150" s="1"/>
      <c r="AZ2150" s="1"/>
      <c r="BA2150" s="1"/>
      <c r="BB2150" s="1"/>
      <c r="BC2150" s="1"/>
      <c r="BD2150" s="1"/>
      <c r="BE2150" s="1"/>
      <c r="BF2150" s="1"/>
      <c r="BG2150" s="1"/>
      <c r="BH2150" s="1"/>
      <c r="BI2150" s="1"/>
      <c r="BJ2150" s="1"/>
      <c r="BK2150" s="1"/>
    </row>
    <row r="2151" spans="1:63" s="2" customFormat="1" ht="15" customHeight="1" x14ac:dyDescent="0.15">
      <c r="A2151" s="1"/>
      <c r="B2151" s="1"/>
      <c r="C2151" s="1"/>
      <c r="D2151" s="1"/>
      <c r="E2151" s="1"/>
      <c r="F2151" s="1"/>
      <c r="G2151" s="1"/>
      <c r="H2151" s="1"/>
      <c r="I2151" s="1"/>
      <c r="J2151" s="1"/>
      <c r="K2151" s="1"/>
      <c r="L2151" s="1"/>
      <c r="M2151" s="1"/>
      <c r="N2151" s="1"/>
      <c r="O2151" s="1"/>
      <c r="P2151" s="1"/>
      <c r="Q2151" s="1"/>
      <c r="R2151" s="1"/>
      <c r="S2151" s="1"/>
      <c r="T2151" s="1"/>
      <c r="U2151" s="1"/>
      <c r="V2151" s="1"/>
      <c r="W2151" s="1"/>
      <c r="X2151" s="1"/>
      <c r="Y2151" s="1"/>
      <c r="Z2151" s="1"/>
      <c r="AA2151" s="1"/>
      <c r="AB2151" s="1"/>
      <c r="AC2151" s="1"/>
      <c r="AD2151" s="1"/>
      <c r="AE2151" s="1"/>
      <c r="AF2151" s="83"/>
      <c r="AG2151" s="87"/>
      <c r="AH2151" s="1"/>
      <c r="AI2151" s="1"/>
      <c r="AJ2151" s="1"/>
      <c r="AK2151" s="1"/>
      <c r="AL2151" s="1"/>
      <c r="AM2151" s="1"/>
      <c r="AN2151" s="1"/>
      <c r="AO2151" s="1"/>
      <c r="AP2151" s="1"/>
      <c r="AQ2151" s="1"/>
      <c r="AR2151" s="1"/>
      <c r="AS2151" s="1"/>
      <c r="AT2151" s="1"/>
      <c r="AU2151" s="1"/>
      <c r="AV2151" s="1"/>
      <c r="AW2151" s="1"/>
      <c r="AX2151" s="1"/>
      <c r="AY2151" s="1"/>
      <c r="AZ2151" s="1"/>
      <c r="BA2151" s="1"/>
      <c r="BB2151" s="1"/>
      <c r="BC2151" s="1"/>
      <c r="BD2151" s="1"/>
      <c r="BE2151" s="1"/>
      <c r="BF2151" s="1"/>
      <c r="BG2151" s="1"/>
      <c r="BH2151" s="1"/>
      <c r="BI2151" s="1"/>
      <c r="BJ2151" s="1"/>
      <c r="BK2151" s="1"/>
    </row>
    <row r="2152" spans="1:63" s="2" customFormat="1" ht="15" customHeight="1" x14ac:dyDescent="0.15">
      <c r="A2152" s="1"/>
      <c r="B2152" s="1"/>
      <c r="C2152" s="1"/>
      <c r="D2152" s="1"/>
      <c r="E2152" s="1"/>
      <c r="F2152" s="1"/>
      <c r="G2152" s="1"/>
      <c r="H2152" s="1"/>
      <c r="I2152" s="1"/>
      <c r="J2152" s="1"/>
      <c r="K2152" s="1"/>
      <c r="L2152" s="1"/>
      <c r="M2152" s="1"/>
      <c r="N2152" s="1"/>
      <c r="O2152" s="1"/>
      <c r="P2152" s="1"/>
      <c r="Q2152" s="1"/>
      <c r="R2152" s="1"/>
      <c r="S2152" s="1"/>
      <c r="T2152" s="1"/>
      <c r="U2152" s="1"/>
      <c r="V2152" s="1"/>
      <c r="W2152" s="1"/>
      <c r="X2152" s="1"/>
      <c r="Y2152" s="1"/>
      <c r="Z2152" s="1"/>
      <c r="AA2152" s="1"/>
      <c r="AB2152" s="1"/>
      <c r="AC2152" s="1"/>
      <c r="AD2152" s="1"/>
      <c r="AE2152" s="1"/>
      <c r="AF2152" s="83"/>
      <c r="AG2152" s="87"/>
      <c r="AH2152" s="1"/>
      <c r="AI2152" s="1"/>
      <c r="AJ2152" s="1"/>
      <c r="AK2152" s="1"/>
      <c r="AL2152" s="1"/>
      <c r="AM2152" s="1"/>
      <c r="AN2152" s="1"/>
      <c r="AO2152" s="1"/>
      <c r="AP2152" s="1"/>
      <c r="AQ2152" s="1"/>
      <c r="AR2152" s="1"/>
      <c r="AS2152" s="1"/>
      <c r="AT2152" s="1"/>
      <c r="AU2152" s="1"/>
      <c r="AV2152" s="1"/>
      <c r="AW2152" s="1"/>
      <c r="AX2152" s="1"/>
      <c r="AY2152" s="1"/>
      <c r="AZ2152" s="1"/>
      <c r="BA2152" s="1"/>
      <c r="BB2152" s="1"/>
      <c r="BC2152" s="1"/>
      <c r="BD2152" s="1"/>
      <c r="BE2152" s="1"/>
      <c r="BF2152" s="1"/>
      <c r="BG2152" s="1"/>
      <c r="BH2152" s="1"/>
      <c r="BI2152" s="1"/>
      <c r="BJ2152" s="1"/>
      <c r="BK2152" s="1"/>
    </row>
    <row r="2153" spans="1:63" s="2" customFormat="1" ht="15" customHeight="1" x14ac:dyDescent="0.15">
      <c r="A2153" s="1"/>
      <c r="B2153" s="1"/>
      <c r="C2153" s="1"/>
      <c r="D2153" s="1"/>
      <c r="E2153" s="1"/>
      <c r="F2153" s="1"/>
      <c r="G2153" s="1"/>
      <c r="H2153" s="1"/>
      <c r="I2153" s="1"/>
      <c r="J2153" s="1"/>
      <c r="K2153" s="1"/>
      <c r="L2153" s="1"/>
      <c r="M2153" s="1"/>
      <c r="N2153" s="1"/>
      <c r="O2153" s="1"/>
      <c r="P2153" s="1"/>
      <c r="Q2153" s="1"/>
      <c r="R2153" s="1"/>
      <c r="S2153" s="1"/>
      <c r="T2153" s="1"/>
      <c r="U2153" s="1"/>
      <c r="V2153" s="1"/>
      <c r="W2153" s="1"/>
      <c r="X2153" s="1"/>
      <c r="Y2153" s="1"/>
      <c r="Z2153" s="1"/>
      <c r="AA2153" s="1"/>
      <c r="AB2153" s="1"/>
      <c r="AC2153" s="1"/>
      <c r="AD2153" s="1"/>
      <c r="AE2153" s="1"/>
      <c r="AF2153" s="83"/>
      <c r="AG2153" s="87"/>
      <c r="AH2153" s="1"/>
      <c r="AI2153" s="1"/>
      <c r="AJ2153" s="1"/>
      <c r="AK2153" s="1"/>
      <c r="AL2153" s="1"/>
      <c r="AM2153" s="1"/>
      <c r="AN2153" s="1"/>
      <c r="AO2153" s="1"/>
      <c r="AP2153" s="1"/>
      <c r="AQ2153" s="1"/>
      <c r="AR2153" s="1"/>
      <c r="AS2153" s="1"/>
      <c r="AT2153" s="1"/>
      <c r="AU2153" s="1"/>
      <c r="AV2153" s="1"/>
      <c r="AW2153" s="1"/>
      <c r="AX2153" s="1"/>
      <c r="AY2153" s="1"/>
      <c r="AZ2153" s="1"/>
      <c r="BA2153" s="1"/>
      <c r="BB2153" s="1"/>
      <c r="BC2153" s="1"/>
      <c r="BD2153" s="1"/>
      <c r="BE2153" s="1"/>
      <c r="BF2153" s="1"/>
      <c r="BG2153" s="1"/>
      <c r="BH2153" s="1"/>
      <c r="BI2153" s="1"/>
      <c r="BJ2153" s="1"/>
      <c r="BK2153" s="1"/>
    </row>
    <row r="2154" spans="1:63" s="2" customFormat="1" ht="15" customHeight="1" x14ac:dyDescent="0.15">
      <c r="A2154" s="1"/>
      <c r="B2154" s="1"/>
      <c r="C2154" s="1"/>
      <c r="D2154" s="1"/>
      <c r="E2154" s="1"/>
      <c r="F2154" s="1"/>
      <c r="G2154" s="1"/>
      <c r="H2154" s="1"/>
      <c r="I2154" s="1"/>
      <c r="J2154" s="1"/>
      <c r="K2154" s="1"/>
      <c r="L2154" s="1"/>
      <c r="M2154" s="1"/>
      <c r="N2154" s="1"/>
      <c r="O2154" s="1"/>
      <c r="P2154" s="1"/>
      <c r="Q2154" s="1"/>
      <c r="R2154" s="1"/>
      <c r="S2154" s="1"/>
      <c r="T2154" s="1"/>
      <c r="U2154" s="1"/>
      <c r="V2154" s="1"/>
      <c r="W2154" s="1"/>
      <c r="X2154" s="1"/>
      <c r="Y2154" s="1"/>
      <c r="Z2154" s="1"/>
      <c r="AA2154" s="1"/>
      <c r="AB2154" s="1"/>
      <c r="AC2154" s="1"/>
      <c r="AD2154" s="1"/>
      <c r="AE2154" s="1"/>
      <c r="AF2154" s="83"/>
      <c r="AG2154" s="87"/>
      <c r="AH2154" s="1"/>
      <c r="AI2154" s="1"/>
      <c r="AJ2154" s="1"/>
      <c r="AK2154" s="1"/>
      <c r="AL2154" s="1"/>
      <c r="AM2154" s="1"/>
      <c r="AN2154" s="1"/>
      <c r="AO2154" s="1"/>
      <c r="AP2154" s="1"/>
      <c r="AQ2154" s="1"/>
      <c r="AR2154" s="1"/>
      <c r="AS2154" s="1"/>
      <c r="AT2154" s="1"/>
      <c r="AU2154" s="1"/>
      <c r="AV2154" s="1"/>
      <c r="AW2154" s="1"/>
      <c r="AX2154" s="1"/>
      <c r="AY2154" s="1"/>
      <c r="AZ2154" s="1"/>
      <c r="BA2154" s="1"/>
      <c r="BB2154" s="1"/>
      <c r="BC2154" s="1"/>
      <c r="BD2154" s="1"/>
      <c r="BE2154" s="1"/>
      <c r="BF2154" s="1"/>
      <c r="BG2154" s="1"/>
      <c r="BH2154" s="1"/>
      <c r="BI2154" s="1"/>
      <c r="BJ2154" s="1"/>
      <c r="BK2154" s="1"/>
    </row>
    <row r="2155" spans="1:63" s="2" customFormat="1" ht="15" customHeight="1" x14ac:dyDescent="0.15">
      <c r="A2155" s="1"/>
      <c r="B2155" s="1"/>
      <c r="C2155" s="1"/>
      <c r="D2155" s="1"/>
      <c r="E2155" s="1"/>
      <c r="F2155" s="1"/>
      <c r="G2155" s="1"/>
      <c r="H2155" s="1"/>
      <c r="I2155" s="1"/>
      <c r="J2155" s="1"/>
      <c r="K2155" s="1"/>
      <c r="L2155" s="1"/>
      <c r="M2155" s="1"/>
      <c r="N2155" s="1"/>
      <c r="O2155" s="1"/>
      <c r="P2155" s="1"/>
      <c r="Q2155" s="1"/>
      <c r="R2155" s="1"/>
      <c r="S2155" s="1"/>
      <c r="T2155" s="1"/>
      <c r="U2155" s="1"/>
      <c r="V2155" s="1"/>
      <c r="W2155" s="1"/>
      <c r="X2155" s="1"/>
      <c r="Y2155" s="1"/>
      <c r="Z2155" s="1"/>
      <c r="AA2155" s="1"/>
      <c r="AB2155" s="1"/>
      <c r="AC2155" s="1"/>
      <c r="AD2155" s="1"/>
      <c r="AE2155" s="1"/>
      <c r="AF2155" s="83"/>
      <c r="AG2155" s="87"/>
      <c r="AH2155" s="1"/>
      <c r="AI2155" s="1"/>
      <c r="AJ2155" s="1"/>
      <c r="AK2155" s="1"/>
      <c r="AL2155" s="1"/>
      <c r="AM2155" s="1"/>
      <c r="AN2155" s="1"/>
      <c r="AO2155" s="1"/>
      <c r="AP2155" s="1"/>
      <c r="AQ2155" s="1"/>
      <c r="AR2155" s="1"/>
      <c r="AS2155" s="1"/>
      <c r="AT2155" s="1"/>
      <c r="AU2155" s="1"/>
      <c r="AV2155" s="1"/>
      <c r="AW2155" s="1"/>
      <c r="AX2155" s="1"/>
      <c r="AY2155" s="1"/>
      <c r="AZ2155" s="1"/>
      <c r="BA2155" s="1"/>
      <c r="BB2155" s="1"/>
      <c r="BC2155" s="1"/>
      <c r="BD2155" s="1"/>
      <c r="BE2155" s="1"/>
      <c r="BF2155" s="1"/>
      <c r="BG2155" s="1"/>
      <c r="BH2155" s="1"/>
      <c r="BI2155" s="1"/>
      <c r="BJ2155" s="1"/>
      <c r="BK2155" s="1"/>
    </row>
    <row r="2156" spans="1:63" s="2" customFormat="1" ht="15" customHeight="1" x14ac:dyDescent="0.15">
      <c r="A2156" s="1"/>
      <c r="B2156" s="1"/>
      <c r="C2156" s="1"/>
      <c r="D2156" s="1"/>
      <c r="E2156" s="1"/>
      <c r="F2156" s="1"/>
      <c r="G2156" s="1"/>
      <c r="H2156" s="1"/>
      <c r="I2156" s="1"/>
      <c r="J2156" s="1"/>
      <c r="K2156" s="1"/>
      <c r="L2156" s="1"/>
      <c r="M2156" s="1"/>
      <c r="N2156" s="1"/>
      <c r="O2156" s="1"/>
      <c r="P2156" s="1"/>
      <c r="Q2156" s="1"/>
      <c r="R2156" s="1"/>
      <c r="S2156" s="1"/>
      <c r="T2156" s="1"/>
      <c r="U2156" s="1"/>
      <c r="V2156" s="1"/>
      <c r="W2156" s="1"/>
      <c r="X2156" s="1"/>
      <c r="Y2156" s="1"/>
      <c r="Z2156" s="1"/>
      <c r="AA2156" s="1"/>
      <c r="AB2156" s="1"/>
      <c r="AC2156" s="1"/>
      <c r="AD2156" s="1"/>
      <c r="AE2156" s="1"/>
      <c r="AF2156" s="83"/>
      <c r="AG2156" s="87"/>
      <c r="AH2156" s="1"/>
      <c r="AI2156" s="1"/>
      <c r="AJ2156" s="1"/>
      <c r="AK2156" s="1"/>
      <c r="AL2156" s="1"/>
      <c r="AM2156" s="1"/>
      <c r="AN2156" s="1"/>
      <c r="AO2156" s="1"/>
      <c r="AP2156" s="1"/>
      <c r="AQ2156" s="1"/>
      <c r="AR2156" s="1"/>
      <c r="AS2156" s="1"/>
      <c r="AT2156" s="1"/>
      <c r="AU2156" s="1"/>
      <c r="AV2156" s="1"/>
      <c r="AW2156" s="1"/>
      <c r="AX2156" s="1"/>
      <c r="AY2156" s="1"/>
      <c r="AZ2156" s="1"/>
      <c r="BA2156" s="1"/>
      <c r="BB2156" s="1"/>
      <c r="BC2156" s="1"/>
      <c r="BD2156" s="1"/>
      <c r="BE2156" s="1"/>
      <c r="BF2156" s="1"/>
      <c r="BG2156" s="1"/>
      <c r="BH2156" s="1"/>
      <c r="BI2156" s="1"/>
      <c r="BJ2156" s="1"/>
      <c r="BK2156" s="1"/>
    </row>
    <row r="2157" spans="1:63" s="2" customFormat="1" ht="15" customHeight="1" x14ac:dyDescent="0.15">
      <c r="A2157" s="1"/>
      <c r="B2157" s="1"/>
      <c r="C2157" s="1"/>
      <c r="D2157" s="1"/>
      <c r="E2157" s="1"/>
      <c r="F2157" s="1"/>
      <c r="G2157" s="1"/>
      <c r="H2157" s="1"/>
      <c r="I2157" s="1"/>
      <c r="J2157" s="1"/>
      <c r="K2157" s="1"/>
      <c r="L2157" s="1"/>
      <c r="M2157" s="1"/>
      <c r="N2157" s="1"/>
      <c r="O2157" s="1"/>
      <c r="P2157" s="1"/>
      <c r="Q2157" s="1"/>
      <c r="R2157" s="1"/>
      <c r="S2157" s="1"/>
      <c r="T2157" s="1"/>
      <c r="U2157" s="1"/>
      <c r="V2157" s="1"/>
      <c r="W2157" s="1"/>
      <c r="X2157" s="1"/>
      <c r="Y2157" s="1"/>
      <c r="Z2157" s="1"/>
      <c r="AA2157" s="1"/>
      <c r="AB2157" s="1"/>
      <c r="AC2157" s="1"/>
      <c r="AD2157" s="1"/>
      <c r="AE2157" s="1"/>
      <c r="AF2157" s="83"/>
      <c r="AG2157" s="87"/>
      <c r="AH2157" s="1"/>
      <c r="AI2157" s="1"/>
      <c r="AJ2157" s="1"/>
      <c r="AK2157" s="1"/>
      <c r="AL2157" s="1"/>
      <c r="AM2157" s="1"/>
      <c r="AN2157" s="1"/>
      <c r="AO2157" s="1"/>
      <c r="AP2157" s="1"/>
      <c r="AQ2157" s="1"/>
      <c r="AR2157" s="1"/>
      <c r="AS2157" s="1"/>
      <c r="AT2157" s="1"/>
      <c r="AU2157" s="1"/>
      <c r="AV2157" s="1"/>
      <c r="AW2157" s="1"/>
      <c r="AX2157" s="1"/>
      <c r="AY2157" s="1"/>
      <c r="AZ2157" s="1"/>
      <c r="BA2157" s="1"/>
      <c r="BB2157" s="1"/>
      <c r="BC2157" s="1"/>
      <c r="BD2157" s="1"/>
      <c r="BE2157" s="1"/>
      <c r="BF2157" s="1"/>
      <c r="BG2157" s="1"/>
      <c r="BH2157" s="1"/>
      <c r="BI2157" s="1"/>
      <c r="BJ2157" s="1"/>
      <c r="BK2157" s="1"/>
    </row>
    <row r="2158" spans="1:63" s="2" customFormat="1" ht="15" customHeight="1" x14ac:dyDescent="0.15">
      <c r="A2158" s="1"/>
      <c r="B2158" s="1"/>
      <c r="C2158" s="1"/>
      <c r="D2158" s="1"/>
      <c r="E2158" s="1"/>
      <c r="F2158" s="1"/>
      <c r="G2158" s="1"/>
      <c r="H2158" s="1"/>
      <c r="I2158" s="1"/>
      <c r="J2158" s="1"/>
      <c r="K2158" s="1"/>
      <c r="L2158" s="1"/>
      <c r="M2158" s="1"/>
      <c r="N2158" s="1"/>
      <c r="O2158" s="1"/>
      <c r="P2158" s="1"/>
      <c r="Q2158" s="1"/>
      <c r="R2158" s="1"/>
      <c r="S2158" s="1"/>
      <c r="T2158" s="1"/>
      <c r="U2158" s="1"/>
      <c r="V2158" s="1"/>
      <c r="W2158" s="1"/>
      <c r="X2158" s="1"/>
      <c r="Y2158" s="1"/>
      <c r="Z2158" s="1"/>
      <c r="AA2158" s="1"/>
      <c r="AB2158" s="1"/>
      <c r="AC2158" s="1"/>
      <c r="AD2158" s="1"/>
      <c r="AE2158" s="1"/>
      <c r="AF2158" s="83"/>
      <c r="AG2158" s="87"/>
      <c r="AH2158" s="1"/>
      <c r="AI2158" s="1"/>
      <c r="AJ2158" s="1"/>
      <c r="AK2158" s="1"/>
      <c r="AL2158" s="1"/>
      <c r="AM2158" s="1"/>
      <c r="AN2158" s="1"/>
      <c r="AO2158" s="1"/>
      <c r="AP2158" s="1"/>
      <c r="AQ2158" s="1"/>
      <c r="AR2158" s="1"/>
      <c r="AS2158" s="1"/>
      <c r="AT2158" s="1"/>
      <c r="AU2158" s="1"/>
      <c r="AV2158" s="1"/>
      <c r="AW2158" s="1"/>
      <c r="AX2158" s="1"/>
      <c r="AY2158" s="1"/>
      <c r="AZ2158" s="1"/>
      <c r="BA2158" s="1"/>
      <c r="BB2158" s="1"/>
      <c r="BC2158" s="1"/>
      <c r="BD2158" s="1"/>
      <c r="BE2158" s="1"/>
      <c r="BF2158" s="1"/>
      <c r="BG2158" s="1"/>
      <c r="BH2158" s="1"/>
      <c r="BI2158" s="1"/>
      <c r="BJ2158" s="1"/>
      <c r="BK2158" s="1"/>
    </row>
    <row r="2159" spans="1:63" s="2" customFormat="1" ht="15" customHeight="1" x14ac:dyDescent="0.15">
      <c r="A2159" s="1"/>
      <c r="B2159" s="1"/>
      <c r="C2159" s="1"/>
      <c r="D2159" s="1"/>
      <c r="E2159" s="1"/>
      <c r="F2159" s="1"/>
      <c r="G2159" s="1"/>
      <c r="H2159" s="1"/>
      <c r="I2159" s="1"/>
      <c r="J2159" s="1"/>
      <c r="K2159" s="1"/>
      <c r="L2159" s="1"/>
      <c r="M2159" s="1"/>
      <c r="N2159" s="1"/>
      <c r="O2159" s="1"/>
      <c r="P2159" s="1"/>
      <c r="Q2159" s="1"/>
      <c r="R2159" s="1"/>
      <c r="S2159" s="1"/>
      <c r="T2159" s="1"/>
      <c r="U2159" s="1"/>
      <c r="V2159" s="1"/>
      <c r="W2159" s="1"/>
      <c r="X2159" s="1"/>
      <c r="Y2159" s="1"/>
      <c r="Z2159" s="1"/>
      <c r="AA2159" s="1"/>
      <c r="AB2159" s="1"/>
      <c r="AC2159" s="1"/>
      <c r="AD2159" s="1"/>
      <c r="AE2159" s="1"/>
      <c r="AF2159" s="83"/>
      <c r="AG2159" s="87"/>
      <c r="AH2159" s="1"/>
      <c r="AI2159" s="1"/>
      <c r="AJ2159" s="1"/>
      <c r="AK2159" s="1"/>
      <c r="AL2159" s="1"/>
      <c r="AM2159" s="1"/>
      <c r="AN2159" s="1"/>
      <c r="AO2159" s="1"/>
      <c r="AP2159" s="1"/>
      <c r="AQ2159" s="1"/>
      <c r="AR2159" s="1"/>
      <c r="AS2159" s="1"/>
      <c r="AT2159" s="1"/>
      <c r="AU2159" s="1"/>
      <c r="AV2159" s="1"/>
      <c r="AW2159" s="1"/>
      <c r="AX2159" s="1"/>
      <c r="AY2159" s="1"/>
      <c r="AZ2159" s="1"/>
      <c r="BA2159" s="1"/>
      <c r="BB2159" s="1"/>
      <c r="BC2159" s="1"/>
      <c r="BD2159" s="1"/>
      <c r="BE2159" s="1"/>
      <c r="BF2159" s="1"/>
      <c r="BG2159" s="1"/>
      <c r="BH2159" s="1"/>
      <c r="BI2159" s="1"/>
      <c r="BJ2159" s="1"/>
      <c r="BK2159" s="1"/>
    </row>
    <row r="2160" spans="1:63" s="2" customFormat="1" ht="15" customHeight="1" x14ac:dyDescent="0.15">
      <c r="A2160" s="1"/>
      <c r="B2160" s="1"/>
      <c r="C2160" s="1"/>
      <c r="D2160" s="1"/>
      <c r="E2160" s="1"/>
      <c r="F2160" s="1"/>
      <c r="G2160" s="1"/>
      <c r="H2160" s="1"/>
      <c r="I2160" s="1"/>
      <c r="J2160" s="1"/>
      <c r="K2160" s="1"/>
      <c r="L2160" s="1"/>
      <c r="M2160" s="1"/>
      <c r="N2160" s="1"/>
      <c r="O2160" s="1"/>
      <c r="P2160" s="1"/>
      <c r="Q2160" s="1"/>
      <c r="R2160" s="1"/>
      <c r="S2160" s="1"/>
      <c r="T2160" s="1"/>
      <c r="U2160" s="1"/>
      <c r="V2160" s="1"/>
      <c r="W2160" s="1"/>
      <c r="X2160" s="1"/>
      <c r="Y2160" s="1"/>
      <c r="Z2160" s="1"/>
      <c r="AA2160" s="1"/>
      <c r="AB2160" s="1"/>
      <c r="AC2160" s="1"/>
      <c r="AD2160" s="1"/>
      <c r="AE2160" s="1"/>
      <c r="AF2160" s="83"/>
      <c r="AG2160" s="87"/>
      <c r="AH2160" s="1"/>
      <c r="AI2160" s="1"/>
      <c r="AJ2160" s="1"/>
      <c r="AK2160" s="1"/>
      <c r="AL2160" s="1"/>
      <c r="AM2160" s="1"/>
      <c r="AN2160" s="1"/>
      <c r="AO2160" s="1"/>
      <c r="AP2160" s="1"/>
      <c r="AQ2160" s="1"/>
      <c r="AR2160" s="1"/>
      <c r="AS2160" s="1"/>
      <c r="AT2160" s="1"/>
      <c r="AU2160" s="1"/>
      <c r="AV2160" s="1"/>
      <c r="AW2160" s="1"/>
      <c r="AX2160" s="1"/>
      <c r="AY2160" s="1"/>
      <c r="AZ2160" s="1"/>
      <c r="BA2160" s="1"/>
      <c r="BB2160" s="1"/>
      <c r="BC2160" s="1"/>
      <c r="BD2160" s="1"/>
      <c r="BE2160" s="1"/>
      <c r="BF2160" s="1"/>
      <c r="BG2160" s="1"/>
      <c r="BH2160" s="1"/>
      <c r="BI2160" s="1"/>
      <c r="BJ2160" s="1"/>
      <c r="BK2160" s="1"/>
    </row>
    <row r="2161" spans="1:63" s="2" customFormat="1" ht="15" customHeight="1" x14ac:dyDescent="0.15">
      <c r="A2161" s="1"/>
      <c r="B2161" s="1"/>
      <c r="C2161" s="1"/>
      <c r="D2161" s="1"/>
      <c r="E2161" s="1"/>
      <c r="F2161" s="1"/>
      <c r="G2161" s="1"/>
      <c r="H2161" s="1"/>
      <c r="I2161" s="1"/>
      <c r="J2161" s="1"/>
      <c r="K2161" s="1"/>
      <c r="L2161" s="1"/>
      <c r="M2161" s="1"/>
      <c r="N2161" s="1"/>
      <c r="O2161" s="1"/>
      <c r="P2161" s="1"/>
      <c r="Q2161" s="1"/>
      <c r="R2161" s="1"/>
      <c r="S2161" s="1"/>
      <c r="T2161" s="1"/>
      <c r="U2161" s="1"/>
      <c r="V2161" s="1"/>
      <c r="W2161" s="1"/>
      <c r="X2161" s="1"/>
      <c r="Y2161" s="1"/>
      <c r="Z2161" s="1"/>
      <c r="AA2161" s="1"/>
      <c r="AB2161" s="1"/>
      <c r="AC2161" s="1"/>
      <c r="AD2161" s="1"/>
      <c r="AE2161" s="1"/>
      <c r="AF2161" s="83"/>
      <c r="AG2161" s="87"/>
      <c r="AH2161" s="1"/>
      <c r="AI2161" s="1"/>
      <c r="AJ2161" s="1"/>
      <c r="AK2161" s="1"/>
      <c r="AL2161" s="1"/>
      <c r="AM2161" s="1"/>
      <c r="AN2161" s="1"/>
      <c r="AO2161" s="1"/>
      <c r="AP2161" s="1"/>
      <c r="AQ2161" s="1"/>
      <c r="AR2161" s="1"/>
      <c r="AS2161" s="1"/>
      <c r="AT2161" s="1"/>
      <c r="AU2161" s="1"/>
      <c r="AV2161" s="1"/>
      <c r="AW2161" s="1"/>
      <c r="AX2161" s="1"/>
      <c r="AY2161" s="1"/>
      <c r="AZ2161" s="1"/>
      <c r="BA2161" s="1"/>
      <c r="BB2161" s="1"/>
      <c r="BC2161" s="1"/>
      <c r="BD2161" s="1"/>
      <c r="BE2161" s="1"/>
      <c r="BF2161" s="1"/>
      <c r="BG2161" s="1"/>
      <c r="BH2161" s="1"/>
      <c r="BI2161" s="1"/>
      <c r="BJ2161" s="1"/>
      <c r="BK2161" s="1"/>
    </row>
    <row r="2162" spans="1:63" s="2" customFormat="1" ht="15" customHeight="1" x14ac:dyDescent="0.15">
      <c r="A2162" s="1"/>
      <c r="B2162" s="1"/>
      <c r="C2162" s="1"/>
      <c r="D2162" s="1"/>
      <c r="E2162" s="1"/>
      <c r="F2162" s="1"/>
      <c r="G2162" s="1"/>
      <c r="H2162" s="1"/>
      <c r="I2162" s="1"/>
      <c r="J2162" s="1"/>
      <c r="K2162" s="1"/>
      <c r="L2162" s="1"/>
      <c r="M2162" s="1"/>
      <c r="N2162" s="1"/>
      <c r="O2162" s="1"/>
      <c r="P2162" s="1"/>
      <c r="Q2162" s="1"/>
      <c r="R2162" s="1"/>
      <c r="S2162" s="1"/>
      <c r="T2162" s="1"/>
      <c r="U2162" s="1"/>
      <c r="V2162" s="1"/>
      <c r="W2162" s="1"/>
      <c r="X2162" s="1"/>
      <c r="Y2162" s="1"/>
      <c r="Z2162" s="1"/>
      <c r="AA2162" s="1"/>
      <c r="AB2162" s="1"/>
      <c r="AC2162" s="1"/>
      <c r="AD2162" s="1"/>
      <c r="AE2162" s="1"/>
      <c r="AF2162" s="83"/>
      <c r="AG2162" s="87"/>
      <c r="AH2162" s="1"/>
      <c r="AI2162" s="1"/>
      <c r="AJ2162" s="1"/>
      <c r="AK2162" s="1"/>
      <c r="AL2162" s="1"/>
      <c r="AM2162" s="1"/>
      <c r="AN2162" s="1"/>
      <c r="AO2162" s="1"/>
      <c r="AP2162" s="1"/>
      <c r="AQ2162" s="1"/>
      <c r="AR2162" s="1"/>
      <c r="AS2162" s="1"/>
      <c r="AT2162" s="1"/>
      <c r="AU2162" s="1"/>
      <c r="AV2162" s="1"/>
      <c r="AW2162" s="1"/>
      <c r="AX2162" s="1"/>
      <c r="AY2162" s="1"/>
      <c r="AZ2162" s="1"/>
      <c r="BA2162" s="1"/>
      <c r="BB2162" s="1"/>
      <c r="BC2162" s="1"/>
      <c r="BD2162" s="1"/>
      <c r="BE2162" s="1"/>
      <c r="BF2162" s="1"/>
      <c r="BG2162" s="1"/>
      <c r="BH2162" s="1"/>
      <c r="BI2162" s="1"/>
      <c r="BJ2162" s="1"/>
      <c r="BK2162" s="1"/>
    </row>
    <row r="2163" spans="1:63" s="2" customFormat="1" ht="15" customHeight="1" x14ac:dyDescent="0.15">
      <c r="A2163" s="1"/>
      <c r="B2163" s="1"/>
      <c r="C2163" s="1"/>
      <c r="D2163" s="1"/>
      <c r="E2163" s="1"/>
      <c r="F2163" s="1"/>
      <c r="G2163" s="1"/>
      <c r="H2163" s="1"/>
      <c r="I2163" s="1"/>
      <c r="J2163" s="1"/>
      <c r="K2163" s="1"/>
      <c r="L2163" s="1"/>
      <c r="M2163" s="1"/>
      <c r="N2163" s="1"/>
      <c r="O2163" s="1"/>
      <c r="P2163" s="1"/>
      <c r="Q2163" s="1"/>
      <c r="R2163" s="1"/>
      <c r="S2163" s="1"/>
      <c r="T2163" s="1"/>
      <c r="U2163" s="1"/>
      <c r="V2163" s="1"/>
      <c r="W2163" s="1"/>
      <c r="X2163" s="1"/>
      <c r="Y2163" s="1"/>
      <c r="Z2163" s="1"/>
      <c r="AA2163" s="1"/>
      <c r="AB2163" s="1"/>
      <c r="AC2163" s="1"/>
      <c r="AD2163" s="1"/>
      <c r="AE2163" s="1"/>
      <c r="AF2163" s="83"/>
      <c r="AG2163" s="87"/>
      <c r="AH2163" s="1"/>
      <c r="AI2163" s="1"/>
      <c r="AJ2163" s="1"/>
      <c r="AK2163" s="1"/>
      <c r="AL2163" s="1"/>
      <c r="AM2163" s="1"/>
      <c r="AN2163" s="1"/>
      <c r="AO2163" s="1"/>
      <c r="AP2163" s="1"/>
      <c r="AQ2163" s="1"/>
      <c r="AR2163" s="1"/>
      <c r="AS2163" s="1"/>
      <c r="AT2163" s="1"/>
      <c r="AU2163" s="1"/>
      <c r="AV2163" s="1"/>
      <c r="AW2163" s="1"/>
      <c r="AX2163" s="1"/>
      <c r="AY2163" s="1"/>
      <c r="AZ2163" s="1"/>
      <c r="BA2163" s="1"/>
      <c r="BB2163" s="1"/>
      <c r="BC2163" s="1"/>
      <c r="BD2163" s="1"/>
      <c r="BE2163" s="1"/>
      <c r="BF2163" s="1"/>
      <c r="BG2163" s="1"/>
      <c r="BH2163" s="1"/>
      <c r="BI2163" s="1"/>
      <c r="BJ2163" s="1"/>
      <c r="BK2163" s="1"/>
    </row>
    <row r="2164" spans="1:63" s="2" customFormat="1" ht="15" customHeight="1" x14ac:dyDescent="0.15">
      <c r="A2164" s="1"/>
      <c r="B2164" s="1"/>
      <c r="C2164" s="1"/>
      <c r="D2164" s="1"/>
      <c r="E2164" s="1"/>
      <c r="F2164" s="1"/>
      <c r="G2164" s="1"/>
      <c r="H2164" s="1"/>
      <c r="I2164" s="1"/>
      <c r="J2164" s="1"/>
      <c r="K2164" s="1"/>
      <c r="L2164" s="1"/>
      <c r="M2164" s="1"/>
      <c r="N2164" s="1"/>
      <c r="O2164" s="1"/>
      <c r="P2164" s="1"/>
      <c r="Q2164" s="1"/>
      <c r="R2164" s="1"/>
      <c r="S2164" s="1"/>
      <c r="T2164" s="1"/>
      <c r="U2164" s="1"/>
      <c r="V2164" s="1"/>
      <c r="W2164" s="1"/>
      <c r="X2164" s="1"/>
      <c r="Y2164" s="1"/>
      <c r="Z2164" s="1"/>
      <c r="AA2164" s="1"/>
      <c r="AB2164" s="1"/>
      <c r="AC2164" s="1"/>
      <c r="AD2164" s="1"/>
      <c r="AE2164" s="1"/>
      <c r="AF2164" s="83"/>
      <c r="AG2164" s="87"/>
      <c r="AH2164" s="1"/>
      <c r="AI2164" s="1"/>
      <c r="AJ2164" s="1"/>
      <c r="AK2164" s="1"/>
      <c r="AL2164" s="1"/>
      <c r="AM2164" s="1"/>
      <c r="AN2164" s="1"/>
      <c r="AO2164" s="1"/>
      <c r="AP2164" s="1"/>
      <c r="AQ2164" s="1"/>
      <c r="AR2164" s="1"/>
      <c r="AS2164" s="1"/>
      <c r="AT2164" s="1"/>
      <c r="AU2164" s="1"/>
      <c r="AV2164" s="1"/>
      <c r="AW2164" s="1"/>
      <c r="AX2164" s="1"/>
      <c r="AY2164" s="1"/>
      <c r="AZ2164" s="1"/>
      <c r="BA2164" s="1"/>
      <c r="BB2164" s="1"/>
      <c r="BC2164" s="1"/>
      <c r="BD2164" s="1"/>
      <c r="BE2164" s="1"/>
      <c r="BF2164" s="1"/>
      <c r="BG2164" s="1"/>
      <c r="BH2164" s="1"/>
      <c r="BI2164" s="1"/>
      <c r="BJ2164" s="1"/>
      <c r="BK2164" s="1"/>
    </row>
    <row r="2165" spans="1:63" s="2" customFormat="1" ht="15" customHeight="1" x14ac:dyDescent="0.15">
      <c r="A2165" s="1"/>
      <c r="B2165" s="1"/>
      <c r="C2165" s="1"/>
      <c r="D2165" s="1"/>
      <c r="E2165" s="1"/>
      <c r="F2165" s="1"/>
      <c r="G2165" s="1"/>
      <c r="H2165" s="1"/>
      <c r="I2165" s="1"/>
      <c r="J2165" s="1"/>
      <c r="K2165" s="1"/>
      <c r="L2165" s="1"/>
      <c r="M2165" s="1"/>
      <c r="N2165" s="1"/>
      <c r="O2165" s="1"/>
      <c r="P2165" s="1"/>
      <c r="Q2165" s="1"/>
      <c r="R2165" s="1"/>
      <c r="S2165" s="1"/>
      <c r="T2165" s="1"/>
      <c r="U2165" s="1"/>
      <c r="V2165" s="1"/>
      <c r="W2165" s="1"/>
      <c r="X2165" s="1"/>
      <c r="Y2165" s="1"/>
      <c r="Z2165" s="1"/>
      <c r="AA2165" s="1"/>
      <c r="AB2165" s="1"/>
      <c r="AC2165" s="1"/>
      <c r="AD2165" s="1"/>
      <c r="AE2165" s="1"/>
      <c r="AF2165" s="83"/>
      <c r="AG2165" s="87"/>
      <c r="AH2165" s="1"/>
      <c r="AI2165" s="1"/>
      <c r="AJ2165" s="1"/>
      <c r="AK2165" s="1"/>
      <c r="AL2165" s="1"/>
      <c r="AM2165" s="1"/>
      <c r="AN2165" s="1"/>
      <c r="AO2165" s="1"/>
      <c r="AP2165" s="1"/>
      <c r="AQ2165" s="1"/>
      <c r="AR2165" s="1"/>
      <c r="AS2165" s="1"/>
      <c r="AT2165" s="1"/>
      <c r="AU2165" s="1"/>
      <c r="AV2165" s="1"/>
      <c r="AW2165" s="1"/>
      <c r="AX2165" s="1"/>
      <c r="AY2165" s="1"/>
      <c r="AZ2165" s="1"/>
      <c r="BA2165" s="1"/>
      <c r="BB2165" s="1"/>
      <c r="BC2165" s="1"/>
      <c r="BD2165" s="1"/>
      <c r="BE2165" s="1"/>
      <c r="BF2165" s="1"/>
      <c r="BG2165" s="1"/>
      <c r="BH2165" s="1"/>
      <c r="BI2165" s="1"/>
      <c r="BJ2165" s="1"/>
      <c r="BK2165" s="1"/>
    </row>
    <row r="2166" spans="1:63" s="2" customFormat="1" ht="15" customHeight="1" x14ac:dyDescent="0.15">
      <c r="A2166" s="1"/>
      <c r="B2166" s="1"/>
      <c r="C2166" s="1"/>
      <c r="D2166" s="1"/>
      <c r="E2166" s="1"/>
      <c r="F2166" s="1"/>
      <c r="G2166" s="1"/>
      <c r="H2166" s="1"/>
      <c r="I2166" s="1"/>
      <c r="J2166" s="1"/>
      <c r="K2166" s="1"/>
      <c r="L2166" s="1"/>
      <c r="M2166" s="1"/>
      <c r="N2166" s="1"/>
      <c r="O2166" s="1"/>
      <c r="P2166" s="1"/>
      <c r="Q2166" s="1"/>
      <c r="R2166" s="1"/>
      <c r="S2166" s="1"/>
      <c r="T2166" s="1"/>
      <c r="U2166" s="1"/>
      <c r="V2166" s="1"/>
      <c r="W2166" s="1"/>
      <c r="X2166" s="1"/>
      <c r="Y2166" s="1"/>
      <c r="Z2166" s="1"/>
      <c r="AA2166" s="1"/>
      <c r="AB2166" s="1"/>
      <c r="AC2166" s="1"/>
      <c r="AD2166" s="1"/>
      <c r="AE2166" s="1"/>
      <c r="AF2166" s="83"/>
      <c r="AG2166" s="87"/>
      <c r="AH2166" s="1"/>
      <c r="AI2166" s="1"/>
      <c r="AJ2166" s="1"/>
      <c r="AK2166" s="1"/>
      <c r="AL2166" s="1"/>
      <c r="AM2166" s="1"/>
      <c r="AN2166" s="1"/>
      <c r="AO2166" s="1"/>
      <c r="AP2166" s="1"/>
      <c r="AQ2166" s="1"/>
      <c r="AR2166" s="1"/>
      <c r="AS2166" s="1"/>
      <c r="AT2166" s="1"/>
      <c r="AU2166" s="1"/>
      <c r="AV2166" s="1"/>
      <c r="AW2166" s="1"/>
      <c r="AX2166" s="1"/>
      <c r="AY2166" s="1"/>
      <c r="AZ2166" s="1"/>
      <c r="BA2166" s="1"/>
      <c r="BB2166" s="1"/>
      <c r="BC2166" s="1"/>
      <c r="BD2166" s="1"/>
      <c r="BE2166" s="1"/>
      <c r="BF2166" s="1"/>
      <c r="BG2166" s="1"/>
      <c r="BH2166" s="1"/>
      <c r="BI2166" s="1"/>
      <c r="BJ2166" s="1"/>
      <c r="BK2166" s="1"/>
    </row>
    <row r="2167" spans="1:63" s="2" customFormat="1" ht="15" customHeight="1" x14ac:dyDescent="0.15">
      <c r="A2167" s="1"/>
      <c r="B2167" s="1"/>
      <c r="C2167" s="1"/>
      <c r="D2167" s="1"/>
      <c r="E2167" s="1"/>
      <c r="F2167" s="1"/>
      <c r="G2167" s="1"/>
      <c r="H2167" s="1"/>
      <c r="I2167" s="1"/>
      <c r="J2167" s="1"/>
      <c r="K2167" s="1"/>
      <c r="L2167" s="1"/>
      <c r="M2167" s="1"/>
      <c r="N2167" s="1"/>
      <c r="O2167" s="1"/>
      <c r="P2167" s="1"/>
      <c r="Q2167" s="1"/>
      <c r="R2167" s="1"/>
      <c r="S2167" s="1"/>
      <c r="T2167" s="1"/>
      <c r="U2167" s="1"/>
      <c r="V2167" s="1"/>
      <c r="W2167" s="1"/>
      <c r="X2167" s="1"/>
      <c r="Y2167" s="1"/>
      <c r="Z2167" s="1"/>
      <c r="AA2167" s="1"/>
      <c r="AB2167" s="1"/>
      <c r="AC2167" s="1"/>
      <c r="AD2167" s="1"/>
      <c r="AE2167" s="1"/>
      <c r="AF2167" s="83"/>
      <c r="AG2167" s="87"/>
      <c r="AH2167" s="1"/>
      <c r="AI2167" s="1"/>
      <c r="AJ2167" s="1"/>
      <c r="AK2167" s="1"/>
      <c r="AL2167" s="1"/>
      <c r="AM2167" s="1"/>
      <c r="AN2167" s="1"/>
      <c r="AO2167" s="1"/>
      <c r="AP2167" s="1"/>
      <c r="AQ2167" s="1"/>
      <c r="AR2167" s="1"/>
      <c r="AS2167" s="1"/>
      <c r="AT2167" s="1"/>
      <c r="AU2167" s="1"/>
      <c r="AV2167" s="1"/>
      <c r="AW2167" s="1"/>
      <c r="AX2167" s="1"/>
      <c r="AY2167" s="1"/>
      <c r="AZ2167" s="1"/>
      <c r="BA2167" s="1"/>
      <c r="BB2167" s="1"/>
      <c r="BC2167" s="1"/>
      <c r="BD2167" s="1"/>
      <c r="BE2167" s="1"/>
      <c r="BF2167" s="1"/>
      <c r="BG2167" s="1"/>
      <c r="BH2167" s="1"/>
      <c r="BI2167" s="1"/>
      <c r="BJ2167" s="1"/>
      <c r="BK2167" s="1"/>
    </row>
    <row r="2168" spans="1:63" s="2" customFormat="1" ht="15" customHeight="1" x14ac:dyDescent="0.15">
      <c r="A2168" s="1"/>
      <c r="B2168" s="1"/>
      <c r="C2168" s="1"/>
      <c r="D2168" s="1"/>
      <c r="E2168" s="1"/>
      <c r="F2168" s="1"/>
      <c r="G2168" s="1"/>
      <c r="H2168" s="1"/>
      <c r="I2168" s="1"/>
      <c r="J2168" s="1"/>
      <c r="K2168" s="1"/>
      <c r="L2168" s="1"/>
      <c r="M2168" s="1"/>
      <c r="N2168" s="1"/>
      <c r="O2168" s="1"/>
      <c r="P2168" s="1"/>
      <c r="Q2168" s="1"/>
      <c r="R2168" s="1"/>
      <c r="S2168" s="1"/>
      <c r="T2168" s="1"/>
      <c r="U2168" s="1"/>
      <c r="V2168" s="1"/>
      <c r="W2168" s="1"/>
      <c r="X2168" s="1"/>
      <c r="Y2168" s="1"/>
      <c r="Z2168" s="1"/>
      <c r="AA2168" s="1"/>
      <c r="AB2168" s="1"/>
      <c r="AC2168" s="1"/>
      <c r="AD2168" s="1"/>
      <c r="AE2168" s="1"/>
      <c r="AF2168" s="83"/>
      <c r="AG2168" s="87"/>
      <c r="AH2168" s="1"/>
      <c r="AI2168" s="1"/>
      <c r="AJ2168" s="1"/>
      <c r="AK2168" s="1"/>
      <c r="AL2168" s="1"/>
      <c r="AM2168" s="1"/>
      <c r="AN2168" s="1"/>
      <c r="AO2168" s="1"/>
      <c r="AP2168" s="1"/>
      <c r="AQ2168" s="1"/>
      <c r="AR2168" s="1"/>
      <c r="AS2168" s="1"/>
      <c r="AT2168" s="1"/>
      <c r="AU2168" s="1"/>
      <c r="AV2168" s="1"/>
      <c r="AW2168" s="1"/>
      <c r="AX2168" s="1"/>
      <c r="AY2168" s="1"/>
      <c r="AZ2168" s="1"/>
      <c r="BA2168" s="1"/>
      <c r="BB2168" s="1"/>
      <c r="BC2168" s="1"/>
      <c r="BD2168" s="1"/>
      <c r="BE2168" s="1"/>
      <c r="BF2168" s="1"/>
      <c r="BG2168" s="1"/>
      <c r="BH2168" s="1"/>
      <c r="BI2168" s="1"/>
      <c r="BJ2168" s="1"/>
      <c r="BK2168" s="1"/>
    </row>
    <row r="2169" spans="1:63" s="2" customFormat="1" ht="15" customHeight="1" x14ac:dyDescent="0.15">
      <c r="A2169" s="1"/>
      <c r="B2169" s="1"/>
      <c r="C2169" s="1"/>
      <c r="D2169" s="1"/>
      <c r="E2169" s="1"/>
      <c r="F2169" s="1"/>
      <c r="G2169" s="1"/>
      <c r="H2169" s="1"/>
      <c r="I2169" s="1"/>
      <c r="J2169" s="1"/>
      <c r="K2169" s="1"/>
      <c r="L2169" s="1"/>
      <c r="M2169" s="1"/>
      <c r="N2169" s="1"/>
      <c r="O2169" s="1"/>
      <c r="P2169" s="1"/>
      <c r="Q2169" s="1"/>
      <c r="R2169" s="1"/>
      <c r="S2169" s="1"/>
      <c r="T2169" s="1"/>
      <c r="U2169" s="1"/>
      <c r="V2169" s="1"/>
      <c r="W2169" s="1"/>
      <c r="X2169" s="1"/>
      <c r="Y2169" s="1"/>
      <c r="Z2169" s="1"/>
      <c r="AA2169" s="1"/>
      <c r="AB2169" s="1"/>
      <c r="AC2169" s="1"/>
      <c r="AD2169" s="1"/>
      <c r="AE2169" s="1"/>
      <c r="AF2169" s="83"/>
      <c r="AG2169" s="87"/>
      <c r="AH2169" s="1"/>
      <c r="AI2169" s="1"/>
      <c r="AJ2169" s="1"/>
      <c r="AK2169" s="1"/>
      <c r="AL2169" s="1"/>
      <c r="AM2169" s="1"/>
      <c r="AN2169" s="1"/>
      <c r="AO2169" s="1"/>
      <c r="AP2169" s="1"/>
      <c r="AQ2169" s="1"/>
      <c r="AR2169" s="1"/>
      <c r="AS2169" s="1"/>
      <c r="AT2169" s="1"/>
      <c r="AU2169" s="1"/>
      <c r="AV2169" s="1"/>
      <c r="AW2169" s="1"/>
      <c r="AX2169" s="1"/>
      <c r="AY2169" s="1"/>
      <c r="AZ2169" s="1"/>
      <c r="BA2169" s="1"/>
      <c r="BB2169" s="1"/>
      <c r="BC2169" s="1"/>
      <c r="BD2169" s="1"/>
      <c r="BE2169" s="1"/>
      <c r="BF2169" s="1"/>
      <c r="BG2169" s="1"/>
      <c r="BH2169" s="1"/>
      <c r="BI2169" s="1"/>
      <c r="BJ2169" s="1"/>
      <c r="BK2169" s="1"/>
    </row>
    <row r="2170" spans="1:63" s="2" customFormat="1" ht="15" customHeight="1" x14ac:dyDescent="0.15">
      <c r="A2170" s="1"/>
      <c r="B2170" s="1"/>
      <c r="C2170" s="1"/>
      <c r="D2170" s="1"/>
      <c r="E2170" s="1"/>
      <c r="F2170" s="1"/>
      <c r="G2170" s="1"/>
      <c r="H2170" s="1"/>
      <c r="I2170" s="1"/>
      <c r="J2170" s="1"/>
      <c r="K2170" s="1"/>
      <c r="L2170" s="1"/>
      <c r="M2170" s="1"/>
      <c r="N2170" s="1"/>
      <c r="O2170" s="1"/>
      <c r="P2170" s="1"/>
      <c r="Q2170" s="1"/>
      <c r="R2170" s="1"/>
      <c r="S2170" s="1"/>
      <c r="T2170" s="1"/>
      <c r="U2170" s="1"/>
      <c r="V2170" s="1"/>
      <c r="W2170" s="1"/>
      <c r="X2170" s="1"/>
      <c r="Y2170" s="1"/>
      <c r="Z2170" s="1"/>
      <c r="AA2170" s="1"/>
      <c r="AB2170" s="1"/>
      <c r="AC2170" s="1"/>
      <c r="AD2170" s="1"/>
      <c r="AE2170" s="1"/>
      <c r="AF2170" s="83"/>
      <c r="AG2170" s="87"/>
      <c r="AH2170" s="1"/>
      <c r="AI2170" s="1"/>
      <c r="AJ2170" s="1"/>
      <c r="AK2170" s="1"/>
      <c r="AL2170" s="1"/>
      <c r="AM2170" s="1"/>
      <c r="AN2170" s="1"/>
      <c r="AO2170" s="1"/>
      <c r="AP2170" s="1"/>
      <c r="AQ2170" s="1"/>
      <c r="AR2170" s="1"/>
      <c r="AS2170" s="1"/>
      <c r="AT2170" s="1"/>
      <c r="AU2170" s="1"/>
      <c r="AV2170" s="1"/>
      <c r="AW2170" s="1"/>
      <c r="AX2170" s="1"/>
      <c r="AY2170" s="1"/>
      <c r="AZ2170" s="1"/>
      <c r="BA2170" s="1"/>
      <c r="BB2170" s="1"/>
      <c r="BC2170" s="1"/>
      <c r="BD2170" s="1"/>
      <c r="BE2170" s="1"/>
      <c r="BF2170" s="1"/>
      <c r="BG2170" s="1"/>
      <c r="BH2170" s="1"/>
      <c r="BI2170" s="1"/>
      <c r="BJ2170" s="1"/>
      <c r="BK2170" s="1"/>
    </row>
    <row r="2171" spans="1:63" s="2" customFormat="1" ht="15" customHeight="1" x14ac:dyDescent="0.15">
      <c r="A2171" s="1"/>
      <c r="B2171" s="1"/>
      <c r="C2171" s="1"/>
      <c r="D2171" s="1"/>
      <c r="E2171" s="1"/>
      <c r="F2171" s="1"/>
      <c r="G2171" s="1"/>
      <c r="H2171" s="1"/>
      <c r="I2171" s="1"/>
      <c r="J2171" s="1"/>
      <c r="K2171" s="1"/>
      <c r="L2171" s="1"/>
      <c r="M2171" s="1"/>
      <c r="N2171" s="1"/>
      <c r="O2171" s="1"/>
      <c r="P2171" s="1"/>
      <c r="Q2171" s="1"/>
      <c r="R2171" s="1"/>
      <c r="S2171" s="1"/>
      <c r="T2171" s="1"/>
      <c r="U2171" s="1"/>
      <c r="V2171" s="1"/>
      <c r="W2171" s="1"/>
      <c r="X2171" s="1"/>
      <c r="Y2171" s="1"/>
      <c r="Z2171" s="1"/>
      <c r="AA2171" s="1"/>
      <c r="AB2171" s="1"/>
      <c r="AC2171" s="1"/>
      <c r="AD2171" s="1"/>
      <c r="AE2171" s="1"/>
      <c r="AF2171" s="83"/>
      <c r="AG2171" s="87"/>
      <c r="AH2171" s="1"/>
      <c r="AI2171" s="1"/>
      <c r="AJ2171" s="1"/>
      <c r="AK2171" s="1"/>
      <c r="AL2171" s="1"/>
      <c r="AM2171" s="1"/>
      <c r="AN2171" s="1"/>
      <c r="AO2171" s="1"/>
      <c r="AP2171" s="1"/>
      <c r="AQ2171" s="1"/>
      <c r="AR2171" s="1"/>
      <c r="AS2171" s="1"/>
      <c r="AT2171" s="1"/>
      <c r="AU2171" s="1"/>
      <c r="AV2171" s="1"/>
      <c r="AW2171" s="1"/>
      <c r="AX2171" s="1"/>
      <c r="AY2171" s="1"/>
      <c r="AZ2171" s="1"/>
      <c r="BA2171" s="1"/>
      <c r="BB2171" s="1"/>
      <c r="BC2171" s="1"/>
      <c r="BD2171" s="1"/>
      <c r="BE2171" s="1"/>
      <c r="BF2171" s="1"/>
      <c r="BG2171" s="1"/>
      <c r="BH2171" s="1"/>
      <c r="BI2171" s="1"/>
      <c r="BJ2171" s="1"/>
      <c r="BK2171" s="1"/>
    </row>
    <row r="2172" spans="1:63" s="2" customFormat="1" ht="15" customHeight="1" x14ac:dyDescent="0.15">
      <c r="A2172" s="1"/>
      <c r="B2172" s="1"/>
      <c r="C2172" s="1"/>
      <c r="D2172" s="1"/>
      <c r="E2172" s="1"/>
      <c r="F2172" s="1"/>
      <c r="G2172" s="1"/>
      <c r="H2172" s="1"/>
      <c r="I2172" s="1"/>
      <c r="J2172" s="1"/>
      <c r="K2172" s="1"/>
      <c r="L2172" s="1"/>
      <c r="M2172" s="1"/>
      <c r="N2172" s="1"/>
      <c r="O2172" s="1"/>
      <c r="P2172" s="1"/>
      <c r="Q2172" s="1"/>
      <c r="R2172" s="1"/>
      <c r="S2172" s="1"/>
      <c r="T2172" s="1"/>
      <c r="U2172" s="1"/>
      <c r="V2172" s="1"/>
      <c r="W2172" s="1"/>
      <c r="X2172" s="1"/>
      <c r="Y2172" s="1"/>
      <c r="Z2172" s="1"/>
      <c r="AA2172" s="1"/>
      <c r="AB2172" s="1"/>
      <c r="AC2172" s="1"/>
      <c r="AD2172" s="1"/>
      <c r="AE2172" s="1"/>
      <c r="AF2172" s="83"/>
      <c r="AG2172" s="87"/>
      <c r="AH2172" s="1"/>
      <c r="AI2172" s="1"/>
      <c r="AJ2172" s="1"/>
      <c r="AK2172" s="1"/>
      <c r="AL2172" s="1"/>
      <c r="AM2172" s="1"/>
      <c r="AN2172" s="1"/>
      <c r="AO2172" s="1"/>
      <c r="AP2172" s="1"/>
      <c r="AQ2172" s="1"/>
      <c r="AR2172" s="1"/>
      <c r="AS2172" s="1"/>
      <c r="AT2172" s="1"/>
      <c r="AU2172" s="1"/>
      <c r="AV2172" s="1"/>
      <c r="AW2172" s="1"/>
      <c r="AX2172" s="1"/>
      <c r="AY2172" s="1"/>
      <c r="AZ2172" s="1"/>
      <c r="BA2172" s="1"/>
      <c r="BB2172" s="1"/>
      <c r="BC2172" s="1"/>
      <c r="BD2172" s="1"/>
      <c r="BE2172" s="1"/>
      <c r="BF2172" s="1"/>
      <c r="BG2172" s="1"/>
      <c r="BH2172" s="1"/>
      <c r="BI2172" s="1"/>
      <c r="BJ2172" s="1"/>
      <c r="BK2172" s="1"/>
    </row>
    <row r="2173" spans="1:63" s="2" customFormat="1" ht="15" customHeight="1" x14ac:dyDescent="0.15">
      <c r="A2173" s="1"/>
      <c r="B2173" s="1"/>
      <c r="C2173" s="1"/>
      <c r="D2173" s="1"/>
      <c r="E2173" s="1"/>
      <c r="F2173" s="1"/>
      <c r="G2173" s="1"/>
      <c r="H2173" s="1"/>
      <c r="I2173" s="1"/>
      <c r="J2173" s="1"/>
      <c r="K2173" s="1"/>
      <c r="L2173" s="1"/>
      <c r="M2173" s="1"/>
      <c r="N2173" s="1"/>
      <c r="O2173" s="1"/>
      <c r="P2173" s="1"/>
      <c r="Q2173" s="1"/>
      <c r="R2173" s="1"/>
      <c r="S2173" s="1"/>
      <c r="T2173" s="1"/>
      <c r="U2173" s="1"/>
      <c r="V2173" s="1"/>
      <c r="W2173" s="1"/>
      <c r="X2173" s="1"/>
      <c r="Y2173" s="1"/>
      <c r="Z2173" s="1"/>
      <c r="AA2173" s="1"/>
      <c r="AB2173" s="1"/>
      <c r="AC2173" s="1"/>
      <c r="AD2173" s="1"/>
      <c r="AE2173" s="1"/>
      <c r="AF2173" s="83"/>
      <c r="AG2173" s="87"/>
      <c r="AH2173" s="1"/>
      <c r="AI2173" s="1"/>
      <c r="AJ2173" s="1"/>
      <c r="AK2173" s="1"/>
      <c r="AL2173" s="1"/>
      <c r="AM2173" s="1"/>
      <c r="AN2173" s="1"/>
      <c r="AO2173" s="1"/>
      <c r="AP2173" s="1"/>
      <c r="AQ2173" s="1"/>
      <c r="AR2173" s="1"/>
      <c r="AS2173" s="1"/>
      <c r="AT2173" s="1"/>
      <c r="AU2173" s="1"/>
      <c r="AV2173" s="1"/>
      <c r="AW2173" s="1"/>
      <c r="AX2173" s="1"/>
      <c r="AY2173" s="1"/>
      <c r="AZ2173" s="1"/>
      <c r="BA2173" s="1"/>
      <c r="BB2173" s="1"/>
      <c r="BC2173" s="1"/>
      <c r="BD2173" s="1"/>
      <c r="BE2173" s="1"/>
      <c r="BF2173" s="1"/>
      <c r="BG2173" s="1"/>
      <c r="BH2173" s="1"/>
      <c r="BI2173" s="1"/>
      <c r="BJ2173" s="1"/>
      <c r="BK2173" s="1"/>
    </row>
    <row r="2174" spans="1:63" s="2" customFormat="1" ht="15" customHeight="1" x14ac:dyDescent="0.15">
      <c r="A2174" s="1"/>
      <c r="B2174" s="1"/>
      <c r="C2174" s="1"/>
      <c r="D2174" s="1"/>
      <c r="E2174" s="1"/>
      <c r="F2174" s="1"/>
      <c r="G2174" s="1"/>
      <c r="H2174" s="1"/>
      <c r="I2174" s="1"/>
      <c r="J2174" s="1"/>
      <c r="K2174" s="1"/>
      <c r="L2174" s="1"/>
      <c r="M2174" s="1"/>
      <c r="N2174" s="1"/>
      <c r="O2174" s="1"/>
      <c r="P2174" s="1"/>
      <c r="Q2174" s="1"/>
      <c r="R2174" s="1"/>
      <c r="S2174" s="1"/>
      <c r="T2174" s="1"/>
      <c r="U2174" s="1"/>
      <c r="V2174" s="1"/>
      <c r="W2174" s="1"/>
      <c r="X2174" s="1"/>
      <c r="Y2174" s="1"/>
      <c r="Z2174" s="1"/>
      <c r="AA2174" s="1"/>
      <c r="AB2174" s="1"/>
      <c r="AC2174" s="1"/>
      <c r="AD2174" s="1"/>
      <c r="AE2174" s="1"/>
      <c r="AF2174" s="83"/>
      <c r="AG2174" s="87"/>
      <c r="AH2174" s="1"/>
      <c r="AI2174" s="1"/>
      <c r="AJ2174" s="1"/>
      <c r="AK2174" s="1"/>
      <c r="AL2174" s="1"/>
      <c r="AM2174" s="1"/>
      <c r="AN2174" s="1"/>
      <c r="AO2174" s="1"/>
      <c r="AP2174" s="1"/>
      <c r="AQ2174" s="1"/>
      <c r="AR2174" s="1"/>
      <c r="AS2174" s="1"/>
      <c r="AT2174" s="1"/>
      <c r="AU2174" s="1"/>
      <c r="AV2174" s="1"/>
      <c r="AW2174" s="1"/>
      <c r="AX2174" s="1"/>
      <c r="AY2174" s="1"/>
      <c r="AZ2174" s="1"/>
      <c r="BA2174" s="1"/>
      <c r="BB2174" s="1"/>
      <c r="BC2174" s="1"/>
      <c r="BD2174" s="1"/>
      <c r="BE2174" s="1"/>
      <c r="BF2174" s="1"/>
      <c r="BG2174" s="1"/>
      <c r="BH2174" s="1"/>
      <c r="BI2174" s="1"/>
      <c r="BJ2174" s="1"/>
      <c r="BK2174" s="1"/>
    </row>
    <row r="2175" spans="1:63" s="2" customFormat="1" ht="15" customHeight="1" x14ac:dyDescent="0.15">
      <c r="A2175" s="1"/>
      <c r="B2175" s="1"/>
      <c r="C2175" s="1"/>
      <c r="D2175" s="1"/>
      <c r="E2175" s="1"/>
      <c r="F2175" s="1"/>
      <c r="G2175" s="1"/>
      <c r="H2175" s="1"/>
      <c r="I2175" s="1"/>
      <c r="J2175" s="1"/>
      <c r="K2175" s="1"/>
      <c r="L2175" s="1"/>
      <c r="M2175" s="1"/>
      <c r="N2175" s="1"/>
      <c r="O2175" s="1"/>
      <c r="P2175" s="1"/>
      <c r="Q2175" s="1"/>
      <c r="R2175" s="1"/>
      <c r="S2175" s="1"/>
      <c r="T2175" s="1"/>
      <c r="U2175" s="1"/>
      <c r="V2175" s="1"/>
      <c r="W2175" s="1"/>
      <c r="X2175" s="1"/>
      <c r="Y2175" s="1"/>
      <c r="Z2175" s="1"/>
      <c r="AA2175" s="1"/>
      <c r="AB2175" s="1"/>
      <c r="AC2175" s="1"/>
      <c r="AD2175" s="1"/>
      <c r="AE2175" s="1"/>
      <c r="AF2175" s="83"/>
      <c r="AG2175" s="87"/>
      <c r="AH2175" s="1"/>
      <c r="AI2175" s="1"/>
      <c r="AJ2175" s="1"/>
      <c r="AK2175" s="1"/>
      <c r="AL2175" s="1"/>
      <c r="AM2175" s="1"/>
      <c r="AN2175" s="1"/>
      <c r="AO2175" s="1"/>
      <c r="AP2175" s="1"/>
      <c r="AQ2175" s="1"/>
      <c r="AR2175" s="1"/>
      <c r="AS2175" s="1"/>
      <c r="AT2175" s="1"/>
      <c r="AU2175" s="1"/>
      <c r="AV2175" s="1"/>
      <c r="AW2175" s="1"/>
      <c r="AX2175" s="1"/>
      <c r="AY2175" s="1"/>
      <c r="AZ2175" s="1"/>
      <c r="BA2175" s="1"/>
      <c r="BB2175" s="1"/>
      <c r="BC2175" s="1"/>
      <c r="BD2175" s="1"/>
      <c r="BE2175" s="1"/>
      <c r="BF2175" s="1"/>
      <c r="BG2175" s="1"/>
      <c r="BH2175" s="1"/>
      <c r="BI2175" s="1"/>
      <c r="BJ2175" s="1"/>
      <c r="BK2175" s="1"/>
    </row>
    <row r="2176" spans="1:63" s="2" customFormat="1" ht="15" customHeight="1" x14ac:dyDescent="0.15">
      <c r="A2176" s="1"/>
      <c r="B2176" s="1"/>
      <c r="C2176" s="1"/>
      <c r="D2176" s="1"/>
      <c r="E2176" s="1"/>
      <c r="F2176" s="1"/>
      <c r="G2176" s="1"/>
      <c r="H2176" s="1"/>
      <c r="I2176" s="1"/>
      <c r="J2176" s="1"/>
      <c r="K2176" s="1"/>
      <c r="L2176" s="1"/>
      <c r="M2176" s="1"/>
      <c r="N2176" s="1"/>
      <c r="O2176" s="1"/>
      <c r="P2176" s="1"/>
      <c r="Q2176" s="1"/>
      <c r="R2176" s="1"/>
      <c r="S2176" s="1"/>
      <c r="T2176" s="1"/>
      <c r="U2176" s="1"/>
      <c r="V2176" s="1"/>
      <c r="W2176" s="1"/>
      <c r="X2176" s="1"/>
      <c r="Y2176" s="1"/>
      <c r="Z2176" s="1"/>
      <c r="AA2176" s="1"/>
      <c r="AB2176" s="1"/>
      <c r="AC2176" s="1"/>
      <c r="AD2176" s="1"/>
      <c r="AE2176" s="1"/>
      <c r="AF2176" s="83"/>
      <c r="AG2176" s="87"/>
      <c r="AH2176" s="1"/>
      <c r="AI2176" s="1"/>
      <c r="AJ2176" s="1"/>
      <c r="AK2176" s="1"/>
      <c r="AL2176" s="1"/>
      <c r="AM2176" s="1"/>
      <c r="AN2176" s="1"/>
      <c r="AO2176" s="1"/>
      <c r="AP2176" s="1"/>
      <c r="AQ2176" s="1"/>
      <c r="AR2176" s="1"/>
      <c r="AS2176" s="1"/>
      <c r="AT2176" s="1"/>
      <c r="AU2176" s="1"/>
      <c r="AV2176" s="1"/>
      <c r="AW2176" s="1"/>
      <c r="AX2176" s="1"/>
      <c r="AY2176" s="1"/>
      <c r="AZ2176" s="1"/>
      <c r="BA2176" s="1"/>
      <c r="BB2176" s="1"/>
      <c r="BC2176" s="1"/>
      <c r="BD2176" s="1"/>
      <c r="BE2176" s="1"/>
      <c r="BF2176" s="1"/>
      <c r="BG2176" s="1"/>
      <c r="BH2176" s="1"/>
      <c r="BI2176" s="1"/>
      <c r="BJ2176" s="1"/>
      <c r="BK2176" s="1"/>
    </row>
    <row r="2177" spans="1:63" s="2" customFormat="1" ht="15" customHeight="1" x14ac:dyDescent="0.15">
      <c r="A2177" s="1"/>
      <c r="B2177" s="1"/>
      <c r="C2177" s="1"/>
      <c r="D2177" s="1"/>
      <c r="E2177" s="1"/>
      <c r="F2177" s="1"/>
      <c r="G2177" s="1"/>
      <c r="H2177" s="1"/>
      <c r="I2177" s="1"/>
      <c r="J2177" s="1"/>
      <c r="K2177" s="1"/>
      <c r="L2177" s="1"/>
      <c r="M2177" s="1"/>
      <c r="N2177" s="1"/>
      <c r="O2177" s="1"/>
      <c r="P2177" s="1"/>
      <c r="Q2177" s="1"/>
      <c r="R2177" s="1"/>
      <c r="S2177" s="1"/>
      <c r="T2177" s="1"/>
      <c r="U2177" s="1"/>
      <c r="V2177" s="1"/>
      <c r="W2177" s="1"/>
      <c r="X2177" s="1"/>
      <c r="Y2177" s="1"/>
      <c r="Z2177" s="1"/>
      <c r="AA2177" s="1"/>
      <c r="AB2177" s="1"/>
      <c r="AC2177" s="1"/>
      <c r="AD2177" s="1"/>
      <c r="AE2177" s="1"/>
      <c r="AF2177" s="83"/>
      <c r="AG2177" s="87"/>
      <c r="AH2177" s="1"/>
      <c r="AI2177" s="1"/>
      <c r="AJ2177" s="1"/>
      <c r="AK2177" s="1"/>
      <c r="AL2177" s="1"/>
      <c r="AM2177" s="1"/>
      <c r="AN2177" s="1"/>
      <c r="AO2177" s="1"/>
      <c r="AP2177" s="1"/>
      <c r="AQ2177" s="1"/>
      <c r="AR2177" s="1"/>
      <c r="AS2177" s="1"/>
      <c r="AT2177" s="1"/>
      <c r="AU2177" s="1"/>
      <c r="AV2177" s="1"/>
      <c r="AW2177" s="1"/>
      <c r="AX2177" s="1"/>
      <c r="AY2177" s="1"/>
      <c r="AZ2177" s="1"/>
      <c r="BA2177" s="1"/>
      <c r="BB2177" s="1"/>
      <c r="BC2177" s="1"/>
      <c r="BD2177" s="1"/>
      <c r="BE2177" s="1"/>
      <c r="BF2177" s="1"/>
      <c r="BG2177" s="1"/>
      <c r="BH2177" s="1"/>
      <c r="BI2177" s="1"/>
      <c r="BJ2177" s="1"/>
      <c r="BK2177" s="1"/>
    </row>
    <row r="2178" spans="1:63" s="2" customFormat="1" ht="15" customHeight="1" x14ac:dyDescent="0.15">
      <c r="A2178" s="1"/>
      <c r="B2178" s="1"/>
      <c r="C2178" s="1"/>
      <c r="D2178" s="1"/>
      <c r="E2178" s="1"/>
      <c r="F2178" s="1"/>
      <c r="G2178" s="1"/>
      <c r="H2178" s="1"/>
      <c r="I2178" s="1"/>
      <c r="J2178" s="1"/>
      <c r="K2178" s="1"/>
      <c r="L2178" s="1"/>
      <c r="M2178" s="1"/>
      <c r="N2178" s="1"/>
      <c r="O2178" s="1"/>
      <c r="P2178" s="1"/>
      <c r="Q2178" s="1"/>
      <c r="R2178" s="1"/>
      <c r="S2178" s="1"/>
      <c r="T2178" s="1"/>
      <c r="U2178" s="1"/>
      <c r="V2178" s="1"/>
      <c r="W2178" s="1"/>
      <c r="X2178" s="1"/>
      <c r="Y2178" s="1"/>
      <c r="Z2178" s="1"/>
      <c r="AA2178" s="1"/>
      <c r="AB2178" s="1"/>
      <c r="AC2178" s="1"/>
      <c r="AD2178" s="1"/>
      <c r="AE2178" s="1"/>
      <c r="AF2178" s="83"/>
      <c r="AG2178" s="87"/>
      <c r="AH2178" s="1"/>
      <c r="AI2178" s="1"/>
      <c r="AJ2178" s="1"/>
      <c r="AK2178" s="1"/>
      <c r="AL2178" s="1"/>
      <c r="AM2178" s="1"/>
      <c r="AN2178" s="1"/>
      <c r="AO2178" s="1"/>
      <c r="AP2178" s="1"/>
      <c r="AQ2178" s="1"/>
      <c r="AR2178" s="1"/>
      <c r="AS2178" s="1"/>
      <c r="AT2178" s="1"/>
      <c r="AU2178" s="1"/>
      <c r="AV2178" s="1"/>
      <c r="AW2178" s="1"/>
      <c r="AX2178" s="1"/>
      <c r="AY2178" s="1"/>
      <c r="AZ2178" s="1"/>
      <c r="BA2178" s="1"/>
      <c r="BB2178" s="1"/>
      <c r="BC2178" s="1"/>
      <c r="BD2178" s="1"/>
      <c r="BE2178" s="1"/>
      <c r="BF2178" s="1"/>
      <c r="BG2178" s="1"/>
      <c r="BH2178" s="1"/>
      <c r="BI2178" s="1"/>
      <c r="BJ2178" s="1"/>
      <c r="BK2178" s="1"/>
    </row>
    <row r="2179" spans="1:63" s="2" customFormat="1" ht="15" customHeight="1" x14ac:dyDescent="0.15">
      <c r="A2179" s="1"/>
      <c r="B2179" s="1"/>
      <c r="C2179" s="1"/>
      <c r="D2179" s="1"/>
      <c r="E2179" s="1"/>
      <c r="F2179" s="1"/>
      <c r="G2179" s="1"/>
      <c r="H2179" s="1"/>
      <c r="I2179" s="1"/>
      <c r="J2179" s="1"/>
      <c r="K2179" s="1"/>
      <c r="L2179" s="1"/>
      <c r="M2179" s="1"/>
      <c r="N2179" s="1"/>
      <c r="O2179" s="1"/>
      <c r="P2179" s="1"/>
      <c r="Q2179" s="1"/>
      <c r="R2179" s="1"/>
      <c r="S2179" s="1"/>
      <c r="T2179" s="1"/>
      <c r="U2179" s="1"/>
      <c r="V2179" s="1"/>
      <c r="W2179" s="1"/>
      <c r="X2179" s="1"/>
      <c r="Y2179" s="1"/>
      <c r="Z2179" s="1"/>
      <c r="AA2179" s="1"/>
      <c r="AB2179" s="1"/>
      <c r="AC2179" s="1"/>
      <c r="AD2179" s="1"/>
      <c r="AE2179" s="1"/>
      <c r="AF2179" s="83"/>
      <c r="AG2179" s="87"/>
      <c r="AH2179" s="1"/>
      <c r="AI2179" s="1"/>
      <c r="AJ2179" s="1"/>
      <c r="AK2179" s="1"/>
      <c r="AL2179" s="1"/>
      <c r="AM2179" s="1"/>
      <c r="AN2179" s="1"/>
      <c r="AO2179" s="1"/>
      <c r="AP2179" s="1"/>
      <c r="AQ2179" s="1"/>
      <c r="AR2179" s="1"/>
      <c r="AS2179" s="1"/>
      <c r="AT2179" s="1"/>
      <c r="AU2179" s="1"/>
      <c r="AV2179" s="1"/>
      <c r="AW2179" s="1"/>
      <c r="AX2179" s="1"/>
      <c r="AY2179" s="1"/>
      <c r="AZ2179" s="1"/>
      <c r="BA2179" s="1"/>
      <c r="BB2179" s="1"/>
      <c r="BC2179" s="1"/>
      <c r="BD2179" s="1"/>
      <c r="BE2179" s="1"/>
      <c r="BF2179" s="1"/>
      <c r="BG2179" s="1"/>
      <c r="BH2179" s="1"/>
      <c r="BI2179" s="1"/>
      <c r="BJ2179" s="1"/>
      <c r="BK2179" s="1"/>
    </row>
    <row r="2180" spans="1:63" s="2" customFormat="1" ht="15" customHeight="1" x14ac:dyDescent="0.15">
      <c r="A2180" s="1"/>
      <c r="B2180" s="1"/>
      <c r="C2180" s="1"/>
      <c r="D2180" s="1"/>
      <c r="E2180" s="1"/>
      <c r="F2180" s="1"/>
      <c r="G2180" s="1"/>
      <c r="H2180" s="1"/>
      <c r="I2180" s="1"/>
      <c r="J2180" s="1"/>
      <c r="K2180" s="1"/>
      <c r="L2180" s="1"/>
      <c r="M2180" s="1"/>
      <c r="N2180" s="1"/>
      <c r="O2180" s="1"/>
      <c r="P2180" s="1"/>
      <c r="Q2180" s="1"/>
      <c r="R2180" s="1"/>
      <c r="S2180" s="1"/>
      <c r="T2180" s="1"/>
      <c r="U2180" s="1"/>
      <c r="V2180" s="1"/>
      <c r="W2180" s="1"/>
      <c r="X2180" s="1"/>
      <c r="Y2180" s="1"/>
      <c r="Z2180" s="1"/>
      <c r="AA2180" s="1"/>
      <c r="AB2180" s="1"/>
      <c r="AC2180" s="1"/>
      <c r="AD2180" s="1"/>
      <c r="AE2180" s="1"/>
      <c r="AF2180" s="83"/>
      <c r="AG2180" s="87"/>
      <c r="AH2180" s="1"/>
      <c r="AI2180" s="1"/>
      <c r="AJ2180" s="1"/>
      <c r="AK2180" s="1"/>
      <c r="AL2180" s="1"/>
      <c r="AM2180" s="1"/>
      <c r="AN2180" s="1"/>
      <c r="AO2180" s="1"/>
      <c r="AP2180" s="1"/>
      <c r="AQ2180" s="1"/>
      <c r="AR2180" s="1"/>
      <c r="AS2180" s="1"/>
      <c r="AT2180" s="1"/>
      <c r="AU2180" s="1"/>
      <c r="AV2180" s="1"/>
      <c r="AW2180" s="1"/>
      <c r="AX2180" s="1"/>
      <c r="AY2180" s="1"/>
      <c r="AZ2180" s="1"/>
      <c r="BA2180" s="1"/>
      <c r="BB2180" s="1"/>
      <c r="BC2180" s="1"/>
      <c r="BD2180" s="1"/>
      <c r="BE2180" s="1"/>
      <c r="BF2180" s="1"/>
      <c r="BG2180" s="1"/>
      <c r="BH2180" s="1"/>
      <c r="BI2180" s="1"/>
      <c r="BJ2180" s="1"/>
      <c r="BK2180" s="1"/>
    </row>
    <row r="2181" spans="1:63" s="2" customFormat="1" ht="15" customHeight="1" x14ac:dyDescent="0.15">
      <c r="A2181" s="1"/>
      <c r="B2181" s="1"/>
      <c r="C2181" s="1"/>
      <c r="D2181" s="1"/>
      <c r="E2181" s="1"/>
      <c r="F2181" s="1"/>
      <c r="G2181" s="1"/>
      <c r="H2181" s="1"/>
      <c r="I2181" s="1"/>
      <c r="J2181" s="1"/>
      <c r="K2181" s="1"/>
      <c r="L2181" s="1"/>
      <c r="M2181" s="1"/>
      <c r="N2181" s="1"/>
      <c r="O2181" s="1"/>
      <c r="P2181" s="1"/>
      <c r="Q2181" s="1"/>
      <c r="R2181" s="1"/>
      <c r="S2181" s="1"/>
      <c r="T2181" s="1"/>
      <c r="U2181" s="1"/>
      <c r="V2181" s="1"/>
      <c r="W2181" s="1"/>
      <c r="X2181" s="1"/>
      <c r="Y2181" s="1"/>
      <c r="Z2181" s="1"/>
      <c r="AA2181" s="1"/>
      <c r="AB2181" s="1"/>
      <c r="AC2181" s="1"/>
      <c r="AD2181" s="1"/>
      <c r="AE2181" s="1"/>
      <c r="AF2181" s="83"/>
      <c r="AG2181" s="87"/>
      <c r="AH2181" s="1"/>
      <c r="AI2181" s="1"/>
      <c r="AJ2181" s="1"/>
      <c r="AK2181" s="1"/>
      <c r="AL2181" s="1"/>
      <c r="AM2181" s="1"/>
      <c r="AN2181" s="1"/>
      <c r="AO2181" s="1"/>
      <c r="AP2181" s="1"/>
      <c r="AQ2181" s="1"/>
      <c r="AR2181" s="1"/>
      <c r="AS2181" s="1"/>
      <c r="AT2181" s="1"/>
      <c r="AU2181" s="1"/>
      <c r="AV2181" s="1"/>
      <c r="AW2181" s="1"/>
      <c r="AX2181" s="1"/>
      <c r="AY2181" s="1"/>
      <c r="AZ2181" s="1"/>
      <c r="BA2181" s="1"/>
      <c r="BB2181" s="1"/>
      <c r="BC2181" s="1"/>
      <c r="BD2181" s="1"/>
      <c r="BE2181" s="1"/>
      <c r="BF2181" s="1"/>
      <c r="BG2181" s="1"/>
      <c r="BH2181" s="1"/>
      <c r="BI2181" s="1"/>
      <c r="BJ2181" s="1"/>
      <c r="BK2181" s="1"/>
    </row>
    <row r="2182" spans="1:63" s="2" customFormat="1" ht="15" customHeight="1" x14ac:dyDescent="0.15">
      <c r="A2182" s="1"/>
      <c r="B2182" s="1"/>
      <c r="C2182" s="1"/>
      <c r="D2182" s="1"/>
      <c r="E2182" s="1"/>
      <c r="F2182" s="1"/>
      <c r="G2182" s="1"/>
      <c r="H2182" s="1"/>
      <c r="I2182" s="1"/>
      <c r="J2182" s="1"/>
      <c r="K2182" s="1"/>
      <c r="L2182" s="1"/>
      <c r="M2182" s="1"/>
      <c r="N2182" s="1"/>
      <c r="O2182" s="1"/>
      <c r="P2182" s="1"/>
      <c r="Q2182" s="1"/>
      <c r="R2182" s="1"/>
      <c r="S2182" s="1"/>
      <c r="T2182" s="1"/>
      <c r="U2182" s="1"/>
      <c r="V2182" s="1"/>
      <c r="W2182" s="1"/>
      <c r="X2182" s="1"/>
      <c r="Y2182" s="1"/>
      <c r="Z2182" s="1"/>
      <c r="AA2182" s="1"/>
      <c r="AB2182" s="1"/>
      <c r="AC2182" s="1"/>
      <c r="AD2182" s="1"/>
      <c r="AE2182" s="1"/>
      <c r="AF2182" s="83"/>
      <c r="AG2182" s="87"/>
      <c r="AH2182" s="1"/>
      <c r="AI2182" s="1"/>
      <c r="AJ2182" s="1"/>
      <c r="AK2182" s="1"/>
      <c r="AL2182" s="1"/>
      <c r="AM2182" s="1"/>
      <c r="AN2182" s="1"/>
      <c r="AO2182" s="1"/>
      <c r="AP2182" s="1"/>
      <c r="AQ2182" s="1"/>
      <c r="AR2182" s="1"/>
      <c r="AS2182" s="1"/>
      <c r="AT2182" s="1"/>
      <c r="AU2182" s="1"/>
      <c r="AV2182" s="1"/>
      <c r="AW2182" s="1"/>
      <c r="AX2182" s="1"/>
      <c r="AY2182" s="1"/>
      <c r="AZ2182" s="1"/>
      <c r="BA2182" s="1"/>
      <c r="BB2182" s="1"/>
      <c r="BC2182" s="1"/>
      <c r="BD2182" s="1"/>
      <c r="BE2182" s="1"/>
      <c r="BF2182" s="1"/>
      <c r="BG2182" s="1"/>
      <c r="BH2182" s="1"/>
      <c r="BI2182" s="1"/>
      <c r="BJ2182" s="1"/>
      <c r="BK2182" s="1"/>
    </row>
    <row r="2183" spans="1:63" s="2" customFormat="1" ht="15" customHeight="1" x14ac:dyDescent="0.15">
      <c r="A2183" s="1"/>
      <c r="B2183" s="1"/>
      <c r="C2183" s="1"/>
      <c r="D2183" s="1"/>
      <c r="E2183" s="1"/>
      <c r="F2183" s="1"/>
      <c r="G2183" s="1"/>
      <c r="H2183" s="1"/>
      <c r="I2183" s="1"/>
      <c r="J2183" s="1"/>
      <c r="K2183" s="1"/>
      <c r="L2183" s="1"/>
      <c r="M2183" s="1"/>
      <c r="N2183" s="1"/>
      <c r="O2183" s="1"/>
      <c r="P2183" s="1"/>
      <c r="Q2183" s="1"/>
      <c r="R2183" s="1"/>
      <c r="S2183" s="1"/>
      <c r="T2183" s="1"/>
      <c r="U2183" s="1"/>
      <c r="V2183" s="1"/>
      <c r="W2183" s="1"/>
      <c r="X2183" s="1"/>
      <c r="Y2183" s="1"/>
      <c r="Z2183" s="1"/>
      <c r="AA2183" s="1"/>
      <c r="AB2183" s="1"/>
      <c r="AC2183" s="1"/>
      <c r="AD2183" s="1"/>
      <c r="AE2183" s="1"/>
      <c r="AF2183" s="83"/>
      <c r="AG2183" s="87"/>
      <c r="AH2183" s="1"/>
      <c r="AI2183" s="1"/>
      <c r="AJ2183" s="1"/>
      <c r="AK2183" s="1"/>
      <c r="AL2183" s="1"/>
      <c r="AM2183" s="1"/>
      <c r="AN2183" s="1"/>
      <c r="AO2183" s="1"/>
      <c r="AP2183" s="1"/>
      <c r="AQ2183" s="1"/>
      <c r="AR2183" s="1"/>
      <c r="AS2183" s="1"/>
      <c r="AT2183" s="1"/>
      <c r="AU2183" s="1"/>
      <c r="AV2183" s="1"/>
      <c r="AW2183" s="1"/>
      <c r="AX2183" s="1"/>
      <c r="AY2183" s="1"/>
      <c r="AZ2183" s="1"/>
      <c r="BA2183" s="1"/>
      <c r="BB2183" s="1"/>
      <c r="BC2183" s="1"/>
      <c r="BD2183" s="1"/>
      <c r="BE2183" s="1"/>
      <c r="BF2183" s="1"/>
      <c r="BG2183" s="1"/>
      <c r="BH2183" s="1"/>
      <c r="BI2183" s="1"/>
      <c r="BJ2183" s="1"/>
      <c r="BK2183" s="1"/>
    </row>
    <row r="2184" spans="1:63" s="2" customFormat="1" ht="15" customHeight="1" x14ac:dyDescent="0.15">
      <c r="A2184" s="1"/>
      <c r="B2184" s="1"/>
      <c r="C2184" s="1"/>
      <c r="D2184" s="1"/>
      <c r="E2184" s="1"/>
      <c r="F2184" s="1"/>
      <c r="G2184" s="1"/>
      <c r="H2184" s="1"/>
      <c r="I2184" s="1"/>
      <c r="J2184" s="1"/>
      <c r="K2184" s="1"/>
      <c r="L2184" s="1"/>
      <c r="M2184" s="1"/>
      <c r="N2184" s="1"/>
      <c r="O2184" s="1"/>
      <c r="P2184" s="1"/>
      <c r="Q2184" s="1"/>
      <c r="R2184" s="1"/>
      <c r="S2184" s="1"/>
      <c r="T2184" s="1"/>
      <c r="U2184" s="1"/>
      <c r="V2184" s="1"/>
      <c r="W2184" s="1"/>
      <c r="X2184" s="1"/>
      <c r="Y2184" s="1"/>
      <c r="Z2184" s="1"/>
      <c r="AA2184" s="1"/>
      <c r="AB2184" s="1"/>
      <c r="AC2184" s="1"/>
      <c r="AD2184" s="1"/>
      <c r="AE2184" s="1"/>
      <c r="AF2184" s="83"/>
      <c r="AG2184" s="87"/>
      <c r="AH2184" s="1"/>
      <c r="AI2184" s="1"/>
      <c r="AJ2184" s="1"/>
      <c r="AK2184" s="1"/>
      <c r="AL2184" s="1"/>
      <c r="AM2184" s="1"/>
      <c r="AN2184" s="1"/>
      <c r="AO2184" s="1"/>
      <c r="AP2184" s="1"/>
      <c r="AQ2184" s="1"/>
      <c r="AR2184" s="1"/>
      <c r="AS2184" s="1"/>
      <c r="AT2184" s="1"/>
      <c r="AU2184" s="1"/>
      <c r="AV2184" s="1"/>
      <c r="AW2184" s="1"/>
      <c r="AX2184" s="1"/>
      <c r="AY2184" s="1"/>
      <c r="AZ2184" s="1"/>
      <c r="BA2184" s="1"/>
      <c r="BB2184" s="1"/>
      <c r="BC2184" s="1"/>
      <c r="BD2184" s="1"/>
      <c r="BE2184" s="1"/>
      <c r="BF2184" s="1"/>
      <c r="BG2184" s="1"/>
      <c r="BH2184" s="1"/>
      <c r="BI2184" s="1"/>
      <c r="BJ2184" s="1"/>
      <c r="BK2184" s="1"/>
    </row>
    <row r="2185" spans="1:63" s="2" customFormat="1" ht="15" customHeight="1" x14ac:dyDescent="0.15">
      <c r="A2185" s="1"/>
      <c r="B2185" s="1"/>
      <c r="C2185" s="1"/>
      <c r="D2185" s="1"/>
      <c r="E2185" s="1"/>
      <c r="F2185" s="1"/>
      <c r="G2185" s="1"/>
      <c r="H2185" s="1"/>
      <c r="I2185" s="1"/>
      <c r="J2185" s="1"/>
      <c r="K2185" s="1"/>
      <c r="L2185" s="1"/>
      <c r="M2185" s="1"/>
      <c r="N2185" s="1"/>
      <c r="O2185" s="1"/>
      <c r="P2185" s="1"/>
      <c r="Q2185" s="1"/>
      <c r="R2185" s="1"/>
      <c r="S2185" s="1"/>
      <c r="T2185" s="1"/>
      <c r="U2185" s="1"/>
      <c r="V2185" s="1"/>
      <c r="W2185" s="1"/>
      <c r="X2185" s="1"/>
      <c r="Y2185" s="1"/>
      <c r="Z2185" s="1"/>
      <c r="AA2185" s="1"/>
      <c r="AB2185" s="1"/>
      <c r="AC2185" s="1"/>
      <c r="AD2185" s="1"/>
      <c r="AE2185" s="1"/>
      <c r="AF2185" s="83"/>
      <c r="AG2185" s="87"/>
      <c r="AH2185" s="1"/>
      <c r="AI2185" s="1"/>
      <c r="AJ2185" s="1"/>
      <c r="AK2185" s="1"/>
      <c r="AL2185" s="1"/>
      <c r="AM2185" s="1"/>
      <c r="AN2185" s="1"/>
      <c r="AO2185" s="1"/>
      <c r="AP2185" s="1"/>
      <c r="AQ2185" s="1"/>
      <c r="AR2185" s="1"/>
      <c r="AS2185" s="1"/>
      <c r="AT2185" s="1"/>
      <c r="AU2185" s="1"/>
      <c r="AV2185" s="1"/>
      <c r="AW2185" s="1"/>
      <c r="AX2185" s="1"/>
      <c r="AY2185" s="1"/>
      <c r="AZ2185" s="1"/>
      <c r="BA2185" s="1"/>
      <c r="BB2185" s="1"/>
      <c r="BC2185" s="1"/>
      <c r="BD2185" s="1"/>
      <c r="BE2185" s="1"/>
      <c r="BF2185" s="1"/>
      <c r="BG2185" s="1"/>
      <c r="BH2185" s="1"/>
      <c r="BI2185" s="1"/>
      <c r="BJ2185" s="1"/>
      <c r="BK2185" s="1"/>
    </row>
    <row r="2186" spans="1:63" s="2" customFormat="1" ht="15" customHeight="1" x14ac:dyDescent="0.15">
      <c r="A2186" s="1"/>
      <c r="B2186" s="1"/>
      <c r="C2186" s="1"/>
      <c r="D2186" s="1"/>
      <c r="E2186" s="1"/>
      <c r="F2186" s="1"/>
      <c r="G2186" s="1"/>
      <c r="H2186" s="1"/>
      <c r="I2186" s="1"/>
      <c r="J2186" s="1"/>
      <c r="K2186" s="1"/>
      <c r="L2186" s="1"/>
      <c r="M2186" s="1"/>
      <c r="N2186" s="1"/>
      <c r="O2186" s="1"/>
      <c r="P2186" s="1"/>
      <c r="Q2186" s="1"/>
      <c r="R2186" s="1"/>
      <c r="S2186" s="1"/>
      <c r="T2186" s="1"/>
      <c r="U2186" s="1"/>
      <c r="V2186" s="1"/>
      <c r="W2186" s="1"/>
      <c r="X2186" s="1"/>
      <c r="Y2186" s="1"/>
      <c r="Z2186" s="1"/>
      <c r="AA2186" s="1"/>
      <c r="AB2186" s="1"/>
      <c r="AC2186" s="1"/>
      <c r="AD2186" s="1"/>
      <c r="AE2186" s="1"/>
      <c r="AF2186" s="83"/>
      <c r="AG2186" s="87"/>
      <c r="AH2186" s="1"/>
      <c r="AI2186" s="1"/>
      <c r="AJ2186" s="1"/>
      <c r="AK2186" s="1"/>
      <c r="AL2186" s="1"/>
      <c r="AM2186" s="1"/>
      <c r="AN2186" s="1"/>
      <c r="AO2186" s="1"/>
      <c r="AP2186" s="1"/>
      <c r="AQ2186" s="1"/>
      <c r="AR2186" s="1"/>
      <c r="AS2186" s="1"/>
      <c r="AT2186" s="1"/>
      <c r="AU2186" s="1"/>
      <c r="AV2186" s="1"/>
      <c r="AW2186" s="1"/>
      <c r="AX2186" s="1"/>
      <c r="AY2186" s="1"/>
      <c r="AZ2186" s="1"/>
      <c r="BA2186" s="1"/>
      <c r="BB2186" s="1"/>
      <c r="BC2186" s="1"/>
      <c r="BD2186" s="1"/>
      <c r="BE2186" s="1"/>
      <c r="BF2186" s="1"/>
      <c r="BG2186" s="1"/>
      <c r="BH2186" s="1"/>
      <c r="BI2186" s="1"/>
      <c r="BJ2186" s="1"/>
      <c r="BK2186" s="1"/>
    </row>
    <row r="2187" spans="1:63" s="2" customFormat="1" ht="15" customHeight="1" x14ac:dyDescent="0.15">
      <c r="A2187" s="1"/>
      <c r="B2187" s="1"/>
      <c r="C2187" s="1"/>
      <c r="D2187" s="1"/>
      <c r="E2187" s="1"/>
      <c r="F2187" s="1"/>
      <c r="G2187" s="1"/>
      <c r="H2187" s="1"/>
      <c r="I2187" s="1"/>
      <c r="J2187" s="1"/>
      <c r="K2187" s="1"/>
      <c r="L2187" s="1"/>
      <c r="M2187" s="1"/>
      <c r="N2187" s="1"/>
      <c r="O2187" s="1"/>
      <c r="P2187" s="1"/>
      <c r="Q2187" s="1"/>
      <c r="R2187" s="1"/>
      <c r="S2187" s="1"/>
      <c r="T2187" s="1"/>
      <c r="U2187" s="1"/>
      <c r="V2187" s="1"/>
      <c r="W2187" s="1"/>
      <c r="X2187" s="1"/>
      <c r="Y2187" s="1"/>
      <c r="Z2187" s="1"/>
      <c r="AA2187" s="1"/>
      <c r="AB2187" s="1"/>
      <c r="AC2187" s="1"/>
      <c r="AD2187" s="1"/>
      <c r="AE2187" s="1"/>
      <c r="AF2187" s="83"/>
      <c r="AG2187" s="87"/>
      <c r="AH2187" s="1"/>
      <c r="AI2187" s="1"/>
      <c r="AJ2187" s="1"/>
      <c r="AK2187" s="1"/>
      <c r="AL2187" s="1"/>
      <c r="AM2187" s="1"/>
      <c r="AN2187" s="1"/>
      <c r="AO2187" s="1"/>
      <c r="AP2187" s="1"/>
      <c r="AQ2187" s="1"/>
      <c r="AR2187" s="1"/>
      <c r="AS2187" s="1"/>
      <c r="AT2187" s="1"/>
      <c r="AU2187" s="1"/>
      <c r="AV2187" s="1"/>
      <c r="AW2187" s="1"/>
      <c r="AX2187" s="1"/>
      <c r="AY2187" s="1"/>
      <c r="AZ2187" s="1"/>
      <c r="BA2187" s="1"/>
      <c r="BB2187" s="1"/>
      <c r="BC2187" s="1"/>
      <c r="BD2187" s="1"/>
      <c r="BE2187" s="1"/>
      <c r="BF2187" s="1"/>
      <c r="BG2187" s="1"/>
      <c r="BH2187" s="1"/>
      <c r="BI2187" s="1"/>
      <c r="BJ2187" s="1"/>
      <c r="BK2187" s="1"/>
    </row>
    <row r="2188" spans="1:63" s="2" customFormat="1" ht="15" customHeight="1" x14ac:dyDescent="0.15">
      <c r="A2188" s="1"/>
      <c r="B2188" s="1"/>
      <c r="C2188" s="1"/>
      <c r="D2188" s="1"/>
      <c r="E2188" s="1"/>
      <c r="F2188" s="1"/>
      <c r="G2188" s="1"/>
      <c r="H2188" s="1"/>
      <c r="I2188" s="1"/>
      <c r="J2188" s="1"/>
      <c r="K2188" s="1"/>
      <c r="L2188" s="1"/>
      <c r="M2188" s="1"/>
      <c r="N2188" s="1"/>
      <c r="O2188" s="1"/>
      <c r="P2188" s="1"/>
      <c r="Q2188" s="1"/>
      <c r="R2188" s="1"/>
      <c r="S2188" s="1"/>
      <c r="T2188" s="1"/>
      <c r="U2188" s="1"/>
      <c r="V2188" s="1"/>
      <c r="W2188" s="1"/>
      <c r="X2188" s="1"/>
      <c r="Y2188" s="1"/>
      <c r="Z2188" s="1"/>
      <c r="AA2188" s="1"/>
      <c r="AB2188" s="1"/>
      <c r="AC2188" s="1"/>
      <c r="AD2188" s="1"/>
      <c r="AE2188" s="1"/>
      <c r="AF2188" s="83"/>
      <c r="AG2188" s="87"/>
      <c r="AH2188" s="1"/>
      <c r="AI2188" s="1"/>
      <c r="AJ2188" s="1"/>
      <c r="AK2188" s="1"/>
      <c r="AL2188" s="1"/>
      <c r="AM2188" s="1"/>
      <c r="AN2188" s="1"/>
      <c r="AO2188" s="1"/>
      <c r="AP2188" s="1"/>
      <c r="AQ2188" s="1"/>
      <c r="AR2188" s="1"/>
      <c r="AS2188" s="1"/>
      <c r="AT2188" s="1"/>
      <c r="AU2188" s="1"/>
      <c r="AV2188" s="1"/>
      <c r="AW2188" s="1"/>
      <c r="AX2188" s="1"/>
      <c r="AY2188" s="1"/>
      <c r="AZ2188" s="1"/>
      <c r="BA2188" s="1"/>
      <c r="BB2188" s="1"/>
      <c r="BC2188" s="1"/>
      <c r="BD2188" s="1"/>
      <c r="BE2188" s="1"/>
      <c r="BF2188" s="1"/>
      <c r="BG2188" s="1"/>
      <c r="BH2188" s="1"/>
      <c r="BI2188" s="1"/>
      <c r="BJ2188" s="1"/>
      <c r="BK2188" s="1"/>
    </row>
    <row r="2189" spans="1:63" s="2" customFormat="1" ht="15" customHeight="1" x14ac:dyDescent="0.15">
      <c r="A2189" s="1"/>
      <c r="B2189" s="1"/>
      <c r="C2189" s="1"/>
      <c r="D2189" s="1"/>
      <c r="E2189" s="1"/>
      <c r="F2189" s="1"/>
      <c r="G2189" s="1"/>
      <c r="H2189" s="1"/>
      <c r="I2189" s="1"/>
      <c r="J2189" s="1"/>
      <c r="K2189" s="1"/>
      <c r="L2189" s="1"/>
      <c r="M2189" s="1"/>
      <c r="N2189" s="1"/>
      <c r="O2189" s="1"/>
      <c r="P2189" s="1"/>
      <c r="Q2189" s="1"/>
      <c r="R2189" s="1"/>
      <c r="S2189" s="1"/>
      <c r="T2189" s="1"/>
      <c r="U2189" s="1"/>
      <c r="V2189" s="1"/>
      <c r="W2189" s="1"/>
      <c r="X2189" s="1"/>
      <c r="Y2189" s="1"/>
      <c r="Z2189" s="1"/>
      <c r="AA2189" s="1"/>
      <c r="AB2189" s="1"/>
      <c r="AC2189" s="1"/>
      <c r="AD2189" s="1"/>
      <c r="AE2189" s="1"/>
      <c r="AF2189" s="83"/>
      <c r="AG2189" s="87"/>
      <c r="AH2189" s="1"/>
      <c r="AI2189" s="1"/>
      <c r="AJ2189" s="1"/>
      <c r="AK2189" s="1"/>
      <c r="AL2189" s="1"/>
      <c r="AM2189" s="1"/>
      <c r="AN2189" s="1"/>
      <c r="AO2189" s="1"/>
      <c r="AP2189" s="1"/>
      <c r="AQ2189" s="1"/>
      <c r="AR2189" s="1"/>
      <c r="AS2189" s="1"/>
      <c r="AT2189" s="1"/>
      <c r="AU2189" s="1"/>
      <c r="AV2189" s="1"/>
      <c r="AW2189" s="1"/>
      <c r="AX2189" s="1"/>
      <c r="AY2189" s="1"/>
      <c r="AZ2189" s="1"/>
      <c r="BA2189" s="1"/>
      <c r="BB2189" s="1"/>
      <c r="BC2189" s="1"/>
      <c r="BD2189" s="1"/>
      <c r="BE2189" s="1"/>
      <c r="BF2189" s="1"/>
      <c r="BG2189" s="1"/>
      <c r="BH2189" s="1"/>
      <c r="BI2189" s="1"/>
      <c r="BJ2189" s="1"/>
      <c r="BK2189" s="1"/>
    </row>
    <row r="2190" spans="1:63" s="2" customFormat="1" ht="15" customHeight="1" x14ac:dyDescent="0.15">
      <c r="A2190" s="1"/>
      <c r="B2190" s="1"/>
      <c r="C2190" s="1"/>
      <c r="D2190" s="1"/>
      <c r="E2190" s="1"/>
      <c r="F2190" s="1"/>
      <c r="G2190" s="1"/>
      <c r="H2190" s="1"/>
      <c r="I2190" s="1"/>
      <c r="J2190" s="1"/>
      <c r="K2190" s="1"/>
      <c r="L2190" s="1"/>
      <c r="M2190" s="1"/>
      <c r="N2190" s="1"/>
      <c r="O2190" s="1"/>
      <c r="P2190" s="1"/>
      <c r="Q2190" s="1"/>
      <c r="R2190" s="1"/>
      <c r="S2190" s="1"/>
      <c r="T2190" s="1"/>
      <c r="U2190" s="1"/>
      <c r="V2190" s="1"/>
      <c r="W2190" s="1"/>
      <c r="X2190" s="1"/>
      <c r="Y2190" s="1"/>
      <c r="Z2190" s="1"/>
      <c r="AA2190" s="1"/>
      <c r="AB2190" s="1"/>
      <c r="AC2190" s="1"/>
      <c r="AD2190" s="1"/>
      <c r="AE2190" s="1"/>
      <c r="AF2190" s="83"/>
      <c r="AG2190" s="87"/>
      <c r="AH2190" s="1"/>
      <c r="AI2190" s="1"/>
      <c r="AJ2190" s="1"/>
      <c r="AK2190" s="1"/>
      <c r="AL2190" s="1"/>
      <c r="AM2190" s="1"/>
      <c r="AN2190" s="1"/>
      <c r="AO2190" s="1"/>
      <c r="AP2190" s="1"/>
      <c r="AQ2190" s="1"/>
      <c r="AR2190" s="1"/>
      <c r="AS2190" s="1"/>
      <c r="AT2190" s="1"/>
      <c r="AU2190" s="1"/>
      <c r="AV2190" s="1"/>
      <c r="AW2190" s="1"/>
      <c r="AX2190" s="1"/>
      <c r="AY2190" s="1"/>
      <c r="AZ2190" s="1"/>
      <c r="BA2190" s="1"/>
      <c r="BB2190" s="1"/>
      <c r="BC2190" s="1"/>
      <c r="BD2190" s="1"/>
      <c r="BE2190" s="1"/>
      <c r="BF2190" s="1"/>
      <c r="BG2190" s="1"/>
      <c r="BH2190" s="1"/>
      <c r="BI2190" s="1"/>
      <c r="BJ2190" s="1"/>
      <c r="BK2190" s="1"/>
    </row>
    <row r="2191" spans="1:63" s="2" customFormat="1" ht="15" customHeight="1" x14ac:dyDescent="0.15">
      <c r="A2191" s="1"/>
      <c r="B2191" s="1"/>
      <c r="C2191" s="1"/>
      <c r="D2191" s="1"/>
      <c r="E2191" s="1"/>
      <c r="F2191" s="1"/>
      <c r="G2191" s="1"/>
      <c r="H2191" s="1"/>
      <c r="I2191" s="1"/>
      <c r="J2191" s="1"/>
      <c r="K2191" s="1"/>
      <c r="L2191" s="1"/>
      <c r="M2191" s="1"/>
      <c r="N2191" s="1"/>
      <c r="O2191" s="1"/>
      <c r="P2191" s="1"/>
      <c r="Q2191" s="1"/>
      <c r="R2191" s="1"/>
      <c r="S2191" s="1"/>
      <c r="T2191" s="1"/>
      <c r="U2191" s="1"/>
      <c r="V2191" s="1"/>
      <c r="W2191" s="1"/>
      <c r="X2191" s="1"/>
      <c r="Y2191" s="1"/>
      <c r="Z2191" s="1"/>
      <c r="AA2191" s="1"/>
      <c r="AB2191" s="1"/>
      <c r="AC2191" s="1"/>
      <c r="AD2191" s="1"/>
      <c r="AE2191" s="1"/>
      <c r="AF2191" s="83"/>
      <c r="AG2191" s="87"/>
      <c r="AH2191" s="1"/>
      <c r="AI2191" s="1"/>
      <c r="AJ2191" s="1"/>
      <c r="AK2191" s="1"/>
      <c r="AL2191" s="1"/>
      <c r="AM2191" s="1"/>
      <c r="AN2191" s="1"/>
      <c r="AO2191" s="1"/>
      <c r="AP2191" s="1"/>
      <c r="AQ2191" s="1"/>
      <c r="AR2191" s="1"/>
      <c r="AS2191" s="1"/>
      <c r="AT2191" s="1"/>
      <c r="AU2191" s="1"/>
      <c r="AV2191" s="1"/>
      <c r="AW2191" s="1"/>
      <c r="AX2191" s="1"/>
      <c r="AY2191" s="1"/>
      <c r="AZ2191" s="1"/>
      <c r="BA2191" s="1"/>
      <c r="BB2191" s="1"/>
      <c r="BC2191" s="1"/>
      <c r="BD2191" s="1"/>
      <c r="BE2191" s="1"/>
      <c r="BF2191" s="1"/>
      <c r="BG2191" s="1"/>
      <c r="BH2191" s="1"/>
      <c r="BI2191" s="1"/>
      <c r="BJ2191" s="1"/>
      <c r="BK2191" s="1"/>
    </row>
    <row r="2192" spans="1:63" s="2" customFormat="1" ht="15" customHeight="1" x14ac:dyDescent="0.15">
      <c r="A2192" s="1"/>
      <c r="B2192" s="1"/>
      <c r="C2192" s="1"/>
      <c r="D2192" s="1"/>
      <c r="E2192" s="1"/>
      <c r="F2192" s="1"/>
      <c r="G2192" s="1"/>
      <c r="H2192" s="1"/>
      <c r="I2192" s="1"/>
      <c r="J2192" s="1"/>
      <c r="K2192" s="1"/>
      <c r="L2192" s="1"/>
      <c r="M2192" s="1"/>
      <c r="N2192" s="1"/>
      <c r="O2192" s="1"/>
      <c r="P2192" s="1"/>
      <c r="Q2192" s="1"/>
      <c r="R2192" s="1"/>
      <c r="S2192" s="1"/>
      <c r="T2192" s="1"/>
      <c r="U2192" s="1"/>
      <c r="V2192" s="1"/>
      <c r="W2192" s="1"/>
      <c r="X2192" s="1"/>
      <c r="Y2192" s="1"/>
      <c r="Z2192" s="1"/>
      <c r="AA2192" s="1"/>
      <c r="AB2192" s="1"/>
      <c r="AC2192" s="1"/>
      <c r="AD2192" s="1"/>
      <c r="AE2192" s="1"/>
      <c r="AF2192" s="83"/>
      <c r="AG2192" s="87"/>
      <c r="AH2192" s="1"/>
      <c r="AI2192" s="1"/>
      <c r="AJ2192" s="1"/>
      <c r="AK2192" s="1"/>
      <c r="AL2192" s="1"/>
      <c r="AM2192" s="1"/>
      <c r="AN2192" s="1"/>
      <c r="AO2192" s="1"/>
      <c r="AP2192" s="1"/>
      <c r="AQ2192" s="1"/>
      <c r="AR2192" s="1"/>
      <c r="AS2192" s="1"/>
      <c r="AT2192" s="1"/>
      <c r="AU2192" s="1"/>
      <c r="AV2192" s="1"/>
      <c r="AW2192" s="1"/>
      <c r="AX2192" s="1"/>
      <c r="AY2192" s="1"/>
      <c r="AZ2192" s="1"/>
      <c r="BA2192" s="1"/>
      <c r="BB2192" s="1"/>
      <c r="BC2192" s="1"/>
      <c r="BD2192" s="1"/>
      <c r="BE2192" s="1"/>
      <c r="BF2192" s="1"/>
      <c r="BG2192" s="1"/>
      <c r="BH2192" s="1"/>
      <c r="BI2192" s="1"/>
      <c r="BJ2192" s="1"/>
      <c r="BK2192" s="1"/>
    </row>
    <row r="2193" spans="1:63" s="2" customFormat="1" ht="15" customHeight="1" x14ac:dyDescent="0.15">
      <c r="A2193" s="1"/>
      <c r="B2193" s="1"/>
      <c r="C2193" s="1"/>
      <c r="D2193" s="1"/>
      <c r="E2193" s="1"/>
      <c r="F2193" s="1"/>
      <c r="G2193" s="1"/>
      <c r="H2193" s="1"/>
      <c r="I2193" s="1"/>
      <c r="J2193" s="1"/>
      <c r="K2193" s="1"/>
      <c r="L2193" s="1"/>
      <c r="M2193" s="1"/>
      <c r="N2193" s="1"/>
      <c r="O2193" s="1"/>
      <c r="P2193" s="1"/>
      <c r="Q2193" s="1"/>
      <c r="R2193" s="1"/>
      <c r="S2193" s="1"/>
      <c r="T2193" s="1"/>
      <c r="U2193" s="1"/>
      <c r="V2193" s="1"/>
      <c r="W2193" s="1"/>
      <c r="X2193" s="1"/>
      <c r="Y2193" s="1"/>
      <c r="Z2193" s="1"/>
      <c r="AA2193" s="1"/>
      <c r="AB2193" s="1"/>
      <c r="AC2193" s="1"/>
      <c r="AD2193" s="1"/>
      <c r="AE2193" s="1"/>
      <c r="AF2193" s="83"/>
      <c r="AG2193" s="87"/>
      <c r="AH2193" s="1"/>
      <c r="AI2193" s="1"/>
      <c r="AJ2193" s="1"/>
      <c r="AK2193" s="1"/>
      <c r="AL2193" s="1"/>
      <c r="AM2193" s="1"/>
      <c r="AN2193" s="1"/>
      <c r="AO2193" s="1"/>
      <c r="AP2193" s="1"/>
      <c r="AQ2193" s="1"/>
      <c r="AR2193" s="1"/>
      <c r="AS2193" s="1"/>
      <c r="AT2193" s="1"/>
      <c r="AU2193" s="1"/>
      <c r="AV2193" s="1"/>
      <c r="AW2193" s="1"/>
      <c r="AX2193" s="1"/>
      <c r="AY2193" s="1"/>
      <c r="AZ2193" s="1"/>
      <c r="BA2193" s="1"/>
      <c r="BB2193" s="1"/>
      <c r="BC2193" s="1"/>
      <c r="BD2193" s="1"/>
      <c r="BE2193" s="1"/>
      <c r="BF2193" s="1"/>
      <c r="BG2193" s="1"/>
      <c r="BH2193" s="1"/>
      <c r="BI2193" s="1"/>
      <c r="BJ2193" s="1"/>
      <c r="BK2193" s="1"/>
    </row>
    <row r="2194" spans="1:63" s="2" customFormat="1" ht="15" customHeight="1" x14ac:dyDescent="0.15">
      <c r="A2194" s="1"/>
      <c r="B2194" s="1"/>
      <c r="C2194" s="1"/>
      <c r="D2194" s="1"/>
      <c r="E2194" s="1"/>
      <c r="F2194" s="1"/>
      <c r="G2194" s="1"/>
      <c r="H2194" s="1"/>
      <c r="I2194" s="1"/>
      <c r="J2194" s="1"/>
      <c r="K2194" s="1"/>
      <c r="L2194" s="1"/>
      <c r="M2194" s="1"/>
      <c r="N2194" s="1"/>
      <c r="O2194" s="1"/>
      <c r="P2194" s="1"/>
      <c r="Q2194" s="1"/>
      <c r="R2194" s="1"/>
      <c r="S2194" s="1"/>
      <c r="T2194" s="1"/>
      <c r="U2194" s="1"/>
      <c r="V2194" s="1"/>
      <c r="W2194" s="1"/>
      <c r="X2194" s="1"/>
      <c r="Y2194" s="1"/>
      <c r="Z2194" s="1"/>
      <c r="AA2194" s="1"/>
      <c r="AB2194" s="1"/>
      <c r="AC2194" s="1"/>
      <c r="AD2194" s="1"/>
      <c r="AE2194" s="1"/>
      <c r="AF2194" s="83"/>
      <c r="AG2194" s="87"/>
      <c r="AH2194" s="1"/>
      <c r="AI2194" s="1"/>
      <c r="AJ2194" s="1"/>
      <c r="AK2194" s="1"/>
      <c r="AL2194" s="1"/>
      <c r="AM2194" s="1"/>
      <c r="AN2194" s="1"/>
      <c r="AO2194" s="1"/>
      <c r="AP2194" s="1"/>
      <c r="AQ2194" s="1"/>
      <c r="AR2194" s="1"/>
      <c r="AS2194" s="1"/>
      <c r="AT2194" s="1"/>
      <c r="AU2194" s="1"/>
      <c r="AV2194" s="1"/>
      <c r="AW2194" s="1"/>
      <c r="AX2194" s="1"/>
      <c r="AY2194" s="1"/>
      <c r="AZ2194" s="1"/>
      <c r="BA2194" s="1"/>
      <c r="BB2194" s="1"/>
      <c r="BC2194" s="1"/>
      <c r="BD2194" s="1"/>
      <c r="BE2194" s="1"/>
      <c r="BF2194" s="1"/>
      <c r="BG2194" s="1"/>
      <c r="BH2194" s="1"/>
      <c r="BI2194" s="1"/>
      <c r="BJ2194" s="1"/>
      <c r="BK2194" s="1"/>
    </row>
    <row r="2195" spans="1:63" s="2" customFormat="1" ht="15" customHeight="1" x14ac:dyDescent="0.15">
      <c r="A2195" s="1"/>
      <c r="B2195" s="1"/>
      <c r="C2195" s="1"/>
      <c r="D2195" s="1"/>
      <c r="E2195" s="1"/>
      <c r="F2195" s="1"/>
      <c r="G2195" s="1"/>
      <c r="H2195" s="1"/>
      <c r="I2195" s="1"/>
      <c r="J2195" s="1"/>
      <c r="K2195" s="1"/>
      <c r="L2195" s="1"/>
      <c r="M2195" s="1"/>
      <c r="N2195" s="1"/>
      <c r="O2195" s="1"/>
      <c r="P2195" s="1"/>
      <c r="Q2195" s="1"/>
      <c r="R2195" s="1"/>
      <c r="S2195" s="1"/>
      <c r="T2195" s="1"/>
      <c r="U2195" s="1"/>
      <c r="V2195" s="1"/>
      <c r="W2195" s="1"/>
      <c r="X2195" s="1"/>
      <c r="Y2195" s="1"/>
      <c r="Z2195" s="1"/>
      <c r="AA2195" s="1"/>
      <c r="AB2195" s="1"/>
      <c r="AC2195" s="1"/>
      <c r="AD2195" s="1"/>
      <c r="AE2195" s="1"/>
      <c r="AF2195" s="83"/>
      <c r="AG2195" s="87"/>
      <c r="AH2195" s="1"/>
      <c r="AI2195" s="1"/>
      <c r="AJ2195" s="1"/>
      <c r="AK2195" s="1"/>
      <c r="AL2195" s="1"/>
      <c r="AM2195" s="1"/>
      <c r="AN2195" s="1"/>
      <c r="AO2195" s="1"/>
      <c r="AP2195" s="1"/>
      <c r="AQ2195" s="1"/>
      <c r="AR2195" s="1"/>
      <c r="AS2195" s="1"/>
      <c r="AT2195" s="1"/>
      <c r="AU2195" s="1"/>
      <c r="AV2195" s="1"/>
      <c r="AW2195" s="1"/>
      <c r="AX2195" s="1"/>
      <c r="AY2195" s="1"/>
      <c r="AZ2195" s="1"/>
      <c r="BA2195" s="1"/>
      <c r="BB2195" s="1"/>
      <c r="BC2195" s="1"/>
      <c r="BD2195" s="1"/>
      <c r="BE2195" s="1"/>
      <c r="BF2195" s="1"/>
      <c r="BG2195" s="1"/>
      <c r="BH2195" s="1"/>
      <c r="BI2195" s="1"/>
      <c r="BJ2195" s="1"/>
      <c r="BK2195" s="1"/>
    </row>
    <row r="2196" spans="1:63" s="2" customFormat="1" ht="15" customHeight="1" x14ac:dyDescent="0.15">
      <c r="A2196" s="1"/>
      <c r="B2196" s="1"/>
      <c r="C2196" s="1"/>
      <c r="D2196" s="1"/>
      <c r="E2196" s="1"/>
      <c r="F2196" s="1"/>
      <c r="G2196" s="1"/>
      <c r="H2196" s="1"/>
      <c r="I2196" s="1"/>
      <c r="J2196" s="1"/>
      <c r="K2196" s="1"/>
      <c r="L2196" s="1"/>
      <c r="M2196" s="1"/>
      <c r="N2196" s="1"/>
      <c r="O2196" s="1"/>
      <c r="P2196" s="1"/>
      <c r="Q2196" s="1"/>
      <c r="R2196" s="1"/>
      <c r="S2196" s="1"/>
      <c r="T2196" s="1"/>
      <c r="U2196" s="1"/>
      <c r="V2196" s="1"/>
      <c r="W2196" s="1"/>
      <c r="X2196" s="1"/>
      <c r="Y2196" s="1"/>
      <c r="Z2196" s="1"/>
      <c r="AA2196" s="1"/>
      <c r="AB2196" s="1"/>
      <c r="AC2196" s="1"/>
      <c r="AD2196" s="1"/>
      <c r="AE2196" s="1"/>
      <c r="AF2196" s="83"/>
      <c r="AG2196" s="87"/>
      <c r="AH2196" s="1"/>
      <c r="AI2196" s="1"/>
      <c r="AJ2196" s="1"/>
      <c r="AK2196" s="1"/>
      <c r="AL2196" s="1"/>
      <c r="AM2196" s="1"/>
      <c r="AN2196" s="1"/>
      <c r="AO2196" s="1"/>
      <c r="AP2196" s="1"/>
      <c r="AQ2196" s="1"/>
      <c r="AR2196" s="1"/>
      <c r="AS2196" s="1"/>
      <c r="AT2196" s="1"/>
      <c r="AU2196" s="1"/>
      <c r="AV2196" s="1"/>
      <c r="AW2196" s="1"/>
      <c r="AX2196" s="1"/>
      <c r="AY2196" s="1"/>
      <c r="AZ2196" s="1"/>
      <c r="BA2196" s="1"/>
      <c r="BB2196" s="1"/>
      <c r="BC2196" s="1"/>
      <c r="BD2196" s="1"/>
      <c r="BE2196" s="1"/>
      <c r="BF2196" s="1"/>
      <c r="BG2196" s="1"/>
      <c r="BH2196" s="1"/>
      <c r="BI2196" s="1"/>
      <c r="BJ2196" s="1"/>
      <c r="BK2196" s="1"/>
    </row>
    <row r="2197" spans="1:63" s="2" customFormat="1" ht="15" customHeight="1" x14ac:dyDescent="0.15">
      <c r="A2197" s="1"/>
      <c r="B2197" s="1"/>
      <c r="C2197" s="1"/>
      <c r="D2197" s="1"/>
      <c r="E2197" s="1"/>
      <c r="F2197" s="1"/>
      <c r="G2197" s="1"/>
      <c r="H2197" s="1"/>
      <c r="I2197" s="1"/>
      <c r="J2197" s="1"/>
      <c r="K2197" s="1"/>
      <c r="L2197" s="1"/>
      <c r="M2197" s="1"/>
      <c r="N2197" s="1"/>
      <c r="O2197" s="1"/>
      <c r="P2197" s="1"/>
      <c r="Q2197" s="1"/>
      <c r="R2197" s="1"/>
      <c r="S2197" s="1"/>
      <c r="T2197" s="1"/>
      <c r="U2197" s="1"/>
      <c r="V2197" s="1"/>
      <c r="W2197" s="1"/>
      <c r="X2197" s="1"/>
      <c r="Y2197" s="1"/>
      <c r="Z2197" s="1"/>
      <c r="AA2197" s="1"/>
      <c r="AB2197" s="1"/>
      <c r="AC2197" s="1"/>
      <c r="AD2197" s="1"/>
      <c r="AE2197" s="1"/>
      <c r="AF2197" s="83"/>
      <c r="AG2197" s="87"/>
      <c r="AH2197" s="1"/>
      <c r="AI2197" s="1"/>
      <c r="AJ2197" s="1"/>
      <c r="AK2197" s="1"/>
      <c r="AL2197" s="1"/>
      <c r="AM2197" s="1"/>
      <c r="AN2197" s="1"/>
      <c r="AO2197" s="1"/>
      <c r="AP2197" s="1"/>
      <c r="AQ2197" s="1"/>
      <c r="AR2197" s="1"/>
      <c r="AS2197" s="1"/>
      <c r="AT2197" s="1"/>
      <c r="AU2197" s="1"/>
      <c r="AV2197" s="1"/>
      <c r="AW2197" s="1"/>
      <c r="AX2197" s="1"/>
      <c r="AY2197" s="1"/>
      <c r="AZ2197" s="1"/>
      <c r="BA2197" s="1"/>
      <c r="BB2197" s="1"/>
      <c r="BC2197" s="1"/>
      <c r="BD2197" s="1"/>
      <c r="BE2197" s="1"/>
      <c r="BF2197" s="1"/>
      <c r="BG2197" s="1"/>
      <c r="BH2197" s="1"/>
      <c r="BI2197" s="1"/>
      <c r="BJ2197" s="1"/>
      <c r="BK2197" s="1"/>
    </row>
    <row r="2198" spans="1:63" s="2" customFormat="1" ht="15" customHeight="1" x14ac:dyDescent="0.15">
      <c r="A2198" s="1"/>
      <c r="B2198" s="1"/>
      <c r="C2198" s="1"/>
      <c r="D2198" s="1"/>
      <c r="E2198" s="1"/>
      <c r="F2198" s="1"/>
      <c r="G2198" s="1"/>
      <c r="H2198" s="1"/>
      <c r="I2198" s="1"/>
      <c r="J2198" s="1"/>
      <c r="K2198" s="1"/>
      <c r="L2198" s="1"/>
      <c r="M2198" s="1"/>
      <c r="N2198" s="1"/>
      <c r="O2198" s="1"/>
      <c r="P2198" s="1"/>
      <c r="Q2198" s="1"/>
      <c r="R2198" s="1"/>
      <c r="S2198" s="1"/>
      <c r="T2198" s="1"/>
      <c r="U2198" s="1"/>
      <c r="V2198" s="1"/>
      <c r="W2198" s="1"/>
      <c r="X2198" s="1"/>
      <c r="Y2198" s="1"/>
      <c r="Z2198" s="1"/>
      <c r="AA2198" s="1"/>
      <c r="AB2198" s="1"/>
      <c r="AC2198" s="1"/>
      <c r="AD2198" s="1"/>
      <c r="AE2198" s="1"/>
      <c r="AF2198" s="83"/>
      <c r="AG2198" s="87"/>
      <c r="AH2198" s="1"/>
      <c r="AI2198" s="1"/>
      <c r="AJ2198" s="1"/>
      <c r="AK2198" s="1"/>
      <c r="AL2198" s="1"/>
      <c r="AM2198" s="1"/>
      <c r="AN2198" s="1"/>
      <c r="AO2198" s="1"/>
      <c r="AP2198" s="1"/>
      <c r="AQ2198" s="1"/>
      <c r="AR2198" s="1"/>
      <c r="AS2198" s="1"/>
      <c r="AT2198" s="1"/>
      <c r="AU2198" s="1"/>
      <c r="AV2198" s="1"/>
      <c r="AW2198" s="1"/>
      <c r="AX2198" s="1"/>
      <c r="AY2198" s="1"/>
      <c r="AZ2198" s="1"/>
      <c r="BA2198" s="1"/>
      <c r="BB2198" s="1"/>
      <c r="BC2198" s="1"/>
      <c r="BD2198" s="1"/>
      <c r="BE2198" s="1"/>
      <c r="BF2198" s="1"/>
      <c r="BG2198" s="1"/>
      <c r="BH2198" s="1"/>
      <c r="BI2198" s="1"/>
      <c r="BJ2198" s="1"/>
      <c r="BK2198" s="1"/>
    </row>
    <row r="2199" spans="1:63" s="2" customFormat="1" ht="15" customHeight="1" x14ac:dyDescent="0.15">
      <c r="A2199" s="1"/>
      <c r="B2199" s="1"/>
      <c r="C2199" s="1"/>
      <c r="D2199" s="1"/>
      <c r="E2199" s="1"/>
      <c r="F2199" s="1"/>
      <c r="G2199" s="1"/>
      <c r="H2199" s="1"/>
      <c r="I2199" s="1"/>
      <c r="J2199" s="1"/>
      <c r="K2199" s="1"/>
      <c r="L2199" s="1"/>
      <c r="M2199" s="1"/>
      <c r="N2199" s="1"/>
      <c r="O2199" s="1"/>
      <c r="P2199" s="1"/>
      <c r="Q2199" s="1"/>
      <c r="R2199" s="1"/>
      <c r="S2199" s="1"/>
      <c r="T2199" s="1"/>
      <c r="U2199" s="1"/>
      <c r="V2199" s="1"/>
      <c r="W2199" s="1"/>
      <c r="X2199" s="1"/>
      <c r="Y2199" s="1"/>
      <c r="Z2199" s="1"/>
      <c r="AA2199" s="1"/>
      <c r="AB2199" s="1"/>
      <c r="AC2199" s="1"/>
      <c r="AD2199" s="1"/>
      <c r="AE2199" s="1"/>
      <c r="AF2199" s="83"/>
      <c r="AG2199" s="87"/>
      <c r="AH2199" s="1"/>
      <c r="AI2199" s="1"/>
      <c r="AJ2199" s="1"/>
      <c r="AK2199" s="1"/>
      <c r="AL2199" s="1"/>
      <c r="AM2199" s="1"/>
      <c r="AN2199" s="1"/>
      <c r="AO2199" s="1"/>
      <c r="AP2199" s="1"/>
      <c r="AQ2199" s="1"/>
      <c r="AR2199" s="1"/>
      <c r="AS2199" s="1"/>
      <c r="AT2199" s="1"/>
      <c r="AU2199" s="1"/>
      <c r="AV2199" s="1"/>
      <c r="AW2199" s="1"/>
      <c r="AX2199" s="1"/>
      <c r="AY2199" s="1"/>
      <c r="AZ2199" s="1"/>
      <c r="BA2199" s="1"/>
      <c r="BB2199" s="1"/>
      <c r="BC2199" s="1"/>
      <c r="BD2199" s="1"/>
      <c r="BE2199" s="1"/>
      <c r="BF2199" s="1"/>
      <c r="BG2199" s="1"/>
      <c r="BH2199" s="1"/>
      <c r="BI2199" s="1"/>
      <c r="BJ2199" s="1"/>
      <c r="BK2199" s="1"/>
    </row>
    <row r="2200" spans="1:63" s="2" customFormat="1" ht="15" customHeight="1" x14ac:dyDescent="0.15">
      <c r="A2200" s="1"/>
      <c r="B2200" s="1"/>
      <c r="C2200" s="1"/>
      <c r="D2200" s="1"/>
      <c r="E2200" s="1"/>
      <c r="F2200" s="1"/>
      <c r="G2200" s="1"/>
      <c r="H2200" s="1"/>
      <c r="I2200" s="1"/>
      <c r="J2200" s="1"/>
      <c r="K2200" s="1"/>
      <c r="L2200" s="1"/>
      <c r="M2200" s="1"/>
      <c r="N2200" s="1"/>
      <c r="O2200" s="1"/>
      <c r="P2200" s="1"/>
      <c r="Q2200" s="1"/>
      <c r="R2200" s="1"/>
      <c r="S2200" s="1"/>
      <c r="T2200" s="1"/>
      <c r="U2200" s="1"/>
      <c r="V2200" s="1"/>
      <c r="W2200" s="1"/>
      <c r="X2200" s="1"/>
      <c r="Y2200" s="1"/>
      <c r="Z2200" s="1"/>
      <c r="AA2200" s="1"/>
      <c r="AB2200" s="1"/>
      <c r="AC2200" s="1"/>
      <c r="AD2200" s="1"/>
      <c r="AE2200" s="1"/>
      <c r="AF2200" s="83"/>
      <c r="AG2200" s="87"/>
      <c r="AH2200" s="1"/>
      <c r="AI2200" s="1"/>
      <c r="AJ2200" s="1"/>
      <c r="AK2200" s="1"/>
      <c r="AL2200" s="1"/>
      <c r="AM2200" s="1"/>
      <c r="AN2200" s="1"/>
      <c r="AO2200" s="1"/>
      <c r="AP2200" s="1"/>
      <c r="AQ2200" s="1"/>
      <c r="AR2200" s="1"/>
      <c r="AS2200" s="1"/>
      <c r="AT2200" s="1"/>
      <c r="AU2200" s="1"/>
      <c r="AV2200" s="1"/>
      <c r="AW2200" s="1"/>
      <c r="AX2200" s="1"/>
      <c r="AY2200" s="1"/>
      <c r="AZ2200" s="1"/>
      <c r="BA2200" s="1"/>
      <c r="BB2200" s="1"/>
      <c r="BC2200" s="1"/>
      <c r="BD2200" s="1"/>
      <c r="BE2200" s="1"/>
      <c r="BF2200" s="1"/>
      <c r="BG2200" s="1"/>
      <c r="BH2200" s="1"/>
      <c r="BI2200" s="1"/>
      <c r="BJ2200" s="1"/>
      <c r="BK2200" s="1"/>
    </row>
    <row r="2201" spans="1:63" s="2" customFormat="1" ht="15" customHeight="1" x14ac:dyDescent="0.15">
      <c r="A2201" s="1"/>
      <c r="B2201" s="1"/>
      <c r="C2201" s="1"/>
      <c r="D2201" s="1"/>
      <c r="E2201" s="1"/>
      <c r="F2201" s="1"/>
      <c r="G2201" s="1"/>
      <c r="H2201" s="1"/>
      <c r="I2201" s="1"/>
      <c r="J2201" s="1"/>
      <c r="K2201" s="1"/>
      <c r="L2201" s="1"/>
      <c r="M2201" s="1"/>
      <c r="N2201" s="1"/>
      <c r="O2201" s="1"/>
      <c r="P2201" s="1"/>
      <c r="Q2201" s="1"/>
      <c r="R2201" s="1"/>
      <c r="S2201" s="1"/>
      <c r="T2201" s="1"/>
      <c r="U2201" s="1"/>
      <c r="V2201" s="1"/>
      <c r="W2201" s="1"/>
      <c r="X2201" s="1"/>
      <c r="Y2201" s="1"/>
      <c r="Z2201" s="1"/>
      <c r="AA2201" s="1"/>
      <c r="AB2201" s="1"/>
      <c r="AC2201" s="1"/>
      <c r="AD2201" s="1"/>
      <c r="AE2201" s="1"/>
      <c r="AF2201" s="83"/>
      <c r="AG2201" s="87"/>
      <c r="AH2201" s="1"/>
      <c r="AI2201" s="1"/>
      <c r="AJ2201" s="1"/>
      <c r="AK2201" s="1"/>
      <c r="AL2201" s="1"/>
      <c r="AM2201" s="1"/>
      <c r="AN2201" s="1"/>
      <c r="AO2201" s="1"/>
      <c r="AP2201" s="1"/>
      <c r="AQ2201" s="1"/>
      <c r="AR2201" s="1"/>
      <c r="AS2201" s="1"/>
      <c r="AT2201" s="1"/>
      <c r="AU2201" s="1"/>
      <c r="AV2201" s="1"/>
      <c r="AW2201" s="1"/>
      <c r="AX2201" s="1"/>
      <c r="AY2201" s="1"/>
      <c r="AZ2201" s="1"/>
      <c r="BA2201" s="1"/>
      <c r="BB2201" s="1"/>
      <c r="BC2201" s="1"/>
      <c r="BD2201" s="1"/>
      <c r="BE2201" s="1"/>
      <c r="BF2201" s="1"/>
      <c r="BG2201" s="1"/>
      <c r="BH2201" s="1"/>
      <c r="BI2201" s="1"/>
      <c r="BJ2201" s="1"/>
      <c r="BK2201" s="1"/>
    </row>
    <row r="2202" spans="1:63" s="2" customFormat="1" ht="15" customHeight="1" x14ac:dyDescent="0.15">
      <c r="A2202" s="1"/>
      <c r="B2202" s="1"/>
      <c r="C2202" s="1"/>
      <c r="D2202" s="1"/>
      <c r="E2202" s="1"/>
      <c r="F2202" s="1"/>
      <c r="G2202" s="1"/>
      <c r="H2202" s="1"/>
      <c r="I2202" s="1"/>
      <c r="J2202" s="1"/>
      <c r="K2202" s="1"/>
      <c r="L2202" s="1"/>
      <c r="M2202" s="1"/>
      <c r="N2202" s="1"/>
      <c r="O2202" s="1"/>
      <c r="P2202" s="1"/>
      <c r="Q2202" s="1"/>
      <c r="R2202" s="1"/>
      <c r="S2202" s="1"/>
      <c r="T2202" s="1"/>
      <c r="U2202" s="1"/>
      <c r="V2202" s="1"/>
      <c r="W2202" s="1"/>
      <c r="X2202" s="1"/>
      <c r="Y2202" s="1"/>
      <c r="Z2202" s="1"/>
      <c r="AA2202" s="1"/>
      <c r="AB2202" s="1"/>
      <c r="AC2202" s="1"/>
      <c r="AD2202" s="1"/>
      <c r="AE2202" s="1"/>
      <c r="AF2202" s="83"/>
      <c r="AG2202" s="87"/>
      <c r="AH2202" s="1"/>
      <c r="AI2202" s="1"/>
      <c r="AJ2202" s="1"/>
      <c r="AK2202" s="1"/>
      <c r="AL2202" s="1"/>
      <c r="AM2202" s="1"/>
      <c r="AN2202" s="1"/>
      <c r="AO2202" s="1"/>
      <c r="AP2202" s="1"/>
      <c r="AQ2202" s="1"/>
      <c r="AR2202" s="1"/>
      <c r="AS2202" s="1"/>
      <c r="AT2202" s="1"/>
      <c r="AU2202" s="1"/>
      <c r="AV2202" s="1"/>
      <c r="AW2202" s="1"/>
      <c r="AX2202" s="1"/>
      <c r="AY2202" s="1"/>
      <c r="AZ2202" s="1"/>
      <c r="BA2202" s="1"/>
      <c r="BB2202" s="1"/>
      <c r="BC2202" s="1"/>
      <c r="BD2202" s="1"/>
      <c r="BE2202" s="1"/>
      <c r="BF2202" s="1"/>
      <c r="BG2202" s="1"/>
      <c r="BH2202" s="1"/>
      <c r="BI2202" s="1"/>
      <c r="BJ2202" s="1"/>
      <c r="BK2202" s="1"/>
    </row>
    <row r="2203" spans="1:63" s="2" customFormat="1" ht="15" customHeight="1" x14ac:dyDescent="0.15">
      <c r="A2203" s="1"/>
      <c r="B2203" s="1"/>
      <c r="C2203" s="1"/>
      <c r="D2203" s="1"/>
      <c r="E2203" s="1"/>
      <c r="F2203" s="1"/>
      <c r="G2203" s="1"/>
      <c r="H2203" s="1"/>
      <c r="I2203" s="1"/>
      <c r="J2203" s="1"/>
      <c r="K2203" s="1"/>
      <c r="L2203" s="1"/>
      <c r="M2203" s="1"/>
      <c r="N2203" s="1"/>
      <c r="O2203" s="1"/>
      <c r="P2203" s="1"/>
      <c r="Q2203" s="1"/>
      <c r="R2203" s="1"/>
      <c r="S2203" s="1"/>
      <c r="T2203" s="1"/>
      <c r="U2203" s="1"/>
      <c r="V2203" s="1"/>
      <c r="W2203" s="1"/>
      <c r="X2203" s="1"/>
      <c r="Y2203" s="1"/>
      <c r="Z2203" s="1"/>
      <c r="AA2203" s="1"/>
      <c r="AB2203" s="1"/>
      <c r="AC2203" s="1"/>
      <c r="AD2203" s="1"/>
      <c r="AE2203" s="1"/>
      <c r="AF2203" s="83"/>
      <c r="AG2203" s="87"/>
      <c r="AH2203" s="1"/>
      <c r="AI2203" s="1"/>
      <c r="AJ2203" s="1"/>
      <c r="AK2203" s="1"/>
      <c r="AL2203" s="1"/>
      <c r="AM2203" s="1"/>
      <c r="AN2203" s="1"/>
      <c r="AO2203" s="1"/>
      <c r="AP2203" s="1"/>
      <c r="AQ2203" s="1"/>
      <c r="AR2203" s="1"/>
      <c r="AS2203" s="1"/>
      <c r="AT2203" s="1"/>
      <c r="AU2203" s="1"/>
      <c r="AV2203" s="1"/>
      <c r="AW2203" s="1"/>
      <c r="AX2203" s="1"/>
      <c r="AY2203" s="1"/>
      <c r="AZ2203" s="1"/>
      <c r="BA2203" s="1"/>
      <c r="BB2203" s="1"/>
      <c r="BC2203" s="1"/>
      <c r="BD2203" s="1"/>
      <c r="BE2203" s="1"/>
      <c r="BF2203" s="1"/>
      <c r="BG2203" s="1"/>
      <c r="BH2203" s="1"/>
      <c r="BI2203" s="1"/>
      <c r="BJ2203" s="1"/>
      <c r="BK2203" s="1"/>
    </row>
    <row r="2204" spans="1:63" s="2" customFormat="1" ht="15" customHeight="1" x14ac:dyDescent="0.15">
      <c r="A2204" s="1"/>
      <c r="B2204" s="1"/>
      <c r="C2204" s="1"/>
      <c r="D2204" s="1"/>
      <c r="E2204" s="1"/>
      <c r="F2204" s="1"/>
      <c r="G2204" s="1"/>
      <c r="H2204" s="1"/>
      <c r="I2204" s="1"/>
      <c r="J2204" s="1"/>
      <c r="K2204" s="1"/>
      <c r="L2204" s="1"/>
      <c r="M2204" s="1"/>
      <c r="N2204" s="1"/>
      <c r="O2204" s="1"/>
      <c r="P2204" s="1"/>
      <c r="Q2204" s="1"/>
      <c r="R2204" s="1"/>
      <c r="S2204" s="1"/>
      <c r="T2204" s="1"/>
      <c r="U2204" s="1"/>
      <c r="V2204" s="1"/>
      <c r="W2204" s="1"/>
      <c r="X2204" s="1"/>
      <c r="Y2204" s="1"/>
      <c r="Z2204" s="1"/>
      <c r="AA2204" s="1"/>
      <c r="AB2204" s="1"/>
      <c r="AC2204" s="1"/>
      <c r="AD2204" s="1"/>
      <c r="AE2204" s="1"/>
      <c r="AF2204" s="83"/>
      <c r="AG2204" s="87"/>
      <c r="AH2204" s="1"/>
      <c r="AI2204" s="1"/>
      <c r="AJ2204" s="1"/>
      <c r="AK2204" s="1"/>
      <c r="AL2204" s="1"/>
      <c r="AM2204" s="1"/>
      <c r="AN2204" s="1"/>
      <c r="AO2204" s="1"/>
      <c r="AP2204" s="1"/>
      <c r="AQ2204" s="1"/>
      <c r="AR2204" s="1"/>
      <c r="AS2204" s="1"/>
      <c r="AT2204" s="1"/>
      <c r="AU2204" s="1"/>
      <c r="AV2204" s="1"/>
      <c r="AW2204" s="1"/>
      <c r="AX2204" s="1"/>
      <c r="AY2204" s="1"/>
      <c r="AZ2204" s="1"/>
      <c r="BA2204" s="1"/>
      <c r="BB2204" s="1"/>
      <c r="BC2204" s="1"/>
      <c r="BD2204" s="1"/>
      <c r="BE2204" s="1"/>
      <c r="BF2204" s="1"/>
      <c r="BG2204" s="1"/>
      <c r="BH2204" s="1"/>
      <c r="BI2204" s="1"/>
      <c r="BJ2204" s="1"/>
      <c r="BK2204" s="1"/>
    </row>
    <row r="2205" spans="1:63" s="2" customFormat="1" ht="15" customHeight="1" x14ac:dyDescent="0.15">
      <c r="A2205" s="1"/>
      <c r="B2205" s="1"/>
      <c r="C2205" s="1"/>
      <c r="D2205" s="1"/>
      <c r="E2205" s="1"/>
      <c r="F2205" s="1"/>
      <c r="G2205" s="1"/>
      <c r="H2205" s="1"/>
      <c r="I2205" s="1"/>
      <c r="J2205" s="1"/>
      <c r="K2205" s="1"/>
      <c r="L2205" s="1"/>
      <c r="M2205" s="1"/>
      <c r="N2205" s="1"/>
      <c r="O2205" s="1"/>
      <c r="P2205" s="1"/>
      <c r="Q2205" s="1"/>
      <c r="R2205" s="1"/>
      <c r="S2205" s="1"/>
      <c r="T2205" s="1"/>
      <c r="U2205" s="1"/>
      <c r="V2205" s="1"/>
      <c r="W2205" s="1"/>
      <c r="X2205" s="1"/>
      <c r="Y2205" s="1"/>
      <c r="Z2205" s="1"/>
      <c r="AA2205" s="1"/>
      <c r="AB2205" s="1"/>
      <c r="AC2205" s="1"/>
      <c r="AD2205" s="1"/>
      <c r="AE2205" s="1"/>
      <c r="AF2205" s="83"/>
      <c r="AG2205" s="87"/>
      <c r="AH2205" s="1"/>
      <c r="AI2205" s="1"/>
      <c r="AJ2205" s="1"/>
      <c r="AK2205" s="1"/>
      <c r="AL2205" s="1"/>
      <c r="AM2205" s="1"/>
      <c r="AN2205" s="1"/>
      <c r="AO2205" s="1"/>
      <c r="AP2205" s="1"/>
      <c r="AQ2205" s="1"/>
      <c r="AR2205" s="1"/>
      <c r="AS2205" s="1"/>
      <c r="AT2205" s="1"/>
      <c r="AU2205" s="1"/>
      <c r="AV2205" s="1"/>
      <c r="AW2205" s="1"/>
      <c r="AX2205" s="1"/>
      <c r="AY2205" s="1"/>
      <c r="AZ2205" s="1"/>
      <c r="BA2205" s="1"/>
      <c r="BB2205" s="1"/>
      <c r="BC2205" s="1"/>
      <c r="BD2205" s="1"/>
      <c r="BE2205" s="1"/>
      <c r="BF2205" s="1"/>
      <c r="BG2205" s="1"/>
      <c r="BH2205" s="1"/>
      <c r="BI2205" s="1"/>
      <c r="BJ2205" s="1"/>
      <c r="BK2205" s="1"/>
    </row>
    <row r="2206" spans="1:63" s="2" customFormat="1" ht="15" customHeight="1" x14ac:dyDescent="0.15">
      <c r="A2206" s="1"/>
      <c r="B2206" s="1"/>
      <c r="C2206" s="1"/>
      <c r="D2206" s="1"/>
      <c r="E2206" s="1"/>
      <c r="F2206" s="1"/>
      <c r="G2206" s="1"/>
      <c r="H2206" s="1"/>
      <c r="I2206" s="1"/>
      <c r="J2206" s="1"/>
      <c r="K2206" s="1"/>
      <c r="L2206" s="1"/>
      <c r="M2206" s="1"/>
      <c r="N2206" s="1"/>
      <c r="O2206" s="1"/>
      <c r="P2206" s="1"/>
      <c r="Q2206" s="1"/>
      <c r="R2206" s="1"/>
      <c r="S2206" s="1"/>
      <c r="T2206" s="1"/>
      <c r="U2206" s="1"/>
      <c r="V2206" s="1"/>
      <c r="W2206" s="1"/>
      <c r="X2206" s="1"/>
      <c r="Y2206" s="1"/>
      <c r="Z2206" s="1"/>
      <c r="AA2206" s="1"/>
      <c r="AB2206" s="1"/>
      <c r="AC2206" s="1"/>
      <c r="AD2206" s="1"/>
      <c r="AE2206" s="1"/>
      <c r="AF2206" s="83"/>
      <c r="AG2206" s="87"/>
      <c r="AH2206" s="1"/>
      <c r="AI2206" s="1"/>
      <c r="AJ2206" s="1"/>
      <c r="AK2206" s="1"/>
      <c r="AL2206" s="1"/>
      <c r="AM2206" s="1"/>
      <c r="AN2206" s="1"/>
      <c r="AO2206" s="1"/>
      <c r="AP2206" s="1"/>
      <c r="AQ2206" s="1"/>
      <c r="AR2206" s="1"/>
      <c r="AS2206" s="1"/>
      <c r="AT2206" s="1"/>
      <c r="AU2206" s="1"/>
      <c r="AV2206" s="1"/>
      <c r="AW2206" s="1"/>
      <c r="AX2206" s="1"/>
      <c r="AY2206" s="1"/>
      <c r="AZ2206" s="1"/>
      <c r="BA2206" s="1"/>
      <c r="BB2206" s="1"/>
      <c r="BC2206" s="1"/>
      <c r="BD2206" s="1"/>
      <c r="BE2206" s="1"/>
      <c r="BF2206" s="1"/>
      <c r="BG2206" s="1"/>
      <c r="BH2206" s="1"/>
      <c r="BI2206" s="1"/>
      <c r="BJ2206" s="1"/>
      <c r="BK2206" s="1"/>
    </row>
    <row r="2207" spans="1:63" s="2" customFormat="1" ht="15" customHeight="1" x14ac:dyDescent="0.15">
      <c r="A2207" s="1"/>
      <c r="B2207" s="1"/>
      <c r="C2207" s="1"/>
      <c r="D2207" s="1"/>
      <c r="E2207" s="1"/>
      <c r="F2207" s="1"/>
      <c r="G2207" s="1"/>
      <c r="H2207" s="1"/>
      <c r="I2207" s="1"/>
      <c r="J2207" s="1"/>
      <c r="K2207" s="1"/>
      <c r="L2207" s="1"/>
      <c r="M2207" s="1"/>
      <c r="N2207" s="1"/>
      <c r="O2207" s="1"/>
      <c r="P2207" s="1"/>
      <c r="Q2207" s="1"/>
      <c r="R2207" s="1"/>
      <c r="S2207" s="1"/>
      <c r="T2207" s="1"/>
      <c r="U2207" s="1"/>
      <c r="V2207" s="1"/>
      <c r="W2207" s="1"/>
      <c r="X2207" s="1"/>
      <c r="Y2207" s="1"/>
      <c r="Z2207" s="1"/>
      <c r="AA2207" s="1"/>
      <c r="AB2207" s="1"/>
      <c r="AC2207" s="1"/>
      <c r="AD2207" s="1"/>
      <c r="AE2207" s="1"/>
      <c r="AF2207" s="83"/>
      <c r="AG2207" s="87"/>
      <c r="AH2207" s="1"/>
      <c r="AI2207" s="1"/>
      <c r="AJ2207" s="1"/>
      <c r="AK2207" s="1"/>
      <c r="AL2207" s="1"/>
      <c r="AM2207" s="1"/>
      <c r="AN2207" s="1"/>
      <c r="AO2207" s="1"/>
      <c r="AP2207" s="1"/>
      <c r="AQ2207" s="1"/>
      <c r="AR2207" s="1"/>
      <c r="AS2207" s="1"/>
      <c r="AT2207" s="1"/>
      <c r="AU2207" s="1"/>
      <c r="AV2207" s="1"/>
      <c r="AW2207" s="1"/>
      <c r="AX2207" s="1"/>
      <c r="AY2207" s="1"/>
      <c r="AZ2207" s="1"/>
      <c r="BA2207" s="1"/>
      <c r="BB2207" s="1"/>
      <c r="BC2207" s="1"/>
      <c r="BD2207" s="1"/>
      <c r="BE2207" s="1"/>
      <c r="BF2207" s="1"/>
      <c r="BG2207" s="1"/>
      <c r="BH2207" s="1"/>
      <c r="BI2207" s="1"/>
      <c r="BJ2207" s="1"/>
      <c r="BK2207" s="1"/>
    </row>
    <row r="2208" spans="1:63" s="2" customFormat="1" ht="15" customHeight="1" x14ac:dyDescent="0.15">
      <c r="A2208" s="1"/>
      <c r="B2208" s="1"/>
      <c r="C2208" s="1"/>
      <c r="D2208" s="1"/>
      <c r="E2208" s="1"/>
      <c r="F2208" s="1"/>
      <c r="G2208" s="1"/>
      <c r="H2208" s="1"/>
      <c r="I2208" s="1"/>
      <c r="J2208" s="1"/>
      <c r="K2208" s="1"/>
      <c r="L2208" s="1"/>
      <c r="M2208" s="1"/>
      <c r="N2208" s="1"/>
      <c r="O2208" s="1"/>
      <c r="P2208" s="1"/>
      <c r="Q2208" s="1"/>
      <c r="R2208" s="1"/>
      <c r="S2208" s="1"/>
      <c r="T2208" s="1"/>
      <c r="U2208" s="1"/>
      <c r="V2208" s="1"/>
      <c r="W2208" s="1"/>
      <c r="X2208" s="1"/>
      <c r="Y2208" s="1"/>
      <c r="Z2208" s="1"/>
      <c r="AA2208" s="1"/>
      <c r="AB2208" s="1"/>
      <c r="AC2208" s="1"/>
      <c r="AD2208" s="1"/>
      <c r="AE2208" s="1"/>
      <c r="AF2208" s="83"/>
      <c r="AG2208" s="87"/>
      <c r="AH2208" s="1"/>
      <c r="AI2208" s="1"/>
      <c r="AJ2208" s="1"/>
      <c r="AK2208" s="1"/>
      <c r="AL2208" s="1"/>
      <c r="AM2208" s="1"/>
      <c r="AN2208" s="1"/>
      <c r="AO2208" s="1"/>
      <c r="AP2208" s="1"/>
      <c r="AQ2208" s="1"/>
      <c r="AR2208" s="1"/>
      <c r="AS2208" s="1"/>
      <c r="AT2208" s="1"/>
      <c r="AU2208" s="1"/>
      <c r="AV2208" s="1"/>
      <c r="AW2208" s="1"/>
      <c r="AX2208" s="1"/>
      <c r="AY2208" s="1"/>
      <c r="AZ2208" s="1"/>
      <c r="BA2208" s="1"/>
      <c r="BB2208" s="1"/>
      <c r="BC2208" s="1"/>
      <c r="BD2208" s="1"/>
      <c r="BE2208" s="1"/>
      <c r="BF2208" s="1"/>
      <c r="BG2208" s="1"/>
      <c r="BH2208" s="1"/>
      <c r="BI2208" s="1"/>
      <c r="BJ2208" s="1"/>
      <c r="BK2208" s="1"/>
    </row>
    <row r="2209" spans="1:63" s="2" customFormat="1" ht="15" customHeight="1" x14ac:dyDescent="0.15">
      <c r="A2209" s="1"/>
      <c r="B2209" s="1"/>
      <c r="C2209" s="1"/>
      <c r="D2209" s="1"/>
      <c r="E2209" s="1"/>
      <c r="F2209" s="1"/>
      <c r="G2209" s="1"/>
      <c r="H2209" s="1"/>
      <c r="I2209" s="1"/>
      <c r="J2209" s="1"/>
      <c r="K2209" s="1"/>
      <c r="L2209" s="1"/>
      <c r="M2209" s="1"/>
      <c r="N2209" s="1"/>
      <c r="O2209" s="1"/>
      <c r="P2209" s="1"/>
      <c r="Q2209" s="1"/>
      <c r="R2209" s="1"/>
      <c r="S2209" s="1"/>
      <c r="T2209" s="1"/>
      <c r="U2209" s="1"/>
      <c r="V2209" s="1"/>
      <c r="W2209" s="1"/>
      <c r="X2209" s="1"/>
      <c r="Y2209" s="1"/>
      <c r="Z2209" s="1"/>
      <c r="AA2209" s="1"/>
      <c r="AB2209" s="1"/>
      <c r="AC2209" s="1"/>
      <c r="AD2209" s="1"/>
      <c r="AE2209" s="1"/>
      <c r="AF2209" s="83"/>
      <c r="AG2209" s="87"/>
      <c r="AH2209" s="1"/>
      <c r="AI2209" s="1"/>
      <c r="AJ2209" s="1"/>
      <c r="AK2209" s="1"/>
      <c r="AL2209" s="1"/>
      <c r="AM2209" s="1"/>
      <c r="AN2209" s="1"/>
      <c r="AO2209" s="1"/>
      <c r="AP2209" s="1"/>
      <c r="AQ2209" s="1"/>
      <c r="AR2209" s="1"/>
      <c r="AS2209" s="1"/>
      <c r="AT2209" s="1"/>
      <c r="AU2209" s="1"/>
      <c r="AV2209" s="1"/>
      <c r="AW2209" s="1"/>
      <c r="AX2209" s="1"/>
      <c r="AY2209" s="1"/>
      <c r="AZ2209" s="1"/>
      <c r="BA2209" s="1"/>
      <c r="BB2209" s="1"/>
      <c r="BC2209" s="1"/>
      <c r="BD2209" s="1"/>
      <c r="BE2209" s="1"/>
      <c r="BF2209" s="1"/>
      <c r="BG2209" s="1"/>
      <c r="BH2209" s="1"/>
      <c r="BI2209" s="1"/>
      <c r="BJ2209" s="1"/>
      <c r="BK2209" s="1"/>
    </row>
    <row r="2210" spans="1:63" s="2" customFormat="1" ht="15" customHeight="1" x14ac:dyDescent="0.15">
      <c r="A2210" s="1"/>
      <c r="B2210" s="1"/>
      <c r="C2210" s="1"/>
      <c r="D2210" s="1"/>
      <c r="E2210" s="1"/>
      <c r="F2210" s="1"/>
      <c r="G2210" s="1"/>
      <c r="H2210" s="1"/>
      <c r="I2210" s="1"/>
      <c r="J2210" s="1"/>
      <c r="K2210" s="1"/>
      <c r="L2210" s="1"/>
      <c r="M2210" s="1"/>
      <c r="N2210" s="1"/>
      <c r="O2210" s="1"/>
      <c r="P2210" s="1"/>
      <c r="Q2210" s="1"/>
      <c r="R2210" s="1"/>
      <c r="S2210" s="1"/>
      <c r="T2210" s="1"/>
      <c r="U2210" s="1"/>
      <c r="V2210" s="1"/>
      <c r="W2210" s="1"/>
      <c r="X2210" s="1"/>
      <c r="Y2210" s="1"/>
      <c r="Z2210" s="1"/>
      <c r="AA2210" s="1"/>
      <c r="AB2210" s="1"/>
      <c r="AC2210" s="1"/>
      <c r="AD2210" s="1"/>
      <c r="AE2210" s="1"/>
      <c r="AF2210" s="83"/>
      <c r="AG2210" s="87"/>
      <c r="AH2210" s="1"/>
      <c r="AI2210" s="1"/>
      <c r="AJ2210" s="1"/>
      <c r="AK2210" s="1"/>
      <c r="AL2210" s="1"/>
      <c r="AM2210" s="1"/>
      <c r="AN2210" s="1"/>
      <c r="AO2210" s="1"/>
      <c r="AP2210" s="1"/>
      <c r="AQ2210" s="1"/>
      <c r="AR2210" s="1"/>
      <c r="AS2210" s="1"/>
      <c r="AT2210" s="1"/>
      <c r="AU2210" s="1"/>
      <c r="AV2210" s="1"/>
      <c r="AW2210" s="1"/>
      <c r="AX2210" s="1"/>
      <c r="AY2210" s="1"/>
      <c r="AZ2210" s="1"/>
      <c r="BA2210" s="1"/>
      <c r="BB2210" s="1"/>
      <c r="BC2210" s="1"/>
      <c r="BD2210" s="1"/>
      <c r="BE2210" s="1"/>
      <c r="BF2210" s="1"/>
      <c r="BG2210" s="1"/>
      <c r="BH2210" s="1"/>
      <c r="BI2210" s="1"/>
      <c r="BJ2210" s="1"/>
      <c r="BK2210" s="1"/>
    </row>
    <row r="2211" spans="1:63" s="2" customFormat="1" ht="15" customHeight="1" x14ac:dyDescent="0.15">
      <c r="A2211" s="1"/>
      <c r="B2211" s="1"/>
      <c r="C2211" s="1"/>
      <c r="D2211" s="1"/>
      <c r="E2211" s="1"/>
      <c r="F2211" s="1"/>
      <c r="G2211" s="1"/>
      <c r="H2211" s="1"/>
      <c r="I2211" s="1"/>
      <c r="J2211" s="1"/>
      <c r="K2211" s="1"/>
      <c r="L2211" s="1"/>
      <c r="M2211" s="1"/>
      <c r="N2211" s="1"/>
      <c r="O2211" s="1"/>
      <c r="P2211" s="1"/>
      <c r="Q2211" s="1"/>
      <c r="R2211" s="1"/>
      <c r="S2211" s="1"/>
      <c r="T2211" s="1"/>
      <c r="U2211" s="1"/>
      <c r="V2211" s="1"/>
      <c r="W2211" s="1"/>
      <c r="X2211" s="1"/>
      <c r="Y2211" s="1"/>
      <c r="Z2211" s="1"/>
      <c r="AA2211" s="1"/>
      <c r="AB2211" s="1"/>
      <c r="AC2211" s="1"/>
      <c r="AD2211" s="1"/>
      <c r="AE2211" s="1"/>
      <c r="AF2211" s="83"/>
      <c r="AG2211" s="87"/>
      <c r="AH2211" s="1"/>
      <c r="AI2211" s="1"/>
      <c r="AJ2211" s="1"/>
      <c r="AK2211" s="1"/>
      <c r="AL2211" s="1"/>
      <c r="AM2211" s="1"/>
      <c r="AN2211" s="1"/>
      <c r="AO2211" s="1"/>
      <c r="AP2211" s="1"/>
      <c r="AQ2211" s="1"/>
      <c r="AR2211" s="1"/>
      <c r="AS2211" s="1"/>
      <c r="AT2211" s="1"/>
      <c r="AU2211" s="1"/>
      <c r="AV2211" s="1"/>
      <c r="AW2211" s="1"/>
      <c r="AX2211" s="1"/>
      <c r="AY2211" s="1"/>
      <c r="AZ2211" s="1"/>
      <c r="BA2211" s="1"/>
      <c r="BB2211" s="1"/>
      <c r="BC2211" s="1"/>
      <c r="BD2211" s="1"/>
      <c r="BE2211" s="1"/>
      <c r="BF2211" s="1"/>
      <c r="BG2211" s="1"/>
      <c r="BH2211" s="1"/>
      <c r="BI2211" s="1"/>
      <c r="BJ2211" s="1"/>
      <c r="BK2211" s="1"/>
    </row>
    <row r="2212" spans="1:63" s="2" customFormat="1" ht="15" customHeight="1" x14ac:dyDescent="0.15">
      <c r="A2212" s="1"/>
      <c r="B2212" s="1"/>
      <c r="C2212" s="1"/>
      <c r="D2212" s="1"/>
      <c r="E2212" s="1"/>
      <c r="F2212" s="1"/>
      <c r="G2212" s="1"/>
      <c r="H2212" s="1"/>
      <c r="I2212" s="1"/>
      <c r="J2212" s="1"/>
      <c r="K2212" s="1"/>
      <c r="L2212" s="1"/>
      <c r="M2212" s="1"/>
      <c r="N2212" s="1"/>
      <c r="O2212" s="1"/>
      <c r="P2212" s="1"/>
      <c r="Q2212" s="1"/>
      <c r="R2212" s="1"/>
      <c r="S2212" s="1"/>
      <c r="T2212" s="1"/>
      <c r="U2212" s="1"/>
      <c r="V2212" s="1"/>
      <c r="W2212" s="1"/>
      <c r="X2212" s="1"/>
      <c r="Y2212" s="1"/>
      <c r="Z2212" s="1"/>
      <c r="AA2212" s="1"/>
      <c r="AB2212" s="1"/>
      <c r="AC2212" s="1"/>
      <c r="AD2212" s="1"/>
      <c r="AE2212" s="1"/>
      <c r="AF2212" s="83"/>
      <c r="AG2212" s="87"/>
      <c r="AH2212" s="1"/>
      <c r="AI2212" s="1"/>
      <c r="AJ2212" s="1"/>
      <c r="AK2212" s="1"/>
      <c r="AL2212" s="1"/>
      <c r="AM2212" s="1"/>
      <c r="AN2212" s="1"/>
      <c r="AO2212" s="1"/>
      <c r="AP2212" s="1"/>
      <c r="AQ2212" s="1"/>
      <c r="AR2212" s="1"/>
      <c r="AS2212" s="1"/>
      <c r="AT2212" s="1"/>
      <c r="AU2212" s="1"/>
      <c r="AV2212" s="1"/>
      <c r="AW2212" s="1"/>
      <c r="AX2212" s="1"/>
      <c r="AY2212" s="1"/>
      <c r="AZ2212" s="1"/>
      <c r="BA2212" s="1"/>
      <c r="BB2212" s="1"/>
      <c r="BC2212" s="1"/>
      <c r="BD2212" s="1"/>
      <c r="BE2212" s="1"/>
      <c r="BF2212" s="1"/>
      <c r="BG2212" s="1"/>
      <c r="BH2212" s="1"/>
      <c r="BI2212" s="1"/>
      <c r="BJ2212" s="1"/>
      <c r="BK2212" s="1"/>
    </row>
    <row r="2213" spans="1:63" s="2" customFormat="1" ht="15" customHeight="1" x14ac:dyDescent="0.15">
      <c r="A2213" s="1"/>
      <c r="B2213" s="1"/>
      <c r="C2213" s="1"/>
      <c r="D2213" s="1"/>
      <c r="E2213" s="1"/>
      <c r="F2213" s="1"/>
      <c r="G2213" s="1"/>
      <c r="H2213" s="1"/>
      <c r="I2213" s="1"/>
      <c r="J2213" s="1"/>
      <c r="K2213" s="1"/>
      <c r="L2213" s="1"/>
      <c r="M2213" s="1"/>
      <c r="N2213" s="1"/>
      <c r="O2213" s="1"/>
      <c r="P2213" s="1"/>
      <c r="Q2213" s="1"/>
      <c r="R2213" s="1"/>
      <c r="S2213" s="1"/>
      <c r="T2213" s="1"/>
      <c r="U2213" s="1"/>
      <c r="V2213" s="1"/>
      <c r="W2213" s="1"/>
      <c r="X2213" s="1"/>
      <c r="Y2213" s="1"/>
      <c r="Z2213" s="1"/>
      <c r="AA2213" s="1"/>
      <c r="AB2213" s="1"/>
      <c r="AC2213" s="1"/>
      <c r="AD2213" s="1"/>
      <c r="AE2213" s="1"/>
      <c r="AF2213" s="83"/>
      <c r="AG2213" s="87"/>
      <c r="AH2213" s="1"/>
      <c r="AI2213" s="1"/>
      <c r="AJ2213" s="1"/>
      <c r="AK2213" s="1"/>
      <c r="AL2213" s="1"/>
      <c r="AM2213" s="1"/>
      <c r="AN2213" s="1"/>
      <c r="AO2213" s="1"/>
      <c r="AP2213" s="1"/>
      <c r="AQ2213" s="1"/>
      <c r="AR2213" s="1"/>
      <c r="AS2213" s="1"/>
      <c r="AT2213" s="1"/>
      <c r="AU2213" s="1"/>
      <c r="AV2213" s="1"/>
      <c r="AW2213" s="1"/>
      <c r="AX2213" s="1"/>
      <c r="AY2213" s="1"/>
      <c r="AZ2213" s="1"/>
      <c r="BA2213" s="1"/>
      <c r="BB2213" s="1"/>
      <c r="BC2213" s="1"/>
      <c r="BD2213" s="1"/>
      <c r="BE2213" s="1"/>
      <c r="BF2213" s="1"/>
      <c r="BG2213" s="1"/>
      <c r="BH2213" s="1"/>
      <c r="BI2213" s="1"/>
      <c r="BJ2213" s="1"/>
      <c r="BK2213" s="1"/>
    </row>
    <row r="2214" spans="1:63" s="2" customFormat="1" ht="15" customHeight="1" x14ac:dyDescent="0.15">
      <c r="A2214" s="1"/>
      <c r="B2214" s="1"/>
      <c r="C2214" s="1"/>
      <c r="D2214" s="1"/>
      <c r="E2214" s="1"/>
      <c r="F2214" s="1"/>
      <c r="G2214" s="1"/>
      <c r="H2214" s="1"/>
      <c r="I2214" s="1"/>
      <c r="J2214" s="1"/>
      <c r="K2214" s="1"/>
      <c r="L2214" s="1"/>
      <c r="M2214" s="1"/>
      <c r="N2214" s="1"/>
      <c r="O2214" s="1"/>
      <c r="P2214" s="1"/>
      <c r="Q2214" s="1"/>
      <c r="R2214" s="1"/>
      <c r="S2214" s="1"/>
      <c r="T2214" s="1"/>
      <c r="U2214" s="1"/>
      <c r="V2214" s="1"/>
      <c r="W2214" s="1"/>
      <c r="X2214" s="1"/>
      <c r="Y2214" s="1"/>
      <c r="Z2214" s="1"/>
      <c r="AA2214" s="1"/>
      <c r="AB2214" s="1"/>
      <c r="AC2214" s="1"/>
      <c r="AD2214" s="1"/>
      <c r="AE2214" s="1"/>
      <c r="AF2214" s="83"/>
      <c r="AG2214" s="87"/>
      <c r="AH2214" s="1"/>
      <c r="AI2214" s="1"/>
      <c r="AJ2214" s="1"/>
      <c r="AK2214" s="1"/>
      <c r="AL2214" s="1"/>
      <c r="AM2214" s="1"/>
      <c r="AN2214" s="1"/>
      <c r="AO2214" s="1"/>
      <c r="AP2214" s="1"/>
      <c r="AQ2214" s="1"/>
      <c r="AR2214" s="1"/>
      <c r="AS2214" s="1"/>
      <c r="AT2214" s="1"/>
      <c r="AU2214" s="1"/>
      <c r="AV2214" s="1"/>
      <c r="AW2214" s="1"/>
      <c r="AX2214" s="1"/>
      <c r="AY2214" s="1"/>
      <c r="AZ2214" s="1"/>
      <c r="BA2214" s="1"/>
      <c r="BB2214" s="1"/>
      <c r="BC2214" s="1"/>
      <c r="BD2214" s="1"/>
      <c r="BE2214" s="1"/>
      <c r="BF2214" s="1"/>
      <c r="BG2214" s="1"/>
      <c r="BH2214" s="1"/>
      <c r="BI2214" s="1"/>
      <c r="BJ2214" s="1"/>
      <c r="BK2214" s="1"/>
    </row>
    <row r="2215" spans="1:63" s="2" customFormat="1" ht="15" customHeight="1" x14ac:dyDescent="0.15">
      <c r="A2215" s="1"/>
      <c r="B2215" s="1"/>
      <c r="C2215" s="1"/>
      <c r="D2215" s="1"/>
      <c r="E2215" s="1"/>
      <c r="F2215" s="1"/>
      <c r="G2215" s="1"/>
      <c r="H2215" s="1"/>
      <c r="I2215" s="1"/>
      <c r="J2215" s="1"/>
      <c r="K2215" s="1"/>
      <c r="L2215" s="1"/>
      <c r="M2215" s="1"/>
      <c r="N2215" s="1"/>
      <c r="O2215" s="1"/>
      <c r="P2215" s="1"/>
      <c r="Q2215" s="1"/>
      <c r="R2215" s="1"/>
      <c r="S2215" s="1"/>
      <c r="T2215" s="1"/>
      <c r="U2215" s="1"/>
      <c r="V2215" s="1"/>
      <c r="W2215" s="1"/>
      <c r="X2215" s="1"/>
      <c r="Y2215" s="1"/>
      <c r="Z2215" s="1"/>
      <c r="AA2215" s="1"/>
      <c r="AB2215" s="1"/>
      <c r="AC2215" s="1"/>
      <c r="AD2215" s="1"/>
      <c r="AE2215" s="1"/>
      <c r="AF2215" s="83"/>
      <c r="AG2215" s="87"/>
      <c r="AH2215" s="1"/>
      <c r="AI2215" s="1"/>
      <c r="AJ2215" s="1"/>
      <c r="AK2215" s="1"/>
      <c r="AL2215" s="1"/>
      <c r="AM2215" s="1"/>
      <c r="AN2215" s="1"/>
      <c r="AO2215" s="1"/>
      <c r="AP2215" s="1"/>
      <c r="AQ2215" s="1"/>
      <c r="AR2215" s="1"/>
      <c r="AS2215" s="1"/>
      <c r="AT2215" s="1"/>
      <c r="AU2215" s="1"/>
      <c r="AV2215" s="1"/>
      <c r="AW2215" s="1"/>
      <c r="AX2215" s="1"/>
      <c r="AY2215" s="1"/>
      <c r="AZ2215" s="1"/>
      <c r="BA2215" s="1"/>
      <c r="BB2215" s="1"/>
      <c r="BC2215" s="1"/>
      <c r="BD2215" s="1"/>
      <c r="BE2215" s="1"/>
      <c r="BF2215" s="1"/>
      <c r="BG2215" s="1"/>
      <c r="BH2215" s="1"/>
      <c r="BI2215" s="1"/>
      <c r="BJ2215" s="1"/>
      <c r="BK2215" s="1"/>
    </row>
    <row r="2216" spans="1:63" s="2" customFormat="1" ht="15" customHeight="1" x14ac:dyDescent="0.15">
      <c r="A2216" s="1"/>
      <c r="B2216" s="1"/>
      <c r="C2216" s="1"/>
      <c r="D2216" s="1"/>
      <c r="E2216" s="1"/>
      <c r="F2216" s="1"/>
      <c r="G2216" s="1"/>
      <c r="H2216" s="1"/>
      <c r="I2216" s="1"/>
      <c r="J2216" s="1"/>
      <c r="K2216" s="1"/>
      <c r="L2216" s="1"/>
      <c r="M2216" s="1"/>
      <c r="N2216" s="1"/>
      <c r="O2216" s="1"/>
      <c r="P2216" s="1"/>
      <c r="Q2216" s="1"/>
      <c r="R2216" s="1"/>
      <c r="S2216" s="1"/>
      <c r="T2216" s="1"/>
      <c r="U2216" s="1"/>
      <c r="V2216" s="1"/>
      <c r="W2216" s="1"/>
      <c r="X2216" s="1"/>
      <c r="Y2216" s="1"/>
      <c r="Z2216" s="1"/>
      <c r="AA2216" s="1"/>
      <c r="AB2216" s="1"/>
      <c r="AC2216" s="1"/>
      <c r="AD2216" s="1"/>
      <c r="AE2216" s="1"/>
      <c r="AF2216" s="83"/>
      <c r="AG2216" s="87"/>
      <c r="AH2216" s="1"/>
      <c r="AI2216" s="1"/>
      <c r="AJ2216" s="1"/>
      <c r="AK2216" s="1"/>
      <c r="AL2216" s="1"/>
      <c r="AM2216" s="1"/>
      <c r="AN2216" s="1"/>
      <c r="AO2216" s="1"/>
      <c r="AP2216" s="1"/>
      <c r="AQ2216" s="1"/>
      <c r="AR2216" s="1"/>
      <c r="AS2216" s="1"/>
      <c r="AT2216" s="1"/>
      <c r="AU2216" s="1"/>
      <c r="AV2216" s="1"/>
      <c r="AW2216" s="1"/>
      <c r="AX2216" s="1"/>
      <c r="AY2216" s="1"/>
      <c r="AZ2216" s="1"/>
      <c r="BA2216" s="1"/>
      <c r="BB2216" s="1"/>
      <c r="BC2216" s="1"/>
      <c r="BD2216" s="1"/>
      <c r="BE2216" s="1"/>
      <c r="BF2216" s="1"/>
      <c r="BG2216" s="1"/>
      <c r="BH2216" s="1"/>
      <c r="BI2216" s="1"/>
      <c r="BJ2216" s="1"/>
      <c r="BK2216" s="1"/>
    </row>
    <row r="2217" spans="1:63" s="2" customFormat="1" ht="15" customHeight="1" x14ac:dyDescent="0.15">
      <c r="A2217" s="1"/>
      <c r="B2217" s="1"/>
      <c r="C2217" s="1"/>
      <c r="D2217" s="1"/>
      <c r="E2217" s="1"/>
      <c r="F2217" s="1"/>
      <c r="G2217" s="1"/>
      <c r="H2217" s="1"/>
      <c r="I2217" s="1"/>
      <c r="J2217" s="1"/>
      <c r="K2217" s="1"/>
      <c r="L2217" s="1"/>
      <c r="M2217" s="1"/>
      <c r="N2217" s="1"/>
      <c r="O2217" s="1"/>
      <c r="P2217" s="1"/>
      <c r="Q2217" s="1"/>
      <c r="R2217" s="1"/>
      <c r="S2217" s="1"/>
      <c r="T2217" s="1"/>
      <c r="U2217" s="1"/>
      <c r="V2217" s="1"/>
      <c r="W2217" s="1"/>
      <c r="X2217" s="1"/>
      <c r="Y2217" s="1"/>
      <c r="Z2217" s="1"/>
      <c r="AA2217" s="1"/>
      <c r="AB2217" s="1"/>
      <c r="AC2217" s="1"/>
      <c r="AD2217" s="1"/>
      <c r="AE2217" s="1"/>
      <c r="AF2217" s="83"/>
      <c r="AG2217" s="87"/>
      <c r="AH2217" s="1"/>
      <c r="AI2217" s="1"/>
      <c r="AJ2217" s="1"/>
      <c r="AK2217" s="1"/>
      <c r="AL2217" s="1"/>
      <c r="AM2217" s="1"/>
      <c r="AN2217" s="1"/>
      <c r="AO2217" s="1"/>
      <c r="AP2217" s="1"/>
      <c r="AQ2217" s="1"/>
      <c r="AR2217" s="1"/>
      <c r="AS2217" s="1"/>
      <c r="AT2217" s="1"/>
      <c r="AU2217" s="1"/>
      <c r="AV2217" s="1"/>
      <c r="AW2217" s="1"/>
      <c r="AX2217" s="1"/>
      <c r="AY2217" s="1"/>
      <c r="AZ2217" s="1"/>
      <c r="BA2217" s="1"/>
      <c r="BB2217" s="1"/>
      <c r="BC2217" s="1"/>
      <c r="BD2217" s="1"/>
      <c r="BE2217" s="1"/>
      <c r="BF2217" s="1"/>
      <c r="BG2217" s="1"/>
      <c r="BH2217" s="1"/>
      <c r="BI2217" s="1"/>
      <c r="BJ2217" s="1"/>
      <c r="BK2217" s="1"/>
    </row>
    <row r="2218" spans="1:63" s="2" customFormat="1" ht="15" customHeight="1" x14ac:dyDescent="0.15">
      <c r="A2218" s="1"/>
      <c r="B2218" s="1"/>
      <c r="C2218" s="1"/>
      <c r="D2218" s="1"/>
      <c r="E2218" s="1"/>
      <c r="F2218" s="1"/>
      <c r="G2218" s="1"/>
      <c r="H2218" s="1"/>
      <c r="I2218" s="1"/>
      <c r="J2218" s="1"/>
      <c r="K2218" s="1"/>
      <c r="L2218" s="1"/>
      <c r="M2218" s="1"/>
      <c r="N2218" s="1"/>
      <c r="O2218" s="1"/>
      <c r="P2218" s="1"/>
      <c r="Q2218" s="1"/>
      <c r="R2218" s="1"/>
      <c r="S2218" s="1"/>
      <c r="T2218" s="1"/>
      <c r="U2218" s="1"/>
      <c r="V2218" s="1"/>
      <c r="W2218" s="1"/>
      <c r="X2218" s="1"/>
      <c r="Y2218" s="1"/>
      <c r="Z2218" s="1"/>
      <c r="AA2218" s="1"/>
      <c r="AB2218" s="1"/>
      <c r="AC2218" s="1"/>
      <c r="AD2218" s="1"/>
      <c r="AE2218" s="1"/>
      <c r="AF2218" s="83"/>
      <c r="AG2218" s="87"/>
      <c r="AH2218" s="1"/>
      <c r="AI2218" s="1"/>
      <c r="AJ2218" s="1"/>
      <c r="AK2218" s="1"/>
      <c r="AL2218" s="1"/>
      <c r="AM2218" s="1"/>
      <c r="AN2218" s="1"/>
      <c r="AO2218" s="1"/>
      <c r="AP2218" s="1"/>
      <c r="AQ2218" s="1"/>
      <c r="AR2218" s="1"/>
      <c r="AS2218" s="1"/>
      <c r="AT2218" s="1"/>
      <c r="AU2218" s="1"/>
      <c r="AV2218" s="1"/>
      <c r="AW2218" s="1"/>
      <c r="AX2218" s="1"/>
      <c r="AY2218" s="1"/>
      <c r="AZ2218" s="1"/>
      <c r="BA2218" s="1"/>
      <c r="BB2218" s="1"/>
      <c r="BC2218" s="1"/>
      <c r="BD2218" s="1"/>
      <c r="BE2218" s="1"/>
      <c r="BF2218" s="1"/>
      <c r="BG2218" s="1"/>
      <c r="BH2218" s="1"/>
      <c r="BI2218" s="1"/>
      <c r="BJ2218" s="1"/>
      <c r="BK2218" s="1"/>
    </row>
    <row r="2219" spans="1:63" s="2" customFormat="1" ht="15" customHeight="1" x14ac:dyDescent="0.15">
      <c r="A2219" s="1"/>
      <c r="B2219" s="1"/>
      <c r="C2219" s="1"/>
      <c r="D2219" s="1"/>
      <c r="E2219" s="1"/>
      <c r="F2219" s="1"/>
      <c r="G2219" s="1"/>
      <c r="H2219" s="1"/>
      <c r="I2219" s="1"/>
      <c r="J2219" s="1"/>
      <c r="K2219" s="1"/>
      <c r="L2219" s="1"/>
      <c r="M2219" s="1"/>
      <c r="N2219" s="1"/>
      <c r="O2219" s="1"/>
      <c r="P2219" s="1"/>
      <c r="Q2219" s="1"/>
      <c r="R2219" s="1"/>
      <c r="S2219" s="1"/>
      <c r="T2219" s="1"/>
      <c r="U2219" s="1"/>
      <c r="V2219" s="1"/>
      <c r="W2219" s="1"/>
      <c r="X2219" s="1"/>
      <c r="Y2219" s="1"/>
      <c r="Z2219" s="1"/>
      <c r="AA2219" s="1"/>
      <c r="AB2219" s="1"/>
      <c r="AC2219" s="1"/>
      <c r="AD2219" s="1"/>
      <c r="AE2219" s="1"/>
      <c r="AF2219" s="83"/>
      <c r="AG2219" s="87"/>
      <c r="AH2219" s="1"/>
      <c r="AI2219" s="1"/>
      <c r="AJ2219" s="1"/>
      <c r="AK2219" s="1"/>
      <c r="AL2219" s="1"/>
      <c r="AM2219" s="1"/>
      <c r="AN2219" s="1"/>
      <c r="AO2219" s="1"/>
      <c r="AP2219" s="1"/>
      <c r="AQ2219" s="1"/>
      <c r="AR2219" s="1"/>
      <c r="AS2219" s="1"/>
      <c r="AT2219" s="1"/>
      <c r="AU2219" s="1"/>
      <c r="AV2219" s="1"/>
      <c r="AW2219" s="1"/>
      <c r="AX2219" s="1"/>
      <c r="AY2219" s="1"/>
      <c r="AZ2219" s="1"/>
      <c r="BA2219" s="1"/>
      <c r="BB2219" s="1"/>
      <c r="BC2219" s="1"/>
      <c r="BD2219" s="1"/>
      <c r="BE2219" s="1"/>
      <c r="BF2219" s="1"/>
      <c r="BG2219" s="1"/>
      <c r="BH2219" s="1"/>
      <c r="BI2219" s="1"/>
      <c r="BJ2219" s="1"/>
      <c r="BK2219" s="1"/>
    </row>
    <row r="2220" spans="1:63" s="2" customFormat="1" ht="15" customHeight="1" x14ac:dyDescent="0.15">
      <c r="A2220" s="1"/>
      <c r="B2220" s="1"/>
      <c r="C2220" s="1"/>
      <c r="D2220" s="1"/>
      <c r="E2220" s="1"/>
      <c r="F2220" s="1"/>
      <c r="G2220" s="1"/>
      <c r="H2220" s="1"/>
      <c r="I2220" s="1"/>
      <c r="J2220" s="1"/>
      <c r="K2220" s="1"/>
      <c r="L2220" s="1"/>
      <c r="M2220" s="1"/>
      <c r="N2220" s="1"/>
      <c r="O2220" s="1"/>
      <c r="P2220" s="1"/>
      <c r="Q2220" s="1"/>
      <c r="R2220" s="1"/>
      <c r="S2220" s="1"/>
      <c r="T2220" s="1"/>
      <c r="U2220" s="1"/>
      <c r="V2220" s="1"/>
      <c r="W2220" s="1"/>
      <c r="X2220" s="1"/>
      <c r="Y2220" s="1"/>
      <c r="Z2220" s="1"/>
      <c r="AA2220" s="1"/>
      <c r="AB2220" s="1"/>
      <c r="AC2220" s="1"/>
      <c r="AD2220" s="1"/>
      <c r="AE2220" s="1"/>
      <c r="AF2220" s="83"/>
      <c r="AG2220" s="87"/>
      <c r="AH2220" s="1"/>
      <c r="AI2220" s="1"/>
      <c r="AJ2220" s="1"/>
      <c r="AK2220" s="1"/>
      <c r="AL2220" s="1"/>
      <c r="AM2220" s="1"/>
      <c r="AN2220" s="1"/>
      <c r="AO2220" s="1"/>
      <c r="AP2220" s="1"/>
      <c r="AQ2220" s="1"/>
      <c r="AR2220" s="1"/>
      <c r="AS2220" s="1"/>
      <c r="AT2220" s="1"/>
      <c r="AU2220" s="1"/>
      <c r="AV2220" s="1"/>
      <c r="AW2220" s="1"/>
      <c r="AX2220" s="1"/>
      <c r="AY2220" s="1"/>
      <c r="AZ2220" s="1"/>
      <c r="BA2220" s="1"/>
      <c r="BB2220" s="1"/>
      <c r="BC2220" s="1"/>
      <c r="BD2220" s="1"/>
      <c r="BE2220" s="1"/>
      <c r="BF2220" s="1"/>
      <c r="BG2220" s="1"/>
      <c r="BH2220" s="1"/>
      <c r="BI2220" s="1"/>
      <c r="BJ2220" s="1"/>
      <c r="BK2220" s="1"/>
    </row>
    <row r="2221" spans="1:63" s="2" customFormat="1" ht="15" customHeight="1" x14ac:dyDescent="0.15">
      <c r="A2221" s="1"/>
      <c r="B2221" s="1"/>
      <c r="C2221" s="1"/>
      <c r="D2221" s="1"/>
      <c r="E2221" s="1"/>
      <c r="F2221" s="1"/>
      <c r="G2221" s="1"/>
      <c r="H2221" s="1"/>
      <c r="I2221" s="1"/>
      <c r="J2221" s="1"/>
      <c r="K2221" s="1"/>
      <c r="L2221" s="1"/>
      <c r="M2221" s="1"/>
      <c r="N2221" s="1"/>
      <c r="O2221" s="1"/>
      <c r="P2221" s="1"/>
      <c r="Q2221" s="1"/>
      <c r="R2221" s="1"/>
      <c r="S2221" s="1"/>
      <c r="T2221" s="1"/>
      <c r="U2221" s="1"/>
      <c r="V2221" s="1"/>
      <c r="W2221" s="1"/>
      <c r="X2221" s="1"/>
      <c r="Y2221" s="1"/>
      <c r="Z2221" s="1"/>
      <c r="AA2221" s="1"/>
      <c r="AB2221" s="1"/>
      <c r="AC2221" s="1"/>
      <c r="AD2221" s="1"/>
      <c r="AE2221" s="1"/>
      <c r="AF2221" s="83"/>
      <c r="AG2221" s="87"/>
      <c r="AH2221" s="1"/>
      <c r="AI2221" s="1"/>
      <c r="AJ2221" s="1"/>
      <c r="AK2221" s="1"/>
      <c r="AL2221" s="1"/>
      <c r="AM2221" s="1"/>
      <c r="AN2221" s="1"/>
      <c r="AO2221" s="1"/>
      <c r="AP2221" s="1"/>
      <c r="AQ2221" s="1"/>
      <c r="AR2221" s="1"/>
      <c r="AS2221" s="1"/>
      <c r="AT2221" s="1"/>
      <c r="AU2221" s="1"/>
      <c r="AV2221" s="1"/>
      <c r="AW2221" s="1"/>
      <c r="AX2221" s="1"/>
      <c r="AY2221" s="1"/>
      <c r="AZ2221" s="1"/>
      <c r="BA2221" s="1"/>
      <c r="BB2221" s="1"/>
      <c r="BC2221" s="1"/>
      <c r="BD2221" s="1"/>
      <c r="BE2221" s="1"/>
      <c r="BF2221" s="1"/>
      <c r="BG2221" s="1"/>
      <c r="BH2221" s="1"/>
      <c r="BI2221" s="1"/>
      <c r="BJ2221" s="1"/>
      <c r="BK2221" s="1"/>
    </row>
    <row r="2222" spans="1:63" s="2" customFormat="1" ht="15" customHeight="1" x14ac:dyDescent="0.15">
      <c r="A2222" s="1"/>
      <c r="B2222" s="1"/>
      <c r="C2222" s="1"/>
      <c r="D2222" s="1"/>
      <c r="E2222" s="1"/>
      <c r="F2222" s="1"/>
      <c r="G2222" s="1"/>
      <c r="H2222" s="1"/>
      <c r="I2222" s="1"/>
      <c r="J2222" s="1"/>
      <c r="K2222" s="1"/>
      <c r="L2222" s="1"/>
      <c r="M2222" s="1"/>
      <c r="N2222" s="1"/>
      <c r="O2222" s="1"/>
      <c r="P2222" s="1"/>
      <c r="Q2222" s="1"/>
      <c r="R2222" s="1"/>
      <c r="S2222" s="1"/>
      <c r="T2222" s="1"/>
      <c r="U2222" s="1"/>
      <c r="V2222" s="1"/>
      <c r="W2222" s="1"/>
      <c r="X2222" s="1"/>
      <c r="Y2222" s="1"/>
      <c r="Z2222" s="1"/>
      <c r="AA2222" s="1"/>
      <c r="AB2222" s="1"/>
      <c r="AC2222" s="1"/>
      <c r="AD2222" s="1"/>
      <c r="AE2222" s="1"/>
      <c r="AF2222" s="83"/>
      <c r="AG2222" s="87"/>
      <c r="AH2222" s="1"/>
      <c r="AI2222" s="1"/>
      <c r="AJ2222" s="1"/>
      <c r="AK2222" s="1"/>
      <c r="AL2222" s="1"/>
      <c r="AM2222" s="1"/>
      <c r="AN2222" s="1"/>
      <c r="AO2222" s="1"/>
      <c r="AP2222" s="1"/>
      <c r="AQ2222" s="1"/>
      <c r="AR2222" s="1"/>
      <c r="AS2222" s="1"/>
      <c r="AT2222" s="1"/>
      <c r="AU2222" s="1"/>
      <c r="AV2222" s="1"/>
      <c r="AW2222" s="1"/>
      <c r="AX2222" s="1"/>
      <c r="AY2222" s="1"/>
      <c r="AZ2222" s="1"/>
      <c r="BA2222" s="1"/>
      <c r="BB2222" s="1"/>
      <c r="BC2222" s="1"/>
      <c r="BD2222" s="1"/>
      <c r="BE2222" s="1"/>
      <c r="BF2222" s="1"/>
      <c r="BG2222" s="1"/>
      <c r="BH2222" s="1"/>
      <c r="BI2222" s="1"/>
      <c r="BJ2222" s="1"/>
      <c r="BK2222" s="1"/>
    </row>
    <row r="2223" spans="1:63" s="2" customFormat="1" ht="15" customHeight="1" x14ac:dyDescent="0.15">
      <c r="A2223" s="1"/>
      <c r="B2223" s="1"/>
      <c r="C2223" s="1"/>
      <c r="D2223" s="1"/>
      <c r="E2223" s="1"/>
      <c r="F2223" s="1"/>
      <c r="G2223" s="1"/>
      <c r="H2223" s="1"/>
      <c r="I2223" s="1"/>
      <c r="J2223" s="1"/>
      <c r="K2223" s="1"/>
      <c r="L2223" s="1"/>
      <c r="M2223" s="1"/>
      <c r="N2223" s="1"/>
      <c r="O2223" s="1"/>
      <c r="P2223" s="1"/>
      <c r="Q2223" s="1"/>
      <c r="R2223" s="1"/>
      <c r="S2223" s="1"/>
      <c r="T2223" s="1"/>
      <c r="U2223" s="1"/>
      <c r="V2223" s="1"/>
      <c r="W2223" s="1"/>
      <c r="X2223" s="1"/>
      <c r="Y2223" s="1"/>
      <c r="Z2223" s="1"/>
      <c r="AA2223" s="1"/>
      <c r="AB2223" s="1"/>
      <c r="AC2223" s="1"/>
      <c r="AD2223" s="1"/>
      <c r="AE2223" s="1"/>
      <c r="AF2223" s="83"/>
      <c r="AG2223" s="87"/>
      <c r="AH2223" s="1"/>
      <c r="AI2223" s="1"/>
      <c r="AJ2223" s="1"/>
      <c r="AK2223" s="1"/>
      <c r="AL2223" s="1"/>
      <c r="AM2223" s="1"/>
      <c r="AN2223" s="1"/>
      <c r="AO2223" s="1"/>
      <c r="AP2223" s="1"/>
      <c r="AQ2223" s="1"/>
      <c r="AR2223" s="1"/>
      <c r="AS2223" s="1"/>
      <c r="AT2223" s="1"/>
      <c r="AU2223" s="1"/>
      <c r="AV2223" s="1"/>
      <c r="AW2223" s="1"/>
      <c r="AX2223" s="1"/>
      <c r="AY2223" s="1"/>
      <c r="AZ2223" s="1"/>
      <c r="BA2223" s="1"/>
      <c r="BB2223" s="1"/>
      <c r="BC2223" s="1"/>
      <c r="BD2223" s="1"/>
      <c r="BE2223" s="1"/>
      <c r="BF2223" s="1"/>
      <c r="BG2223" s="1"/>
      <c r="BH2223" s="1"/>
      <c r="BI2223" s="1"/>
      <c r="BJ2223" s="1"/>
      <c r="BK2223" s="1"/>
    </row>
    <row r="2224" spans="1:63" s="2" customFormat="1" ht="15" customHeight="1" x14ac:dyDescent="0.15">
      <c r="A2224" s="1"/>
      <c r="B2224" s="1"/>
      <c r="C2224" s="1"/>
      <c r="D2224" s="1"/>
      <c r="E2224" s="1"/>
      <c r="F2224" s="1"/>
      <c r="G2224" s="1"/>
      <c r="H2224" s="1"/>
      <c r="I2224" s="1"/>
      <c r="J2224" s="1"/>
      <c r="K2224" s="1"/>
      <c r="L2224" s="1"/>
      <c r="M2224" s="1"/>
      <c r="N2224" s="1"/>
      <c r="O2224" s="1"/>
      <c r="P2224" s="1"/>
      <c r="Q2224" s="1"/>
      <c r="R2224" s="1"/>
      <c r="S2224" s="1"/>
      <c r="T2224" s="1"/>
      <c r="U2224" s="1"/>
      <c r="V2224" s="1"/>
      <c r="W2224" s="1"/>
      <c r="X2224" s="1"/>
      <c r="Y2224" s="1"/>
      <c r="Z2224" s="1"/>
      <c r="AA2224" s="1"/>
      <c r="AB2224" s="1"/>
      <c r="AC2224" s="1"/>
      <c r="AD2224" s="1"/>
      <c r="AE2224" s="1"/>
      <c r="AF2224" s="83"/>
      <c r="AG2224" s="87"/>
      <c r="AH2224" s="1"/>
      <c r="AI2224" s="1"/>
      <c r="AJ2224" s="1"/>
      <c r="AK2224" s="1"/>
      <c r="AL2224" s="1"/>
      <c r="AM2224" s="1"/>
      <c r="AN2224" s="1"/>
      <c r="AO2224" s="1"/>
      <c r="AP2224" s="1"/>
      <c r="AQ2224" s="1"/>
      <c r="AR2224" s="1"/>
      <c r="AS2224" s="1"/>
      <c r="AT2224" s="1"/>
      <c r="AU2224" s="1"/>
      <c r="AV2224" s="1"/>
      <c r="AW2224" s="1"/>
      <c r="AX2224" s="1"/>
      <c r="AY2224" s="1"/>
      <c r="AZ2224" s="1"/>
      <c r="BA2224" s="1"/>
      <c r="BB2224" s="1"/>
      <c r="BC2224" s="1"/>
      <c r="BD2224" s="1"/>
      <c r="BE2224" s="1"/>
      <c r="BF2224" s="1"/>
      <c r="BG2224" s="1"/>
      <c r="BH2224" s="1"/>
      <c r="BI2224" s="1"/>
      <c r="BJ2224" s="1"/>
      <c r="BK2224" s="1"/>
    </row>
    <row r="2225" spans="1:63" s="2" customFormat="1" ht="15" customHeight="1" x14ac:dyDescent="0.15">
      <c r="A2225" s="1"/>
      <c r="B2225" s="1"/>
      <c r="C2225" s="1"/>
      <c r="D2225" s="1"/>
      <c r="E2225" s="1"/>
      <c r="F2225" s="1"/>
      <c r="G2225" s="1"/>
      <c r="H2225" s="1"/>
      <c r="I2225" s="1"/>
      <c r="J2225" s="1"/>
      <c r="K2225" s="1"/>
      <c r="L2225" s="1"/>
      <c r="M2225" s="1"/>
      <c r="N2225" s="1"/>
      <c r="O2225" s="1"/>
      <c r="P2225" s="1"/>
      <c r="Q2225" s="1"/>
      <c r="R2225" s="1"/>
      <c r="S2225" s="1"/>
      <c r="T2225" s="1"/>
      <c r="U2225" s="1"/>
      <c r="V2225" s="1"/>
      <c r="W2225" s="1"/>
      <c r="X2225" s="1"/>
      <c r="Y2225" s="1"/>
      <c r="Z2225" s="1"/>
      <c r="AA2225" s="1"/>
      <c r="AB2225" s="1"/>
      <c r="AC2225" s="1"/>
      <c r="AD2225" s="1"/>
      <c r="AE2225" s="1"/>
      <c r="AF2225" s="83"/>
      <c r="AG2225" s="87"/>
      <c r="AH2225" s="1"/>
      <c r="AI2225" s="1"/>
      <c r="AJ2225" s="1"/>
      <c r="AK2225" s="1"/>
      <c r="AL2225" s="1"/>
      <c r="AM2225" s="1"/>
      <c r="AN2225" s="1"/>
      <c r="AO2225" s="1"/>
      <c r="AP2225" s="1"/>
      <c r="AQ2225" s="1"/>
      <c r="AR2225" s="1"/>
      <c r="AS2225" s="1"/>
      <c r="AT2225" s="1"/>
      <c r="AU2225" s="1"/>
      <c r="AV2225" s="1"/>
      <c r="AW2225" s="1"/>
      <c r="AX2225" s="1"/>
      <c r="AY2225" s="1"/>
      <c r="AZ2225" s="1"/>
      <c r="BA2225" s="1"/>
      <c r="BB2225" s="1"/>
      <c r="BC2225" s="1"/>
      <c r="BD2225" s="1"/>
      <c r="BE2225" s="1"/>
      <c r="BF2225" s="1"/>
      <c r="BG2225" s="1"/>
      <c r="BH2225" s="1"/>
      <c r="BI2225" s="1"/>
      <c r="BJ2225" s="1"/>
      <c r="BK2225" s="1"/>
    </row>
    <row r="2226" spans="1:63" s="2" customFormat="1" ht="15" customHeight="1" x14ac:dyDescent="0.15">
      <c r="A2226" s="1"/>
      <c r="B2226" s="1"/>
      <c r="C2226" s="1"/>
      <c r="D2226" s="1"/>
      <c r="E2226" s="1"/>
      <c r="F2226" s="1"/>
      <c r="G2226" s="1"/>
      <c r="H2226" s="1"/>
      <c r="I2226" s="1"/>
      <c r="J2226" s="1"/>
      <c r="K2226" s="1"/>
      <c r="L2226" s="1"/>
      <c r="M2226" s="1"/>
      <c r="N2226" s="1"/>
      <c r="O2226" s="1"/>
      <c r="P2226" s="1"/>
      <c r="Q2226" s="1"/>
      <c r="R2226" s="1"/>
      <c r="S2226" s="1"/>
      <c r="T2226" s="1"/>
      <c r="U2226" s="1"/>
      <c r="V2226" s="1"/>
      <c r="W2226" s="1"/>
      <c r="X2226" s="1"/>
      <c r="Y2226" s="1"/>
      <c r="Z2226" s="1"/>
      <c r="AA2226" s="1"/>
      <c r="AB2226" s="1"/>
      <c r="AC2226" s="1"/>
      <c r="AD2226" s="1"/>
      <c r="AE2226" s="1"/>
      <c r="AF2226" s="83"/>
      <c r="AG2226" s="87"/>
      <c r="AH2226" s="1"/>
      <c r="AI2226" s="1"/>
      <c r="AJ2226" s="1"/>
      <c r="AK2226" s="1"/>
      <c r="AL2226" s="1"/>
      <c r="AM2226" s="1"/>
      <c r="AN2226" s="1"/>
      <c r="AO2226" s="1"/>
      <c r="AP2226" s="1"/>
      <c r="AQ2226" s="1"/>
      <c r="AR2226" s="1"/>
      <c r="AS2226" s="1"/>
      <c r="AT2226" s="1"/>
      <c r="AU2226" s="1"/>
      <c r="AV2226" s="1"/>
      <c r="AW2226" s="1"/>
      <c r="AX2226" s="1"/>
      <c r="AY2226" s="1"/>
      <c r="AZ2226" s="1"/>
      <c r="BA2226" s="1"/>
      <c r="BB2226" s="1"/>
      <c r="BC2226" s="1"/>
      <c r="BD2226" s="1"/>
      <c r="BE2226" s="1"/>
      <c r="BF2226" s="1"/>
      <c r="BG2226" s="1"/>
      <c r="BH2226" s="1"/>
      <c r="BI2226" s="1"/>
      <c r="BJ2226" s="1"/>
      <c r="BK2226" s="1"/>
    </row>
    <row r="2227" spans="1:63" s="2" customFormat="1" ht="15" customHeight="1" x14ac:dyDescent="0.15">
      <c r="A2227" s="1"/>
      <c r="B2227" s="1"/>
      <c r="C2227" s="1"/>
      <c r="D2227" s="1"/>
      <c r="E2227" s="1"/>
      <c r="F2227" s="1"/>
      <c r="G2227" s="1"/>
      <c r="H2227" s="1"/>
      <c r="I2227" s="1"/>
      <c r="J2227" s="1"/>
      <c r="K2227" s="1"/>
      <c r="L2227" s="1"/>
      <c r="M2227" s="1"/>
      <c r="N2227" s="1"/>
      <c r="O2227" s="1"/>
      <c r="P2227" s="1"/>
      <c r="Q2227" s="1"/>
      <c r="R2227" s="1"/>
      <c r="S2227" s="1"/>
      <c r="T2227" s="1"/>
      <c r="U2227" s="1"/>
      <c r="V2227" s="1"/>
      <c r="W2227" s="1"/>
      <c r="X2227" s="1"/>
      <c r="Y2227" s="1"/>
      <c r="Z2227" s="1"/>
      <c r="AA2227" s="1"/>
      <c r="AB2227" s="1"/>
      <c r="AC2227" s="1"/>
      <c r="AD2227" s="1"/>
      <c r="AE2227" s="1"/>
      <c r="AF2227" s="83"/>
      <c r="AG2227" s="87"/>
      <c r="AH2227" s="1"/>
      <c r="AI2227" s="1"/>
      <c r="AJ2227" s="1"/>
      <c r="AK2227" s="1"/>
      <c r="AL2227" s="1"/>
      <c r="AM2227" s="1"/>
      <c r="AN2227" s="1"/>
      <c r="AO2227" s="1"/>
      <c r="AP2227" s="1"/>
      <c r="AQ2227" s="1"/>
      <c r="AR2227" s="1"/>
      <c r="AS2227" s="1"/>
      <c r="AT2227" s="1"/>
      <c r="AU2227" s="1"/>
      <c r="AV2227" s="1"/>
      <c r="AW2227" s="1"/>
      <c r="AX2227" s="1"/>
      <c r="AY2227" s="1"/>
      <c r="AZ2227" s="1"/>
      <c r="BA2227" s="1"/>
      <c r="BB2227" s="1"/>
      <c r="BC2227" s="1"/>
      <c r="BD2227" s="1"/>
      <c r="BE2227" s="1"/>
      <c r="BF2227" s="1"/>
      <c r="BG2227" s="1"/>
      <c r="BH2227" s="1"/>
      <c r="BI2227" s="1"/>
      <c r="BJ2227" s="1"/>
      <c r="BK2227" s="1"/>
    </row>
    <row r="2228" spans="1:63" s="2" customFormat="1" ht="15" customHeight="1" x14ac:dyDescent="0.15">
      <c r="A2228" s="1"/>
      <c r="B2228" s="1"/>
      <c r="C2228" s="1"/>
      <c r="D2228" s="1"/>
      <c r="E2228" s="1"/>
      <c r="F2228" s="1"/>
      <c r="G2228" s="1"/>
      <c r="H2228" s="1"/>
      <c r="I2228" s="1"/>
      <c r="J2228" s="1"/>
      <c r="K2228" s="1"/>
      <c r="L2228" s="1"/>
      <c r="M2228" s="1"/>
      <c r="N2228" s="1"/>
      <c r="O2228" s="1"/>
      <c r="P2228" s="1"/>
      <c r="Q2228" s="1"/>
      <c r="R2228" s="1"/>
      <c r="S2228" s="1"/>
      <c r="T2228" s="1"/>
      <c r="U2228" s="1"/>
      <c r="V2228" s="1"/>
      <c r="W2228" s="1"/>
      <c r="X2228" s="1"/>
      <c r="Y2228" s="1"/>
      <c r="Z2228" s="1"/>
      <c r="AA2228" s="1"/>
      <c r="AB2228" s="1"/>
      <c r="AC2228" s="1"/>
      <c r="AD2228" s="1"/>
      <c r="AE2228" s="1"/>
      <c r="AF2228" s="83"/>
      <c r="AG2228" s="87"/>
      <c r="AH2228" s="1"/>
      <c r="AI2228" s="1"/>
      <c r="AJ2228" s="1"/>
      <c r="AK2228" s="1"/>
      <c r="AL2228" s="1"/>
      <c r="AM2228" s="1"/>
      <c r="AN2228" s="1"/>
      <c r="AO2228" s="1"/>
      <c r="AP2228" s="1"/>
      <c r="AQ2228" s="1"/>
      <c r="AR2228" s="1"/>
      <c r="AS2228" s="1"/>
      <c r="AT2228" s="1"/>
      <c r="AU2228" s="1"/>
      <c r="AV2228" s="1"/>
      <c r="AW2228" s="1"/>
      <c r="AX2228" s="1"/>
      <c r="AY2228" s="1"/>
      <c r="AZ2228" s="1"/>
      <c r="BA2228" s="1"/>
      <c r="BB2228" s="1"/>
      <c r="BC2228" s="1"/>
      <c r="BD2228" s="1"/>
      <c r="BE2228" s="1"/>
      <c r="BF2228" s="1"/>
      <c r="BG2228" s="1"/>
      <c r="BH2228" s="1"/>
      <c r="BI2228" s="1"/>
      <c r="BJ2228" s="1"/>
      <c r="BK2228" s="1"/>
    </row>
    <row r="2229" spans="1:63" s="2" customFormat="1" ht="15" customHeight="1" x14ac:dyDescent="0.15">
      <c r="A2229" s="1"/>
      <c r="B2229" s="1"/>
      <c r="C2229" s="1"/>
      <c r="D2229" s="1"/>
      <c r="E2229" s="1"/>
      <c r="F2229" s="1"/>
      <c r="G2229" s="1"/>
      <c r="H2229" s="1"/>
      <c r="I2229" s="1"/>
      <c r="J2229" s="1"/>
      <c r="K2229" s="1"/>
      <c r="L2229" s="1"/>
      <c r="M2229" s="1"/>
      <c r="N2229" s="1"/>
      <c r="O2229" s="1"/>
      <c r="P2229" s="1"/>
      <c r="Q2229" s="1"/>
      <c r="R2229" s="1"/>
      <c r="S2229" s="1"/>
      <c r="T2229" s="1"/>
      <c r="U2229" s="1"/>
      <c r="V2229" s="1"/>
      <c r="W2229" s="1"/>
      <c r="X2229" s="1"/>
      <c r="Y2229" s="1"/>
      <c r="Z2229" s="1"/>
      <c r="AA2229" s="1"/>
      <c r="AB2229" s="1"/>
      <c r="AC2229" s="1"/>
      <c r="AD2229" s="1"/>
      <c r="AE2229" s="1"/>
      <c r="AF2229" s="83"/>
      <c r="AG2229" s="87"/>
      <c r="AH2229" s="1"/>
      <c r="AI2229" s="1"/>
      <c r="AJ2229" s="1"/>
      <c r="AK2229" s="1"/>
      <c r="AL2229" s="1"/>
      <c r="AM2229" s="1"/>
      <c r="AN2229" s="1"/>
      <c r="AO2229" s="1"/>
      <c r="AP2229" s="1"/>
      <c r="AQ2229" s="1"/>
      <c r="AR2229" s="1"/>
      <c r="AS2229" s="1"/>
      <c r="AT2229" s="1"/>
      <c r="AU2229" s="1"/>
      <c r="AV2229" s="1"/>
      <c r="AW2229" s="1"/>
      <c r="AX2229" s="1"/>
      <c r="AY2229" s="1"/>
      <c r="AZ2229" s="1"/>
      <c r="BA2229" s="1"/>
      <c r="BB2229" s="1"/>
      <c r="BC2229" s="1"/>
      <c r="BD2229" s="1"/>
      <c r="BE2229" s="1"/>
      <c r="BF2229" s="1"/>
      <c r="BG2229" s="1"/>
      <c r="BH2229" s="1"/>
      <c r="BI2229" s="1"/>
      <c r="BJ2229" s="1"/>
      <c r="BK2229" s="1"/>
    </row>
    <row r="2230" spans="1:63" s="2" customFormat="1" ht="15" customHeight="1" x14ac:dyDescent="0.15">
      <c r="A2230" s="1"/>
      <c r="B2230" s="1"/>
      <c r="C2230" s="1"/>
      <c r="D2230" s="1"/>
      <c r="E2230" s="1"/>
      <c r="F2230" s="1"/>
      <c r="G2230" s="1"/>
      <c r="H2230" s="1"/>
      <c r="I2230" s="1"/>
      <c r="J2230" s="1"/>
      <c r="K2230" s="1"/>
      <c r="L2230" s="1"/>
      <c r="M2230" s="1"/>
      <c r="N2230" s="1"/>
      <c r="O2230" s="1"/>
      <c r="P2230" s="1"/>
      <c r="Q2230" s="1"/>
      <c r="R2230" s="1"/>
      <c r="S2230" s="1"/>
      <c r="T2230" s="1"/>
      <c r="U2230" s="1"/>
      <c r="V2230" s="1"/>
      <c r="W2230" s="1"/>
      <c r="X2230" s="1"/>
      <c r="Y2230" s="1"/>
      <c r="Z2230" s="1"/>
      <c r="AA2230" s="1"/>
      <c r="AB2230" s="1"/>
      <c r="AC2230" s="1"/>
      <c r="AD2230" s="1"/>
      <c r="AE2230" s="1"/>
      <c r="AF2230" s="83"/>
      <c r="AG2230" s="87"/>
      <c r="AH2230" s="1"/>
      <c r="AI2230" s="1"/>
      <c r="AJ2230" s="1"/>
      <c r="AK2230" s="1"/>
      <c r="AL2230" s="1"/>
      <c r="AM2230" s="1"/>
      <c r="AN2230" s="1"/>
      <c r="AO2230" s="1"/>
      <c r="AP2230" s="1"/>
      <c r="AQ2230" s="1"/>
      <c r="AR2230" s="1"/>
      <c r="AS2230" s="1"/>
      <c r="AT2230" s="1"/>
      <c r="AU2230" s="1"/>
      <c r="AV2230" s="1"/>
      <c r="AW2230" s="1"/>
      <c r="AX2230" s="1"/>
      <c r="AY2230" s="1"/>
      <c r="AZ2230" s="1"/>
      <c r="BA2230" s="1"/>
      <c r="BB2230" s="1"/>
      <c r="BC2230" s="1"/>
      <c r="BD2230" s="1"/>
      <c r="BE2230" s="1"/>
      <c r="BF2230" s="1"/>
      <c r="BG2230" s="1"/>
      <c r="BH2230" s="1"/>
      <c r="BI2230" s="1"/>
      <c r="BJ2230" s="1"/>
      <c r="BK2230" s="1"/>
    </row>
    <row r="2231" spans="1:63" s="2" customFormat="1" ht="15" customHeight="1" x14ac:dyDescent="0.15">
      <c r="A2231" s="1"/>
      <c r="B2231" s="1"/>
      <c r="C2231" s="1"/>
      <c r="D2231" s="1"/>
      <c r="E2231" s="1"/>
      <c r="F2231" s="1"/>
      <c r="G2231" s="1"/>
      <c r="H2231" s="1"/>
      <c r="I2231" s="1"/>
      <c r="J2231" s="1"/>
      <c r="K2231" s="1"/>
      <c r="L2231" s="1"/>
      <c r="M2231" s="1"/>
      <c r="N2231" s="1"/>
      <c r="O2231" s="1"/>
      <c r="P2231" s="1"/>
      <c r="Q2231" s="1"/>
      <c r="R2231" s="1"/>
      <c r="S2231" s="1"/>
      <c r="T2231" s="1"/>
      <c r="U2231" s="1"/>
      <c r="V2231" s="1"/>
      <c r="W2231" s="1"/>
      <c r="X2231" s="1"/>
      <c r="Y2231" s="1"/>
      <c r="Z2231" s="1"/>
      <c r="AA2231" s="1"/>
      <c r="AB2231" s="1"/>
      <c r="AC2231" s="1"/>
      <c r="AD2231" s="1"/>
      <c r="AE2231" s="1"/>
      <c r="AF2231" s="83"/>
      <c r="AG2231" s="87"/>
      <c r="AH2231" s="1"/>
      <c r="AI2231" s="1"/>
      <c r="AJ2231" s="1"/>
      <c r="AK2231" s="1"/>
      <c r="AL2231" s="1"/>
      <c r="AM2231" s="1"/>
      <c r="AN2231" s="1"/>
      <c r="AO2231" s="1"/>
      <c r="AP2231" s="1"/>
      <c r="AQ2231" s="1"/>
      <c r="AR2231" s="1"/>
      <c r="AS2231" s="1"/>
      <c r="AT2231" s="1"/>
      <c r="AU2231" s="1"/>
      <c r="AV2231" s="1"/>
      <c r="AW2231" s="1"/>
      <c r="AX2231" s="1"/>
      <c r="AY2231" s="1"/>
      <c r="AZ2231" s="1"/>
      <c r="BA2231" s="1"/>
      <c r="BB2231" s="1"/>
      <c r="BC2231" s="1"/>
      <c r="BD2231" s="1"/>
      <c r="BE2231" s="1"/>
      <c r="BF2231" s="1"/>
      <c r="BG2231" s="1"/>
      <c r="BH2231" s="1"/>
      <c r="BI2231" s="1"/>
      <c r="BJ2231" s="1"/>
      <c r="BK2231" s="1"/>
    </row>
    <row r="2232" spans="1:63" s="2" customFormat="1" ht="15" customHeight="1" x14ac:dyDescent="0.15">
      <c r="A2232" s="1"/>
      <c r="B2232" s="1"/>
      <c r="C2232" s="1"/>
      <c r="D2232" s="1"/>
      <c r="E2232" s="1"/>
      <c r="F2232" s="1"/>
      <c r="G2232" s="1"/>
      <c r="H2232" s="1"/>
      <c r="I2232" s="1"/>
      <c r="J2232" s="1"/>
      <c r="K2232" s="1"/>
      <c r="L2232" s="1"/>
      <c r="M2232" s="1"/>
      <c r="N2232" s="1"/>
      <c r="O2232" s="1"/>
      <c r="P2232" s="1"/>
      <c r="Q2232" s="1"/>
      <c r="R2232" s="1"/>
      <c r="S2232" s="1"/>
      <c r="T2232" s="1"/>
      <c r="U2232" s="1"/>
      <c r="V2232" s="1"/>
      <c r="W2232" s="1"/>
      <c r="X2232" s="1"/>
      <c r="Y2232" s="1"/>
      <c r="Z2232" s="1"/>
      <c r="AA2232" s="1"/>
      <c r="AB2232" s="1"/>
      <c r="AC2232" s="1"/>
      <c r="AD2232" s="1"/>
      <c r="AE2232" s="1"/>
      <c r="AF2232" s="83"/>
      <c r="AG2232" s="87"/>
      <c r="AH2232" s="1"/>
      <c r="AI2232" s="1"/>
      <c r="AJ2232" s="1"/>
      <c r="AK2232" s="1"/>
      <c r="AL2232" s="1"/>
      <c r="AM2232" s="1"/>
      <c r="AN2232" s="1"/>
      <c r="AO2232" s="1"/>
      <c r="AP2232" s="1"/>
      <c r="AQ2232" s="1"/>
      <c r="AR2232" s="1"/>
      <c r="AS2232" s="1"/>
      <c r="AT2232" s="1"/>
      <c r="AU2232" s="1"/>
      <c r="AV2232" s="1"/>
      <c r="AW2232" s="1"/>
      <c r="AX2232" s="1"/>
      <c r="AY2232" s="1"/>
      <c r="AZ2232" s="1"/>
      <c r="BA2232" s="1"/>
      <c r="BB2232" s="1"/>
      <c r="BC2232" s="1"/>
      <c r="BD2232" s="1"/>
      <c r="BE2232" s="1"/>
      <c r="BF2232" s="1"/>
      <c r="BG2232" s="1"/>
      <c r="BH2232" s="1"/>
      <c r="BI2232" s="1"/>
      <c r="BJ2232" s="1"/>
      <c r="BK2232" s="1"/>
    </row>
    <row r="2233" spans="1:63" s="2" customFormat="1" ht="15" customHeight="1" x14ac:dyDescent="0.15">
      <c r="A2233" s="1"/>
      <c r="B2233" s="1"/>
      <c r="C2233" s="1"/>
      <c r="D2233" s="1"/>
      <c r="E2233" s="1"/>
      <c r="F2233" s="1"/>
      <c r="G2233" s="1"/>
      <c r="H2233" s="1"/>
      <c r="I2233" s="1"/>
      <c r="J2233" s="1"/>
      <c r="K2233" s="1"/>
      <c r="L2233" s="1"/>
      <c r="M2233" s="1"/>
      <c r="N2233" s="1"/>
      <c r="O2233" s="1"/>
      <c r="P2233" s="1"/>
      <c r="Q2233" s="1"/>
      <c r="R2233" s="1"/>
      <c r="S2233" s="1"/>
      <c r="T2233" s="1"/>
      <c r="U2233" s="1"/>
      <c r="V2233" s="1"/>
      <c r="W2233" s="1"/>
      <c r="X2233" s="1"/>
      <c r="Y2233" s="1"/>
      <c r="Z2233" s="1"/>
      <c r="AA2233" s="1"/>
      <c r="AB2233" s="1"/>
      <c r="AC2233" s="1"/>
      <c r="AD2233" s="1"/>
      <c r="AE2233" s="1"/>
      <c r="AF2233" s="83"/>
      <c r="AG2233" s="87"/>
      <c r="AH2233" s="1"/>
      <c r="AI2233" s="1"/>
      <c r="AJ2233" s="1"/>
      <c r="AK2233" s="1"/>
      <c r="AL2233" s="1"/>
      <c r="AM2233" s="1"/>
      <c r="AN2233" s="1"/>
      <c r="AO2233" s="1"/>
      <c r="AP2233" s="1"/>
      <c r="AQ2233" s="1"/>
      <c r="AR2233" s="1"/>
      <c r="AS2233" s="1"/>
      <c r="AT2233" s="1"/>
      <c r="AU2233" s="1"/>
      <c r="AV2233" s="1"/>
      <c r="AW2233" s="1"/>
      <c r="AX2233" s="1"/>
      <c r="AY2233" s="1"/>
      <c r="AZ2233" s="1"/>
      <c r="BA2233" s="1"/>
      <c r="BB2233" s="1"/>
      <c r="BC2233" s="1"/>
      <c r="BD2233" s="1"/>
      <c r="BE2233" s="1"/>
      <c r="BF2233" s="1"/>
      <c r="BG2233" s="1"/>
      <c r="BH2233" s="1"/>
      <c r="BI2233" s="1"/>
      <c r="BJ2233" s="1"/>
      <c r="BK2233" s="1"/>
    </row>
    <row r="2234" spans="1:63" s="2" customFormat="1" ht="15" customHeight="1" x14ac:dyDescent="0.15">
      <c r="A2234" s="1"/>
      <c r="B2234" s="1"/>
      <c r="C2234" s="1"/>
      <c r="D2234" s="1"/>
      <c r="E2234" s="1"/>
      <c r="F2234" s="1"/>
      <c r="G2234" s="1"/>
      <c r="H2234" s="1"/>
      <c r="I2234" s="1"/>
      <c r="J2234" s="1"/>
      <c r="K2234" s="1"/>
      <c r="L2234" s="1"/>
      <c r="M2234" s="1"/>
      <c r="N2234" s="1"/>
      <c r="O2234" s="1"/>
      <c r="P2234" s="1"/>
      <c r="Q2234" s="1"/>
      <c r="R2234" s="1"/>
      <c r="S2234" s="1"/>
      <c r="T2234" s="1"/>
      <c r="U2234" s="1"/>
      <c r="V2234" s="1"/>
      <c r="W2234" s="1"/>
      <c r="X2234" s="1"/>
      <c r="Y2234" s="1"/>
      <c r="Z2234" s="1"/>
      <c r="AA2234" s="1"/>
      <c r="AB2234" s="1"/>
      <c r="AC2234" s="1"/>
      <c r="AD2234" s="1"/>
      <c r="AE2234" s="1"/>
      <c r="AF2234" s="83"/>
      <c r="AG2234" s="87"/>
      <c r="AH2234" s="1"/>
      <c r="AI2234" s="1"/>
      <c r="AJ2234" s="1"/>
      <c r="AK2234" s="1"/>
      <c r="AL2234" s="1"/>
      <c r="AM2234" s="1"/>
      <c r="AN2234" s="1"/>
      <c r="AO2234" s="1"/>
      <c r="AP2234" s="1"/>
      <c r="AQ2234" s="1"/>
      <c r="AR2234" s="1"/>
      <c r="AS2234" s="1"/>
      <c r="AT2234" s="1"/>
      <c r="AU2234" s="1"/>
      <c r="AV2234" s="1"/>
      <c r="AW2234" s="1"/>
      <c r="AX2234" s="1"/>
      <c r="AY2234" s="1"/>
      <c r="AZ2234" s="1"/>
      <c r="BA2234" s="1"/>
      <c r="BB2234" s="1"/>
      <c r="BC2234" s="1"/>
      <c r="BD2234" s="1"/>
      <c r="BE2234" s="1"/>
      <c r="BF2234" s="1"/>
      <c r="BG2234" s="1"/>
      <c r="BH2234" s="1"/>
      <c r="BI2234" s="1"/>
      <c r="BJ2234" s="1"/>
      <c r="BK2234" s="1"/>
    </row>
    <row r="2235" spans="1:63" s="2" customFormat="1" ht="15" customHeight="1" x14ac:dyDescent="0.15">
      <c r="A2235" s="1"/>
      <c r="B2235" s="1"/>
      <c r="C2235" s="1"/>
      <c r="D2235" s="1"/>
      <c r="E2235" s="1"/>
      <c r="F2235" s="1"/>
      <c r="G2235" s="1"/>
      <c r="H2235" s="1"/>
      <c r="I2235" s="1"/>
      <c r="J2235" s="1"/>
      <c r="K2235" s="1"/>
      <c r="L2235" s="1"/>
      <c r="M2235" s="1"/>
      <c r="N2235" s="1"/>
      <c r="O2235" s="1"/>
      <c r="P2235" s="1"/>
      <c r="Q2235" s="1"/>
      <c r="R2235" s="1"/>
      <c r="S2235" s="1"/>
      <c r="T2235" s="1"/>
      <c r="U2235" s="1"/>
      <c r="V2235" s="1"/>
      <c r="W2235" s="1"/>
      <c r="X2235" s="1"/>
      <c r="Y2235" s="1"/>
      <c r="Z2235" s="1"/>
      <c r="AA2235" s="1"/>
      <c r="AB2235" s="1"/>
      <c r="AC2235" s="1"/>
      <c r="AD2235" s="1"/>
      <c r="AE2235" s="1"/>
      <c r="AF2235" s="83"/>
      <c r="AG2235" s="87"/>
      <c r="AH2235" s="1"/>
      <c r="AI2235" s="1"/>
      <c r="AJ2235" s="1"/>
      <c r="AK2235" s="1"/>
      <c r="AL2235" s="1"/>
      <c r="AM2235" s="1"/>
      <c r="AN2235" s="1"/>
      <c r="AO2235" s="1"/>
      <c r="AP2235" s="1"/>
      <c r="AQ2235" s="1"/>
      <c r="AR2235" s="1"/>
      <c r="AS2235" s="1"/>
      <c r="AT2235" s="1"/>
      <c r="AU2235" s="1"/>
      <c r="AV2235" s="1"/>
      <c r="AW2235" s="1"/>
      <c r="AX2235" s="1"/>
      <c r="AY2235" s="1"/>
      <c r="AZ2235" s="1"/>
      <c r="BA2235" s="1"/>
      <c r="BB2235" s="1"/>
      <c r="BC2235" s="1"/>
      <c r="BD2235" s="1"/>
      <c r="BE2235" s="1"/>
      <c r="BF2235" s="1"/>
      <c r="BG2235" s="1"/>
      <c r="BH2235" s="1"/>
      <c r="BI2235" s="1"/>
      <c r="BJ2235" s="1"/>
      <c r="BK2235" s="1"/>
    </row>
    <row r="2236" spans="1:63" s="2" customFormat="1" ht="15" customHeight="1" x14ac:dyDescent="0.15">
      <c r="A2236" s="1"/>
      <c r="B2236" s="1"/>
      <c r="C2236" s="1"/>
      <c r="D2236" s="1"/>
      <c r="E2236" s="1"/>
      <c r="F2236" s="1"/>
      <c r="G2236" s="1"/>
      <c r="H2236" s="1"/>
      <c r="I2236" s="1"/>
      <c r="J2236" s="1"/>
      <c r="K2236" s="1"/>
      <c r="L2236" s="1"/>
      <c r="M2236" s="1"/>
      <c r="N2236" s="1"/>
      <c r="O2236" s="1"/>
      <c r="P2236" s="1"/>
      <c r="Q2236" s="1"/>
      <c r="R2236" s="1"/>
      <c r="S2236" s="1"/>
      <c r="T2236" s="1"/>
      <c r="U2236" s="1"/>
      <c r="V2236" s="1"/>
      <c r="W2236" s="1"/>
      <c r="X2236" s="1"/>
      <c r="Y2236" s="1"/>
      <c r="Z2236" s="1"/>
      <c r="AA2236" s="1"/>
      <c r="AB2236" s="1"/>
      <c r="AC2236" s="1"/>
      <c r="AD2236" s="1"/>
      <c r="AE2236" s="1"/>
      <c r="AF2236" s="83"/>
      <c r="AG2236" s="87"/>
      <c r="AH2236" s="1"/>
      <c r="AI2236" s="1"/>
      <c r="AJ2236" s="1"/>
      <c r="AK2236" s="1"/>
      <c r="AL2236" s="1"/>
      <c r="AM2236" s="1"/>
      <c r="AN2236" s="1"/>
      <c r="AO2236" s="1"/>
      <c r="AP2236" s="1"/>
      <c r="AQ2236" s="1"/>
      <c r="AR2236" s="1"/>
      <c r="AS2236" s="1"/>
      <c r="AT2236" s="1"/>
      <c r="AU2236" s="1"/>
      <c r="AV2236" s="1"/>
      <c r="AW2236" s="1"/>
      <c r="AX2236" s="1"/>
      <c r="AY2236" s="1"/>
      <c r="AZ2236" s="1"/>
      <c r="BA2236" s="1"/>
      <c r="BB2236" s="1"/>
      <c r="BC2236" s="1"/>
      <c r="BD2236" s="1"/>
      <c r="BE2236" s="1"/>
      <c r="BF2236" s="1"/>
      <c r="BG2236" s="1"/>
      <c r="BH2236" s="1"/>
      <c r="BI2236" s="1"/>
      <c r="BJ2236" s="1"/>
      <c r="BK2236" s="1"/>
    </row>
    <row r="2237" spans="1:63" s="2" customFormat="1" ht="15" customHeight="1" x14ac:dyDescent="0.15">
      <c r="A2237" s="1"/>
      <c r="B2237" s="1"/>
      <c r="C2237" s="1"/>
      <c r="D2237" s="1"/>
      <c r="E2237" s="1"/>
      <c r="F2237" s="1"/>
      <c r="G2237" s="1"/>
      <c r="H2237" s="1"/>
      <c r="I2237" s="1"/>
      <c r="J2237" s="1"/>
      <c r="K2237" s="1"/>
      <c r="L2237" s="1"/>
      <c r="M2237" s="1"/>
      <c r="N2237" s="1"/>
      <c r="O2237" s="1"/>
      <c r="P2237" s="1"/>
      <c r="Q2237" s="1"/>
      <c r="R2237" s="1"/>
      <c r="S2237" s="1"/>
      <c r="T2237" s="1"/>
      <c r="U2237" s="1"/>
      <c r="V2237" s="1"/>
      <c r="W2237" s="1"/>
      <c r="X2237" s="1"/>
      <c r="Y2237" s="1"/>
      <c r="Z2237" s="1"/>
      <c r="AA2237" s="1"/>
      <c r="AB2237" s="1"/>
      <c r="AC2237" s="1"/>
      <c r="AD2237" s="1"/>
      <c r="AE2237" s="1"/>
      <c r="AF2237" s="83"/>
      <c r="AG2237" s="87"/>
      <c r="AH2237" s="1"/>
      <c r="AI2237" s="1"/>
      <c r="AJ2237" s="1"/>
      <c r="AK2237" s="1"/>
      <c r="AL2237" s="1"/>
      <c r="AM2237" s="1"/>
      <c r="AN2237" s="1"/>
      <c r="AO2237" s="1"/>
      <c r="AP2237" s="1"/>
      <c r="AQ2237" s="1"/>
      <c r="AR2237" s="1"/>
      <c r="AS2237" s="1"/>
      <c r="AT2237" s="1"/>
      <c r="AU2237" s="1"/>
      <c r="AV2237" s="1"/>
      <c r="AW2237" s="1"/>
      <c r="AX2237" s="1"/>
      <c r="AY2237" s="1"/>
      <c r="AZ2237" s="1"/>
      <c r="BA2237" s="1"/>
      <c r="BB2237" s="1"/>
      <c r="BC2237" s="1"/>
      <c r="BD2237" s="1"/>
      <c r="BE2237" s="1"/>
      <c r="BF2237" s="1"/>
      <c r="BG2237" s="1"/>
      <c r="BH2237" s="1"/>
      <c r="BI2237" s="1"/>
      <c r="BJ2237" s="1"/>
      <c r="BK2237" s="1"/>
    </row>
    <row r="2238" spans="1:63" s="2" customFormat="1" ht="15" customHeight="1" x14ac:dyDescent="0.15">
      <c r="A2238" s="1"/>
      <c r="B2238" s="1"/>
      <c r="C2238" s="1"/>
      <c r="D2238" s="1"/>
      <c r="E2238" s="1"/>
      <c r="F2238" s="1"/>
      <c r="G2238" s="1"/>
      <c r="H2238" s="1"/>
      <c r="I2238" s="1"/>
      <c r="J2238" s="1"/>
      <c r="K2238" s="1"/>
      <c r="L2238" s="1"/>
      <c r="M2238" s="1"/>
      <c r="N2238" s="1"/>
      <c r="O2238" s="1"/>
      <c r="P2238" s="1"/>
      <c r="Q2238" s="1"/>
      <c r="R2238" s="1"/>
      <c r="S2238" s="1"/>
      <c r="T2238" s="1"/>
      <c r="U2238" s="1"/>
      <c r="V2238" s="1"/>
      <c r="W2238" s="1"/>
      <c r="X2238" s="1"/>
      <c r="Y2238" s="1"/>
      <c r="Z2238" s="1"/>
      <c r="AA2238" s="1"/>
      <c r="AB2238" s="1"/>
      <c r="AC2238" s="1"/>
      <c r="AD2238" s="1"/>
      <c r="AE2238" s="1"/>
      <c r="AF2238" s="83"/>
      <c r="AG2238" s="87"/>
      <c r="AH2238" s="1"/>
      <c r="AI2238" s="1"/>
      <c r="AJ2238" s="1"/>
      <c r="AK2238" s="1"/>
      <c r="AL2238" s="1"/>
      <c r="AM2238" s="1"/>
      <c r="AN2238" s="1"/>
      <c r="AO2238" s="1"/>
      <c r="AP2238" s="1"/>
      <c r="AQ2238" s="1"/>
      <c r="AR2238" s="1"/>
      <c r="AS2238" s="1"/>
      <c r="AT2238" s="1"/>
      <c r="AU2238" s="1"/>
      <c r="AV2238" s="1"/>
      <c r="AW2238" s="1"/>
      <c r="AX2238" s="1"/>
      <c r="AY2238" s="1"/>
      <c r="AZ2238" s="1"/>
      <c r="BA2238" s="1"/>
      <c r="BB2238" s="1"/>
      <c r="BC2238" s="1"/>
      <c r="BD2238" s="1"/>
      <c r="BE2238" s="1"/>
      <c r="BF2238" s="1"/>
      <c r="BG2238" s="1"/>
      <c r="BH2238" s="1"/>
      <c r="BI2238" s="1"/>
      <c r="BJ2238" s="1"/>
      <c r="BK2238" s="1"/>
    </row>
    <row r="2239" spans="1:63" s="2" customFormat="1" ht="15" customHeight="1" x14ac:dyDescent="0.15">
      <c r="A2239" s="1"/>
      <c r="B2239" s="1"/>
      <c r="C2239" s="1"/>
      <c r="D2239" s="1"/>
      <c r="E2239" s="1"/>
      <c r="F2239" s="1"/>
      <c r="G2239" s="1"/>
      <c r="H2239" s="1"/>
      <c r="I2239" s="1"/>
      <c r="J2239" s="1"/>
      <c r="K2239" s="1"/>
      <c r="L2239" s="1"/>
      <c r="M2239" s="1"/>
      <c r="N2239" s="1"/>
      <c r="O2239" s="1"/>
      <c r="P2239" s="1"/>
      <c r="Q2239" s="1"/>
      <c r="R2239" s="1"/>
      <c r="S2239" s="1"/>
      <c r="T2239" s="1"/>
      <c r="U2239" s="1"/>
      <c r="V2239" s="1"/>
      <c r="W2239" s="1"/>
      <c r="X2239" s="1"/>
      <c r="Y2239" s="1"/>
      <c r="Z2239" s="1"/>
      <c r="AA2239" s="1"/>
      <c r="AB2239" s="1"/>
      <c r="AC2239" s="1"/>
      <c r="AD2239" s="1"/>
      <c r="AE2239" s="1"/>
      <c r="AF2239" s="83"/>
      <c r="AG2239" s="87"/>
      <c r="AH2239" s="1"/>
      <c r="AI2239" s="1"/>
      <c r="AJ2239" s="1"/>
      <c r="AK2239" s="1"/>
      <c r="AL2239" s="1"/>
      <c r="AM2239" s="1"/>
      <c r="AN2239" s="1"/>
      <c r="AO2239" s="1"/>
      <c r="AP2239" s="1"/>
      <c r="AQ2239" s="1"/>
      <c r="AR2239" s="1"/>
      <c r="AS2239" s="1"/>
      <c r="AT2239" s="1"/>
      <c r="AU2239" s="1"/>
      <c r="AV2239" s="1"/>
      <c r="AW2239" s="1"/>
      <c r="AX2239" s="1"/>
      <c r="AY2239" s="1"/>
      <c r="AZ2239" s="1"/>
      <c r="BA2239" s="1"/>
      <c r="BB2239" s="1"/>
      <c r="BC2239" s="1"/>
      <c r="BD2239" s="1"/>
      <c r="BE2239" s="1"/>
      <c r="BF2239" s="1"/>
      <c r="BG2239" s="1"/>
      <c r="BH2239" s="1"/>
      <c r="BI2239" s="1"/>
      <c r="BJ2239" s="1"/>
      <c r="BK2239" s="1"/>
    </row>
    <row r="2240" spans="1:63" s="2" customFormat="1" ht="15" customHeight="1" x14ac:dyDescent="0.15">
      <c r="A2240" s="1"/>
      <c r="B2240" s="1"/>
      <c r="C2240" s="1"/>
      <c r="D2240" s="1"/>
      <c r="E2240" s="1"/>
      <c r="F2240" s="1"/>
      <c r="G2240" s="1"/>
      <c r="H2240" s="1"/>
      <c r="I2240" s="1"/>
      <c r="J2240" s="1"/>
      <c r="K2240" s="1"/>
      <c r="L2240" s="1"/>
      <c r="M2240" s="1"/>
      <c r="N2240" s="1"/>
      <c r="O2240" s="1"/>
      <c r="P2240" s="1"/>
      <c r="Q2240" s="1"/>
      <c r="R2240" s="1"/>
      <c r="S2240" s="1"/>
      <c r="T2240" s="1"/>
      <c r="U2240" s="1"/>
      <c r="V2240" s="1"/>
      <c r="W2240" s="1"/>
      <c r="X2240" s="1"/>
      <c r="Y2240" s="1"/>
      <c r="Z2240" s="1"/>
      <c r="AA2240" s="1"/>
      <c r="AB2240" s="1"/>
      <c r="AC2240" s="1"/>
      <c r="AD2240" s="1"/>
      <c r="AE2240" s="1"/>
      <c r="AF2240" s="83"/>
      <c r="AG2240" s="87"/>
      <c r="AH2240" s="1"/>
      <c r="AI2240" s="1"/>
      <c r="AJ2240" s="1"/>
      <c r="AK2240" s="1"/>
      <c r="AL2240" s="1"/>
      <c r="AM2240" s="1"/>
      <c r="AN2240" s="1"/>
      <c r="AO2240" s="1"/>
      <c r="AP2240" s="1"/>
      <c r="AQ2240" s="1"/>
      <c r="AR2240" s="1"/>
      <c r="AS2240" s="1"/>
      <c r="AT2240" s="1"/>
      <c r="AU2240" s="1"/>
      <c r="AV2240" s="1"/>
      <c r="AW2240" s="1"/>
      <c r="AX2240" s="1"/>
      <c r="AY2240" s="1"/>
      <c r="AZ2240" s="1"/>
      <c r="BA2240" s="1"/>
      <c r="BB2240" s="1"/>
      <c r="BC2240" s="1"/>
      <c r="BD2240" s="1"/>
      <c r="BE2240" s="1"/>
      <c r="BF2240" s="1"/>
      <c r="BG2240" s="1"/>
      <c r="BH2240" s="1"/>
      <c r="BI2240" s="1"/>
      <c r="BJ2240" s="1"/>
      <c r="BK2240" s="1"/>
    </row>
    <row r="2241" spans="1:63" s="2" customFormat="1" ht="15" customHeight="1" x14ac:dyDescent="0.15">
      <c r="A2241" s="1"/>
      <c r="B2241" s="1"/>
      <c r="C2241" s="1"/>
      <c r="D2241" s="1"/>
      <c r="E2241" s="1"/>
      <c r="F2241" s="1"/>
      <c r="G2241" s="1"/>
      <c r="H2241" s="1"/>
      <c r="I2241" s="1"/>
      <c r="J2241" s="1"/>
      <c r="K2241" s="1"/>
      <c r="L2241" s="1"/>
      <c r="M2241" s="1"/>
      <c r="N2241" s="1"/>
      <c r="O2241" s="1"/>
      <c r="P2241" s="1"/>
      <c r="Q2241" s="1"/>
      <c r="R2241" s="1"/>
      <c r="S2241" s="1"/>
      <c r="T2241" s="1"/>
      <c r="U2241" s="1"/>
      <c r="V2241" s="1"/>
      <c r="W2241" s="1"/>
      <c r="X2241" s="1"/>
      <c r="Y2241" s="1"/>
      <c r="Z2241" s="1"/>
      <c r="AA2241" s="1"/>
      <c r="AB2241" s="1"/>
      <c r="AC2241" s="1"/>
      <c r="AD2241" s="1"/>
      <c r="AE2241" s="1"/>
      <c r="AF2241" s="83"/>
      <c r="AG2241" s="87"/>
      <c r="AH2241" s="1"/>
      <c r="AI2241" s="1"/>
      <c r="AJ2241" s="1"/>
      <c r="AK2241" s="1"/>
      <c r="AL2241" s="1"/>
      <c r="AM2241" s="1"/>
      <c r="AN2241" s="1"/>
      <c r="AO2241" s="1"/>
      <c r="AP2241" s="1"/>
      <c r="AQ2241" s="1"/>
      <c r="AR2241" s="1"/>
      <c r="AS2241" s="1"/>
      <c r="AT2241" s="1"/>
      <c r="AU2241" s="1"/>
      <c r="AV2241" s="1"/>
      <c r="AW2241" s="1"/>
      <c r="AX2241" s="1"/>
      <c r="AY2241" s="1"/>
      <c r="AZ2241" s="1"/>
      <c r="BA2241" s="1"/>
      <c r="BB2241" s="1"/>
      <c r="BC2241" s="1"/>
      <c r="BD2241" s="1"/>
      <c r="BE2241" s="1"/>
      <c r="BF2241" s="1"/>
      <c r="BG2241" s="1"/>
      <c r="BH2241" s="1"/>
      <c r="BI2241" s="1"/>
      <c r="BJ2241" s="1"/>
      <c r="BK2241" s="1"/>
    </row>
    <row r="2242" spans="1:63" s="2" customFormat="1" ht="15" customHeight="1" x14ac:dyDescent="0.15">
      <c r="A2242" s="1"/>
      <c r="B2242" s="1"/>
      <c r="C2242" s="1"/>
      <c r="D2242" s="1"/>
      <c r="E2242" s="1"/>
      <c r="F2242" s="1"/>
      <c r="G2242" s="1"/>
      <c r="H2242" s="1"/>
      <c r="I2242" s="1"/>
      <c r="J2242" s="1"/>
      <c r="K2242" s="1"/>
      <c r="L2242" s="1"/>
      <c r="M2242" s="1"/>
      <c r="N2242" s="1"/>
      <c r="O2242" s="1"/>
      <c r="P2242" s="1"/>
      <c r="Q2242" s="1"/>
      <c r="R2242" s="1"/>
      <c r="S2242" s="1"/>
      <c r="T2242" s="1"/>
      <c r="U2242" s="1"/>
      <c r="V2242" s="1"/>
      <c r="W2242" s="1"/>
      <c r="X2242" s="1"/>
      <c r="Y2242" s="1"/>
      <c r="Z2242" s="1"/>
      <c r="AA2242" s="1"/>
      <c r="AB2242" s="1"/>
      <c r="AC2242" s="1"/>
      <c r="AD2242" s="1"/>
      <c r="AE2242" s="1"/>
      <c r="AF2242" s="83"/>
      <c r="AG2242" s="87"/>
      <c r="AH2242" s="1"/>
      <c r="AI2242" s="1"/>
      <c r="AJ2242" s="1"/>
      <c r="AK2242" s="1"/>
      <c r="AL2242" s="1"/>
      <c r="AM2242" s="1"/>
      <c r="AN2242" s="1"/>
      <c r="AO2242" s="1"/>
      <c r="AP2242" s="1"/>
      <c r="AQ2242" s="1"/>
      <c r="AR2242" s="1"/>
      <c r="AS2242" s="1"/>
      <c r="AT2242" s="1"/>
      <c r="AU2242" s="1"/>
      <c r="AV2242" s="1"/>
      <c r="AW2242" s="1"/>
      <c r="AX2242" s="1"/>
      <c r="AY2242" s="1"/>
      <c r="AZ2242" s="1"/>
      <c r="BA2242" s="1"/>
      <c r="BB2242" s="1"/>
      <c r="BC2242" s="1"/>
      <c r="BD2242" s="1"/>
      <c r="BE2242" s="1"/>
      <c r="BF2242" s="1"/>
      <c r="BG2242" s="1"/>
      <c r="BH2242" s="1"/>
      <c r="BI2242" s="1"/>
      <c r="BJ2242" s="1"/>
      <c r="BK2242" s="1"/>
    </row>
    <row r="2243" spans="1:63" s="2" customFormat="1" ht="15" customHeight="1" x14ac:dyDescent="0.15">
      <c r="A2243" s="1"/>
      <c r="B2243" s="1"/>
      <c r="C2243" s="1"/>
      <c r="D2243" s="1"/>
      <c r="E2243" s="1"/>
      <c r="F2243" s="1"/>
      <c r="G2243" s="1"/>
      <c r="H2243" s="1"/>
      <c r="I2243" s="1"/>
      <c r="J2243" s="1"/>
      <c r="K2243" s="1"/>
      <c r="L2243" s="1"/>
      <c r="M2243" s="1"/>
      <c r="N2243" s="1"/>
      <c r="O2243" s="1"/>
      <c r="P2243" s="1"/>
      <c r="Q2243" s="1"/>
      <c r="R2243" s="1"/>
      <c r="S2243" s="1"/>
      <c r="T2243" s="1"/>
      <c r="U2243" s="1"/>
      <c r="V2243" s="1"/>
      <c r="W2243" s="1"/>
      <c r="X2243" s="1"/>
      <c r="Y2243" s="1"/>
      <c r="Z2243" s="1"/>
      <c r="AA2243" s="1"/>
      <c r="AB2243" s="1"/>
      <c r="AC2243" s="1"/>
      <c r="AD2243" s="1"/>
      <c r="AE2243" s="1"/>
      <c r="AF2243" s="83"/>
      <c r="AG2243" s="87"/>
      <c r="AH2243" s="1"/>
      <c r="AI2243" s="1"/>
      <c r="AJ2243" s="1"/>
      <c r="AK2243" s="1"/>
      <c r="AL2243" s="1"/>
      <c r="AM2243" s="1"/>
      <c r="AN2243" s="1"/>
      <c r="AO2243" s="1"/>
      <c r="AP2243" s="1"/>
      <c r="AQ2243" s="1"/>
      <c r="AR2243" s="1"/>
      <c r="AS2243" s="1"/>
      <c r="AT2243" s="1"/>
      <c r="AU2243" s="1"/>
      <c r="AV2243" s="1"/>
      <c r="AW2243" s="1"/>
      <c r="AX2243" s="1"/>
      <c r="AY2243" s="1"/>
      <c r="AZ2243" s="1"/>
      <c r="BA2243" s="1"/>
      <c r="BB2243" s="1"/>
      <c r="BC2243" s="1"/>
      <c r="BD2243" s="1"/>
      <c r="BE2243" s="1"/>
      <c r="BF2243" s="1"/>
      <c r="BG2243" s="1"/>
      <c r="BH2243" s="1"/>
      <c r="BI2243" s="1"/>
      <c r="BJ2243" s="1"/>
      <c r="BK2243" s="1"/>
    </row>
    <row r="2244" spans="1:63" s="2" customFormat="1" ht="15" customHeight="1" x14ac:dyDescent="0.15">
      <c r="A2244" s="1"/>
      <c r="B2244" s="1"/>
      <c r="C2244" s="1"/>
      <c r="D2244" s="1"/>
      <c r="E2244" s="1"/>
      <c r="F2244" s="1"/>
      <c r="G2244" s="1"/>
      <c r="H2244" s="1"/>
      <c r="I2244" s="1"/>
      <c r="J2244" s="1"/>
      <c r="K2244" s="1"/>
      <c r="L2244" s="1"/>
      <c r="M2244" s="1"/>
      <c r="N2244" s="1"/>
      <c r="O2244" s="1"/>
      <c r="P2244" s="1"/>
      <c r="Q2244" s="1"/>
      <c r="R2244" s="1"/>
      <c r="S2244" s="1"/>
      <c r="T2244" s="1"/>
      <c r="U2244" s="1"/>
      <c r="V2244" s="1"/>
      <c r="W2244" s="1"/>
      <c r="X2244" s="1"/>
      <c r="Y2244" s="1"/>
      <c r="Z2244" s="1"/>
      <c r="AA2244" s="1"/>
      <c r="AB2244" s="1"/>
      <c r="AC2244" s="1"/>
      <c r="AD2244" s="1"/>
      <c r="AE2244" s="1"/>
      <c r="AF2244" s="83"/>
      <c r="AG2244" s="87"/>
      <c r="AH2244" s="1"/>
      <c r="AI2244" s="1"/>
      <c r="AJ2244" s="1"/>
      <c r="AK2244" s="1"/>
      <c r="AL2244" s="1"/>
      <c r="AM2244" s="1"/>
      <c r="AN2244" s="1"/>
      <c r="AO2244" s="1"/>
      <c r="AP2244" s="1"/>
      <c r="AQ2244" s="1"/>
      <c r="AR2244" s="1"/>
      <c r="AS2244" s="1"/>
      <c r="AT2244" s="1"/>
      <c r="AU2244" s="1"/>
      <c r="AV2244" s="1"/>
      <c r="AW2244" s="1"/>
      <c r="AX2244" s="1"/>
      <c r="AY2244" s="1"/>
      <c r="AZ2244" s="1"/>
      <c r="BA2244" s="1"/>
      <c r="BB2244" s="1"/>
      <c r="BC2244" s="1"/>
      <c r="BD2244" s="1"/>
      <c r="BE2244" s="1"/>
      <c r="BF2244" s="1"/>
      <c r="BG2244" s="1"/>
      <c r="BH2244" s="1"/>
      <c r="BI2244" s="1"/>
      <c r="BJ2244" s="1"/>
      <c r="BK2244" s="1"/>
    </row>
    <row r="2245" spans="1:63" s="2" customFormat="1" ht="15" customHeight="1" x14ac:dyDescent="0.15">
      <c r="A2245" s="1"/>
      <c r="B2245" s="1"/>
      <c r="C2245" s="1"/>
      <c r="D2245" s="1"/>
      <c r="E2245" s="1"/>
      <c r="F2245" s="1"/>
      <c r="G2245" s="1"/>
      <c r="H2245" s="1"/>
      <c r="I2245" s="1"/>
      <c r="J2245" s="1"/>
      <c r="K2245" s="1"/>
      <c r="L2245" s="1"/>
      <c r="M2245" s="1"/>
      <c r="N2245" s="1"/>
      <c r="O2245" s="1"/>
      <c r="P2245" s="1"/>
      <c r="Q2245" s="1"/>
      <c r="R2245" s="1"/>
      <c r="S2245" s="1"/>
      <c r="T2245" s="1"/>
      <c r="U2245" s="1"/>
      <c r="V2245" s="1"/>
      <c r="W2245" s="1"/>
      <c r="X2245" s="1"/>
      <c r="Y2245" s="1"/>
      <c r="Z2245" s="1"/>
      <c r="AA2245" s="1"/>
      <c r="AB2245" s="1"/>
      <c r="AC2245" s="1"/>
      <c r="AD2245" s="1"/>
      <c r="AE2245" s="1"/>
      <c r="AF2245" s="83"/>
      <c r="AG2245" s="87"/>
      <c r="AH2245" s="1"/>
      <c r="AI2245" s="1"/>
      <c r="AJ2245" s="1"/>
      <c r="AK2245" s="1"/>
      <c r="AL2245" s="1"/>
      <c r="AM2245" s="1"/>
      <c r="AN2245" s="1"/>
      <c r="AO2245" s="1"/>
      <c r="AP2245" s="1"/>
      <c r="AQ2245" s="1"/>
      <c r="AR2245" s="1"/>
      <c r="AS2245" s="1"/>
      <c r="AT2245" s="1"/>
      <c r="AU2245" s="1"/>
      <c r="AV2245" s="1"/>
      <c r="AW2245" s="1"/>
      <c r="AX2245" s="1"/>
      <c r="AY2245" s="1"/>
      <c r="AZ2245" s="1"/>
      <c r="BA2245" s="1"/>
      <c r="BB2245" s="1"/>
      <c r="BC2245" s="1"/>
      <c r="BD2245" s="1"/>
      <c r="BE2245" s="1"/>
      <c r="BF2245" s="1"/>
      <c r="BG2245" s="1"/>
      <c r="BH2245" s="1"/>
      <c r="BI2245" s="1"/>
      <c r="BJ2245" s="1"/>
      <c r="BK2245" s="1"/>
    </row>
    <row r="2246" spans="1:63" s="2" customFormat="1" ht="15" customHeight="1" x14ac:dyDescent="0.15">
      <c r="A2246" s="1"/>
      <c r="B2246" s="1"/>
      <c r="C2246" s="1"/>
      <c r="D2246" s="1"/>
      <c r="E2246" s="1"/>
      <c r="F2246" s="1"/>
      <c r="G2246" s="1"/>
      <c r="H2246" s="1"/>
      <c r="I2246" s="1"/>
      <c r="J2246" s="1"/>
      <c r="K2246" s="1"/>
      <c r="L2246" s="1"/>
      <c r="M2246" s="1"/>
      <c r="N2246" s="1"/>
      <c r="O2246" s="1"/>
      <c r="P2246" s="1"/>
      <c r="Q2246" s="1"/>
      <c r="R2246" s="1"/>
      <c r="S2246" s="1"/>
      <c r="T2246" s="1"/>
      <c r="U2246" s="1"/>
      <c r="V2246" s="1"/>
      <c r="W2246" s="1"/>
      <c r="X2246" s="1"/>
      <c r="Y2246" s="1"/>
      <c r="Z2246" s="1"/>
      <c r="AA2246" s="1"/>
      <c r="AB2246" s="1"/>
      <c r="AC2246" s="1"/>
      <c r="AD2246" s="1"/>
      <c r="AE2246" s="1"/>
      <c r="AF2246" s="83"/>
      <c r="AG2246" s="87"/>
      <c r="AH2246" s="1"/>
      <c r="AI2246" s="1"/>
      <c r="AJ2246" s="1"/>
      <c r="AK2246" s="1"/>
      <c r="AL2246" s="1"/>
      <c r="AM2246" s="1"/>
      <c r="AN2246" s="1"/>
      <c r="AO2246" s="1"/>
      <c r="AP2246" s="1"/>
      <c r="AQ2246" s="1"/>
      <c r="AR2246" s="1"/>
      <c r="AS2246" s="1"/>
      <c r="AT2246" s="1"/>
      <c r="AU2246" s="1"/>
      <c r="AV2246" s="1"/>
      <c r="AW2246" s="1"/>
      <c r="AX2246" s="1"/>
      <c r="AY2246" s="1"/>
      <c r="AZ2246" s="1"/>
      <c r="BA2246" s="1"/>
      <c r="BB2246" s="1"/>
      <c r="BC2246" s="1"/>
      <c r="BD2246" s="1"/>
      <c r="BE2246" s="1"/>
      <c r="BF2246" s="1"/>
      <c r="BG2246" s="1"/>
      <c r="BH2246" s="1"/>
      <c r="BI2246" s="1"/>
      <c r="BJ2246" s="1"/>
      <c r="BK2246" s="1"/>
    </row>
    <row r="2247" spans="1:63" s="2" customFormat="1" ht="15" customHeight="1" x14ac:dyDescent="0.15">
      <c r="A2247" s="1"/>
      <c r="B2247" s="1"/>
      <c r="C2247" s="1"/>
      <c r="D2247" s="1"/>
      <c r="E2247" s="1"/>
      <c r="F2247" s="1"/>
      <c r="G2247" s="1"/>
      <c r="H2247" s="1"/>
      <c r="I2247" s="1"/>
      <c r="J2247" s="1"/>
      <c r="K2247" s="1"/>
      <c r="L2247" s="1"/>
      <c r="M2247" s="1"/>
      <c r="N2247" s="1"/>
      <c r="O2247" s="1"/>
      <c r="P2247" s="1"/>
      <c r="Q2247" s="1"/>
      <c r="R2247" s="1"/>
      <c r="S2247" s="1"/>
      <c r="T2247" s="1"/>
      <c r="U2247" s="1"/>
      <c r="V2247" s="1"/>
      <c r="W2247" s="1"/>
      <c r="X2247" s="1"/>
      <c r="Y2247" s="1"/>
      <c r="Z2247" s="1"/>
      <c r="AA2247" s="1"/>
      <c r="AB2247" s="1"/>
      <c r="AC2247" s="1"/>
      <c r="AD2247" s="1"/>
      <c r="AE2247" s="1"/>
      <c r="AF2247" s="83"/>
      <c r="AG2247" s="87"/>
      <c r="AH2247" s="1"/>
      <c r="AI2247" s="1"/>
      <c r="AJ2247" s="1"/>
      <c r="AK2247" s="1"/>
      <c r="AL2247" s="1"/>
      <c r="AM2247" s="1"/>
      <c r="AN2247" s="1"/>
      <c r="AO2247" s="1"/>
      <c r="AP2247" s="1"/>
      <c r="AQ2247" s="1"/>
      <c r="AR2247" s="1"/>
      <c r="AS2247" s="1"/>
      <c r="AT2247" s="1"/>
      <c r="AU2247" s="1"/>
      <c r="AV2247" s="1"/>
      <c r="AW2247" s="1"/>
      <c r="AX2247" s="1"/>
      <c r="AY2247" s="1"/>
      <c r="AZ2247" s="1"/>
      <c r="BA2247" s="1"/>
      <c r="BB2247" s="1"/>
      <c r="BC2247" s="1"/>
      <c r="BD2247" s="1"/>
      <c r="BE2247" s="1"/>
      <c r="BF2247" s="1"/>
      <c r="BG2247" s="1"/>
      <c r="BH2247" s="1"/>
      <c r="BI2247" s="1"/>
      <c r="BJ2247" s="1"/>
      <c r="BK2247" s="1"/>
    </row>
    <row r="2248" spans="1:63" s="2" customFormat="1" ht="15" customHeight="1" x14ac:dyDescent="0.15">
      <c r="A2248" s="1"/>
      <c r="B2248" s="1"/>
      <c r="C2248" s="1"/>
      <c r="D2248" s="1"/>
      <c r="E2248" s="1"/>
      <c r="F2248" s="1"/>
      <c r="G2248" s="1"/>
      <c r="H2248" s="1"/>
      <c r="I2248" s="1"/>
      <c r="J2248" s="1"/>
      <c r="K2248" s="1"/>
      <c r="L2248" s="1"/>
      <c r="M2248" s="1"/>
      <c r="N2248" s="1"/>
      <c r="O2248" s="1"/>
      <c r="P2248" s="1"/>
      <c r="Q2248" s="1"/>
      <c r="R2248" s="1"/>
      <c r="S2248" s="1"/>
      <c r="T2248" s="1"/>
      <c r="U2248" s="1"/>
      <c r="V2248" s="1"/>
      <c r="W2248" s="1"/>
      <c r="X2248" s="1"/>
      <c r="Y2248" s="1"/>
      <c r="Z2248" s="1"/>
      <c r="AA2248" s="1"/>
      <c r="AB2248" s="1"/>
      <c r="AC2248" s="1"/>
      <c r="AD2248" s="1"/>
      <c r="AE2248" s="1"/>
      <c r="AF2248" s="83"/>
      <c r="AG2248" s="87"/>
      <c r="AH2248" s="1"/>
      <c r="AI2248" s="1"/>
      <c r="AJ2248" s="1"/>
      <c r="AK2248" s="1"/>
      <c r="AL2248" s="1"/>
      <c r="AM2248" s="1"/>
      <c r="AN2248" s="1"/>
      <c r="AO2248" s="1"/>
      <c r="AP2248" s="1"/>
      <c r="AQ2248" s="1"/>
      <c r="AR2248" s="1"/>
      <c r="AS2248" s="1"/>
      <c r="AT2248" s="1"/>
      <c r="AU2248" s="1"/>
      <c r="AV2248" s="1"/>
      <c r="AW2248" s="1"/>
      <c r="AX2248" s="1"/>
      <c r="AY2248" s="1"/>
      <c r="AZ2248" s="1"/>
      <c r="BA2248" s="1"/>
      <c r="BB2248" s="1"/>
      <c r="BC2248" s="1"/>
      <c r="BD2248" s="1"/>
      <c r="BE2248" s="1"/>
      <c r="BF2248" s="1"/>
      <c r="BG2248" s="1"/>
      <c r="BH2248" s="1"/>
      <c r="BI2248" s="1"/>
      <c r="BJ2248" s="1"/>
      <c r="BK2248" s="1"/>
    </row>
    <row r="2249" spans="1:63" s="2" customFormat="1" ht="15" customHeight="1" x14ac:dyDescent="0.15">
      <c r="A2249" s="1"/>
      <c r="B2249" s="1"/>
      <c r="C2249" s="1"/>
      <c r="D2249" s="1"/>
      <c r="E2249" s="1"/>
      <c r="F2249" s="1"/>
      <c r="G2249" s="1"/>
      <c r="H2249" s="1"/>
      <c r="I2249" s="1"/>
      <c r="J2249" s="1"/>
      <c r="K2249" s="1"/>
      <c r="L2249" s="1"/>
      <c r="M2249" s="1"/>
      <c r="N2249" s="1"/>
      <c r="O2249" s="1"/>
      <c r="P2249" s="1"/>
      <c r="Q2249" s="1"/>
      <c r="R2249" s="1"/>
      <c r="S2249" s="1"/>
      <c r="T2249" s="1"/>
      <c r="U2249" s="1"/>
      <c r="V2249" s="1"/>
      <c r="W2249" s="1"/>
      <c r="X2249" s="1"/>
      <c r="Y2249" s="1"/>
      <c r="Z2249" s="1"/>
      <c r="AA2249" s="1"/>
      <c r="AB2249" s="1"/>
      <c r="AC2249" s="1"/>
      <c r="AD2249" s="1"/>
      <c r="AE2249" s="1"/>
      <c r="AF2249" s="83"/>
      <c r="AG2249" s="87"/>
      <c r="AH2249" s="1"/>
      <c r="AI2249" s="1"/>
      <c r="AJ2249" s="1"/>
      <c r="AK2249" s="1"/>
      <c r="AL2249" s="1"/>
      <c r="AM2249" s="1"/>
      <c r="AN2249" s="1"/>
      <c r="AO2249" s="1"/>
      <c r="AP2249" s="1"/>
      <c r="AQ2249" s="1"/>
      <c r="AR2249" s="1"/>
      <c r="AS2249" s="1"/>
      <c r="AT2249" s="1"/>
      <c r="AU2249" s="1"/>
      <c r="AV2249" s="1"/>
      <c r="AW2249" s="1"/>
      <c r="AX2249" s="1"/>
      <c r="AY2249" s="1"/>
      <c r="AZ2249" s="1"/>
      <c r="BA2249" s="1"/>
      <c r="BB2249" s="1"/>
      <c r="BC2249" s="1"/>
      <c r="BD2249" s="1"/>
      <c r="BE2249" s="1"/>
      <c r="BF2249" s="1"/>
      <c r="BG2249" s="1"/>
      <c r="BH2249" s="1"/>
      <c r="BI2249" s="1"/>
      <c r="BJ2249" s="1"/>
      <c r="BK2249" s="1"/>
    </row>
    <row r="2250" spans="1:63" s="2" customFormat="1" ht="15" customHeight="1" x14ac:dyDescent="0.15">
      <c r="A2250" s="1"/>
      <c r="B2250" s="1"/>
      <c r="C2250" s="1"/>
      <c r="D2250" s="1"/>
      <c r="E2250" s="1"/>
      <c r="F2250" s="1"/>
      <c r="G2250" s="1"/>
      <c r="H2250" s="1"/>
      <c r="I2250" s="1"/>
      <c r="J2250" s="1"/>
      <c r="K2250" s="1"/>
      <c r="L2250" s="1"/>
      <c r="M2250" s="1"/>
      <c r="N2250" s="1"/>
      <c r="O2250" s="1"/>
      <c r="P2250" s="1"/>
      <c r="Q2250" s="1"/>
      <c r="R2250" s="1"/>
      <c r="S2250" s="1"/>
      <c r="T2250" s="1"/>
      <c r="U2250" s="1"/>
      <c r="V2250" s="1"/>
      <c r="W2250" s="1"/>
      <c r="X2250" s="1"/>
      <c r="Y2250" s="1"/>
      <c r="Z2250" s="1"/>
      <c r="AA2250" s="1"/>
      <c r="AB2250" s="1"/>
      <c r="AC2250" s="1"/>
      <c r="AD2250" s="1"/>
      <c r="AE2250" s="1"/>
      <c r="AF2250" s="83"/>
      <c r="AG2250" s="87"/>
      <c r="AH2250" s="1"/>
      <c r="AI2250" s="1"/>
      <c r="AJ2250" s="1"/>
      <c r="AK2250" s="1"/>
      <c r="AL2250" s="1"/>
      <c r="AM2250" s="1"/>
      <c r="AN2250" s="1"/>
      <c r="AO2250" s="1"/>
      <c r="AP2250" s="1"/>
      <c r="AQ2250" s="1"/>
      <c r="AR2250" s="1"/>
      <c r="AS2250" s="1"/>
      <c r="AT2250" s="1"/>
      <c r="AU2250" s="1"/>
      <c r="AV2250" s="1"/>
      <c r="AW2250" s="1"/>
      <c r="AX2250" s="1"/>
      <c r="AY2250" s="1"/>
      <c r="AZ2250" s="1"/>
      <c r="BA2250" s="1"/>
      <c r="BB2250" s="1"/>
      <c r="BC2250" s="1"/>
      <c r="BD2250" s="1"/>
      <c r="BE2250" s="1"/>
      <c r="BF2250" s="1"/>
      <c r="BG2250" s="1"/>
      <c r="BH2250" s="1"/>
      <c r="BI2250" s="1"/>
      <c r="BJ2250" s="1"/>
      <c r="BK2250" s="1"/>
    </row>
    <row r="2251" spans="1:63" s="2" customFormat="1" ht="15" customHeight="1" x14ac:dyDescent="0.15">
      <c r="A2251" s="1"/>
      <c r="B2251" s="1"/>
      <c r="C2251" s="1"/>
      <c r="D2251" s="1"/>
      <c r="E2251" s="1"/>
      <c r="F2251" s="1"/>
      <c r="G2251" s="1"/>
      <c r="H2251" s="1"/>
      <c r="I2251" s="1"/>
      <c r="J2251" s="1"/>
      <c r="K2251" s="1"/>
      <c r="L2251" s="1"/>
      <c r="M2251" s="1"/>
      <c r="N2251" s="1"/>
      <c r="O2251" s="1"/>
      <c r="P2251" s="1"/>
      <c r="Q2251" s="1"/>
      <c r="R2251" s="1"/>
      <c r="S2251" s="1"/>
      <c r="T2251" s="1"/>
      <c r="U2251" s="1"/>
      <c r="V2251" s="1"/>
      <c r="W2251" s="1"/>
      <c r="X2251" s="1"/>
      <c r="Y2251" s="1"/>
      <c r="Z2251" s="1"/>
      <c r="AA2251" s="1"/>
      <c r="AB2251" s="1"/>
      <c r="AC2251" s="1"/>
      <c r="AD2251" s="1"/>
      <c r="AE2251" s="1"/>
      <c r="AF2251" s="83"/>
      <c r="AG2251" s="87"/>
      <c r="AH2251" s="1"/>
      <c r="AI2251" s="1"/>
      <c r="AJ2251" s="1"/>
      <c r="AK2251" s="1"/>
      <c r="AL2251" s="1"/>
      <c r="AM2251" s="1"/>
      <c r="AN2251" s="1"/>
      <c r="AO2251" s="1"/>
      <c r="AP2251" s="1"/>
      <c r="AQ2251" s="1"/>
      <c r="AR2251" s="1"/>
      <c r="AS2251" s="1"/>
      <c r="AT2251" s="1"/>
      <c r="AU2251" s="1"/>
      <c r="AV2251" s="1"/>
      <c r="AW2251" s="1"/>
      <c r="AX2251" s="1"/>
      <c r="AY2251" s="1"/>
      <c r="AZ2251" s="1"/>
      <c r="BA2251" s="1"/>
      <c r="BB2251" s="1"/>
      <c r="BC2251" s="1"/>
      <c r="BD2251" s="1"/>
      <c r="BE2251" s="1"/>
      <c r="BF2251" s="1"/>
      <c r="BG2251" s="1"/>
      <c r="BH2251" s="1"/>
      <c r="BI2251" s="1"/>
      <c r="BJ2251" s="1"/>
      <c r="BK2251" s="1"/>
    </row>
    <row r="2252" spans="1:63" s="2" customFormat="1" ht="15" customHeight="1" x14ac:dyDescent="0.15">
      <c r="A2252" s="1"/>
      <c r="B2252" s="1"/>
      <c r="C2252" s="1"/>
      <c r="D2252" s="1"/>
      <c r="E2252" s="1"/>
      <c r="F2252" s="1"/>
      <c r="G2252" s="1"/>
      <c r="H2252" s="1"/>
      <c r="I2252" s="1"/>
      <c r="J2252" s="1"/>
      <c r="K2252" s="1"/>
      <c r="L2252" s="1"/>
      <c r="M2252" s="1"/>
      <c r="N2252" s="1"/>
      <c r="O2252" s="1"/>
      <c r="P2252" s="1"/>
      <c r="Q2252" s="1"/>
      <c r="R2252" s="1"/>
      <c r="S2252" s="1"/>
      <c r="T2252" s="1"/>
      <c r="U2252" s="1"/>
      <c r="V2252" s="1"/>
      <c r="W2252" s="1"/>
      <c r="X2252" s="1"/>
      <c r="Y2252" s="1"/>
      <c r="Z2252" s="1"/>
      <c r="AA2252" s="1"/>
      <c r="AB2252" s="1"/>
      <c r="AC2252" s="1"/>
      <c r="AD2252" s="1"/>
      <c r="AE2252" s="1"/>
      <c r="AF2252" s="83"/>
      <c r="AG2252" s="87"/>
      <c r="AH2252" s="1"/>
      <c r="AI2252" s="1"/>
      <c r="AJ2252" s="1"/>
      <c r="AK2252" s="1"/>
      <c r="AL2252" s="1"/>
      <c r="AM2252" s="1"/>
      <c r="AN2252" s="1"/>
      <c r="AO2252" s="1"/>
      <c r="AP2252" s="1"/>
      <c r="AQ2252" s="1"/>
      <c r="AR2252" s="1"/>
      <c r="AS2252" s="1"/>
      <c r="AT2252" s="1"/>
      <c r="AU2252" s="1"/>
      <c r="AV2252" s="1"/>
      <c r="AW2252" s="1"/>
      <c r="AX2252" s="1"/>
      <c r="AY2252" s="1"/>
      <c r="AZ2252" s="1"/>
      <c r="BA2252" s="1"/>
      <c r="BB2252" s="1"/>
      <c r="BC2252" s="1"/>
      <c r="BD2252" s="1"/>
      <c r="BE2252" s="1"/>
      <c r="BF2252" s="1"/>
      <c r="BG2252" s="1"/>
      <c r="BH2252" s="1"/>
      <c r="BI2252" s="1"/>
      <c r="BJ2252" s="1"/>
      <c r="BK2252" s="1"/>
    </row>
    <row r="2253" spans="1:63" s="2" customFormat="1" ht="15" customHeight="1" x14ac:dyDescent="0.15">
      <c r="A2253" s="1"/>
      <c r="B2253" s="1"/>
      <c r="C2253" s="1"/>
      <c r="D2253" s="1"/>
      <c r="E2253" s="1"/>
      <c r="F2253" s="1"/>
      <c r="G2253" s="1"/>
      <c r="H2253" s="1"/>
      <c r="I2253" s="1"/>
      <c r="J2253" s="1"/>
      <c r="K2253" s="1"/>
      <c r="L2253" s="1"/>
      <c r="M2253" s="1"/>
      <c r="N2253" s="1"/>
      <c r="O2253" s="1"/>
      <c r="P2253" s="1"/>
      <c r="Q2253" s="1"/>
      <c r="R2253" s="1"/>
      <c r="S2253" s="1"/>
      <c r="T2253" s="1"/>
      <c r="U2253" s="1"/>
      <c r="V2253" s="1"/>
      <c r="W2253" s="1"/>
      <c r="X2253" s="1"/>
      <c r="Y2253" s="1"/>
      <c r="Z2253" s="1"/>
      <c r="AA2253" s="1"/>
      <c r="AB2253" s="1"/>
      <c r="AC2253" s="1"/>
      <c r="AD2253" s="1"/>
      <c r="AE2253" s="1"/>
      <c r="AF2253" s="83"/>
      <c r="AG2253" s="87"/>
      <c r="AH2253" s="1"/>
      <c r="AI2253" s="1"/>
      <c r="AJ2253" s="1"/>
      <c r="AK2253" s="1"/>
      <c r="AL2253" s="1"/>
      <c r="AM2253" s="1"/>
      <c r="AN2253" s="1"/>
      <c r="AO2253" s="1"/>
      <c r="AP2253" s="1"/>
      <c r="AQ2253" s="1"/>
      <c r="AR2253" s="1"/>
      <c r="AS2253" s="1"/>
      <c r="AT2253" s="1"/>
      <c r="AU2253" s="1"/>
      <c r="AV2253" s="1"/>
      <c r="AW2253" s="1"/>
      <c r="AX2253" s="1"/>
      <c r="AY2253" s="1"/>
      <c r="AZ2253" s="1"/>
      <c r="BA2253" s="1"/>
      <c r="BB2253" s="1"/>
      <c r="BC2253" s="1"/>
      <c r="BD2253" s="1"/>
      <c r="BE2253" s="1"/>
      <c r="BF2253" s="1"/>
      <c r="BG2253" s="1"/>
      <c r="BH2253" s="1"/>
      <c r="BI2253" s="1"/>
      <c r="BJ2253" s="1"/>
      <c r="BK2253" s="1"/>
    </row>
    <row r="2254" spans="1:63" s="2" customFormat="1" ht="15" customHeight="1" x14ac:dyDescent="0.15">
      <c r="A2254" s="1"/>
      <c r="B2254" s="1"/>
      <c r="C2254" s="1"/>
      <c r="D2254" s="1"/>
      <c r="E2254" s="1"/>
      <c r="F2254" s="1"/>
      <c r="G2254" s="1"/>
      <c r="H2254" s="1"/>
      <c r="I2254" s="1"/>
      <c r="J2254" s="1"/>
      <c r="K2254" s="1"/>
      <c r="L2254" s="1"/>
      <c r="M2254" s="1"/>
      <c r="N2254" s="1"/>
      <c r="O2254" s="1"/>
      <c r="P2254" s="1"/>
      <c r="Q2254" s="1"/>
      <c r="R2254" s="1"/>
      <c r="S2254" s="1"/>
      <c r="T2254" s="1"/>
      <c r="U2254" s="1"/>
      <c r="V2254" s="1"/>
      <c r="W2254" s="1"/>
      <c r="X2254" s="1"/>
      <c r="Y2254" s="1"/>
      <c r="Z2254" s="1"/>
      <c r="AA2254" s="1"/>
      <c r="AB2254" s="1"/>
      <c r="AC2254" s="1"/>
      <c r="AD2254" s="1"/>
      <c r="AE2254" s="1"/>
      <c r="AF2254" s="83"/>
      <c r="AG2254" s="87"/>
      <c r="AH2254" s="1"/>
      <c r="AI2254" s="1"/>
      <c r="AJ2254" s="1"/>
      <c r="AK2254" s="1"/>
      <c r="AL2254" s="1"/>
      <c r="AM2254" s="1"/>
      <c r="AN2254" s="1"/>
      <c r="AO2254" s="1"/>
      <c r="AP2254" s="1"/>
      <c r="AQ2254" s="1"/>
      <c r="AR2254" s="1"/>
      <c r="AS2254" s="1"/>
      <c r="AT2254" s="1"/>
      <c r="AU2254" s="1"/>
      <c r="AV2254" s="1"/>
      <c r="AW2254" s="1"/>
      <c r="AX2254" s="1"/>
      <c r="AY2254" s="1"/>
      <c r="AZ2254" s="1"/>
      <c r="BA2254" s="1"/>
      <c r="BB2254" s="1"/>
      <c r="BC2254" s="1"/>
      <c r="BD2254" s="1"/>
      <c r="BE2254" s="1"/>
      <c r="BF2254" s="1"/>
      <c r="BG2254" s="1"/>
      <c r="BH2254" s="1"/>
      <c r="BI2254" s="1"/>
      <c r="BJ2254" s="1"/>
      <c r="BK2254" s="1"/>
    </row>
    <row r="2255" spans="1:63" s="2" customFormat="1" ht="15" customHeight="1" x14ac:dyDescent="0.15">
      <c r="A2255" s="1"/>
      <c r="B2255" s="1"/>
      <c r="C2255" s="1"/>
      <c r="D2255" s="1"/>
      <c r="E2255" s="1"/>
      <c r="F2255" s="1"/>
      <c r="G2255" s="1"/>
      <c r="H2255" s="1"/>
      <c r="I2255" s="1"/>
      <c r="J2255" s="1"/>
      <c r="K2255" s="1"/>
      <c r="L2255" s="1"/>
      <c r="M2255" s="1"/>
      <c r="N2255" s="1"/>
      <c r="O2255" s="1"/>
      <c r="P2255" s="1"/>
      <c r="Q2255" s="1"/>
      <c r="R2255" s="1"/>
      <c r="S2255" s="1"/>
      <c r="T2255" s="1"/>
      <c r="U2255" s="1"/>
      <c r="V2255" s="1"/>
      <c r="W2255" s="1"/>
      <c r="X2255" s="1"/>
      <c r="Y2255" s="1"/>
      <c r="Z2255" s="1"/>
      <c r="AA2255" s="1"/>
      <c r="AB2255" s="1"/>
      <c r="AC2255" s="1"/>
      <c r="AD2255" s="1"/>
      <c r="AE2255" s="1"/>
      <c r="AF2255" s="83"/>
      <c r="AG2255" s="87"/>
      <c r="AH2255" s="1"/>
      <c r="AI2255" s="1"/>
      <c r="AJ2255" s="1"/>
      <c r="AK2255" s="1"/>
      <c r="AL2255" s="1"/>
      <c r="AM2255" s="1"/>
      <c r="AN2255" s="1"/>
      <c r="AO2255" s="1"/>
      <c r="AP2255" s="1"/>
      <c r="AQ2255" s="1"/>
      <c r="AR2255" s="1"/>
      <c r="AS2255" s="1"/>
      <c r="AT2255" s="1"/>
      <c r="AU2255" s="1"/>
      <c r="AV2255" s="1"/>
      <c r="AW2255" s="1"/>
      <c r="AX2255" s="1"/>
      <c r="AY2255" s="1"/>
      <c r="AZ2255" s="1"/>
      <c r="BA2255" s="1"/>
      <c r="BB2255" s="1"/>
      <c r="BC2255" s="1"/>
      <c r="BD2255" s="1"/>
      <c r="BE2255" s="1"/>
      <c r="BF2255" s="1"/>
      <c r="BG2255" s="1"/>
      <c r="BH2255" s="1"/>
      <c r="BI2255" s="1"/>
      <c r="BJ2255" s="1"/>
      <c r="BK2255" s="1"/>
    </row>
    <row r="2256" spans="1:63" s="2" customFormat="1" ht="15" customHeight="1" x14ac:dyDescent="0.15">
      <c r="A2256" s="1"/>
      <c r="B2256" s="1"/>
      <c r="C2256" s="1"/>
      <c r="D2256" s="1"/>
      <c r="E2256" s="1"/>
      <c r="F2256" s="1"/>
      <c r="G2256" s="1"/>
      <c r="H2256" s="1"/>
      <c r="I2256" s="1"/>
      <c r="J2256" s="1"/>
      <c r="K2256" s="1"/>
      <c r="L2256" s="1"/>
      <c r="M2256" s="1"/>
      <c r="N2256" s="1"/>
      <c r="O2256" s="1"/>
      <c r="P2256" s="1"/>
      <c r="Q2256" s="1"/>
      <c r="R2256" s="1"/>
      <c r="S2256" s="1"/>
      <c r="T2256" s="1"/>
      <c r="U2256" s="1"/>
      <c r="V2256" s="1"/>
      <c r="W2256" s="1"/>
      <c r="X2256" s="1"/>
      <c r="Y2256" s="1"/>
      <c r="Z2256" s="1"/>
      <c r="AA2256" s="1"/>
      <c r="AB2256" s="1"/>
      <c r="AC2256" s="1"/>
      <c r="AD2256" s="1"/>
      <c r="AE2256" s="1"/>
      <c r="AF2256" s="83"/>
      <c r="AG2256" s="87"/>
      <c r="AH2256" s="1"/>
      <c r="AI2256" s="1"/>
      <c r="AJ2256" s="1"/>
      <c r="AK2256" s="1"/>
      <c r="AL2256" s="1"/>
      <c r="AM2256" s="1"/>
      <c r="AN2256" s="1"/>
      <c r="AO2256" s="1"/>
      <c r="AP2256" s="1"/>
      <c r="AQ2256" s="1"/>
      <c r="AR2256" s="1"/>
      <c r="AS2256" s="1"/>
      <c r="AT2256" s="1"/>
      <c r="AU2256" s="1"/>
      <c r="AV2256" s="1"/>
      <c r="AW2256" s="1"/>
      <c r="AX2256" s="1"/>
      <c r="AY2256" s="1"/>
      <c r="AZ2256" s="1"/>
      <c r="BA2256" s="1"/>
      <c r="BB2256" s="1"/>
      <c r="BC2256" s="1"/>
      <c r="BD2256" s="1"/>
      <c r="BE2256" s="1"/>
      <c r="BF2256" s="1"/>
      <c r="BG2256" s="1"/>
      <c r="BH2256" s="1"/>
      <c r="BI2256" s="1"/>
      <c r="BJ2256" s="1"/>
      <c r="BK2256" s="1"/>
    </row>
    <row r="2257" spans="1:63" s="2" customFormat="1" ht="15" customHeight="1" x14ac:dyDescent="0.15">
      <c r="A2257" s="1"/>
      <c r="B2257" s="1"/>
      <c r="C2257" s="1"/>
      <c r="D2257" s="1"/>
      <c r="E2257" s="1"/>
      <c r="F2257" s="1"/>
      <c r="G2257" s="1"/>
      <c r="H2257" s="1"/>
      <c r="I2257" s="1"/>
      <c r="J2257" s="1"/>
      <c r="K2257" s="1"/>
      <c r="L2257" s="1"/>
      <c r="M2257" s="1"/>
      <c r="N2257" s="1"/>
      <c r="O2257" s="1"/>
      <c r="P2257" s="1"/>
      <c r="Q2257" s="1"/>
      <c r="R2257" s="1"/>
      <c r="S2257" s="1"/>
      <c r="T2257" s="1"/>
      <c r="U2257" s="1"/>
      <c r="V2257" s="1"/>
      <c r="W2257" s="1"/>
      <c r="X2257" s="1"/>
      <c r="Y2257" s="1"/>
      <c r="Z2257" s="1"/>
      <c r="AA2257" s="1"/>
      <c r="AB2257" s="1"/>
      <c r="AC2257" s="1"/>
      <c r="AD2257" s="1"/>
      <c r="AE2257" s="1"/>
      <c r="AF2257" s="83"/>
      <c r="AG2257" s="87"/>
      <c r="AH2257" s="1"/>
      <c r="AI2257" s="1"/>
      <c r="AJ2257" s="1"/>
      <c r="AK2257" s="1"/>
      <c r="AL2257" s="1"/>
      <c r="AM2257" s="1"/>
      <c r="AN2257" s="1"/>
      <c r="AO2257" s="1"/>
      <c r="AP2257" s="1"/>
      <c r="AQ2257" s="1"/>
      <c r="AR2257" s="1"/>
      <c r="AS2257" s="1"/>
      <c r="AT2257" s="1"/>
      <c r="AU2257" s="1"/>
      <c r="AV2257" s="1"/>
      <c r="AW2257" s="1"/>
      <c r="AX2257" s="1"/>
      <c r="AY2257" s="1"/>
      <c r="AZ2257" s="1"/>
      <c r="BA2257" s="1"/>
      <c r="BB2257" s="1"/>
      <c r="BC2257" s="1"/>
      <c r="BD2257" s="1"/>
      <c r="BE2257" s="1"/>
      <c r="BF2257" s="1"/>
      <c r="BG2257" s="1"/>
      <c r="BH2257" s="1"/>
      <c r="BI2257" s="1"/>
      <c r="BJ2257" s="1"/>
      <c r="BK2257" s="1"/>
    </row>
    <row r="2258" spans="1:63" s="2" customFormat="1" ht="15" customHeight="1" x14ac:dyDescent="0.15">
      <c r="A2258" s="1"/>
      <c r="B2258" s="1"/>
      <c r="C2258" s="1"/>
      <c r="D2258" s="1"/>
      <c r="E2258" s="1"/>
      <c r="F2258" s="1"/>
      <c r="G2258" s="1"/>
      <c r="H2258" s="1"/>
      <c r="I2258" s="1"/>
      <c r="J2258" s="1"/>
      <c r="K2258" s="1"/>
      <c r="L2258" s="1"/>
      <c r="M2258" s="1"/>
      <c r="N2258" s="1"/>
      <c r="O2258" s="1"/>
      <c r="P2258" s="1"/>
      <c r="Q2258" s="1"/>
      <c r="R2258" s="1"/>
      <c r="S2258" s="1"/>
      <c r="T2258" s="1"/>
      <c r="U2258" s="1"/>
      <c r="V2258" s="1"/>
      <c r="W2258" s="1"/>
      <c r="X2258" s="1"/>
      <c r="Y2258" s="1"/>
      <c r="Z2258" s="1"/>
      <c r="AA2258" s="1"/>
      <c r="AB2258" s="1"/>
      <c r="AC2258" s="1"/>
      <c r="AD2258" s="1"/>
      <c r="AE2258" s="1"/>
      <c r="AF2258" s="83"/>
      <c r="AG2258" s="87"/>
      <c r="AH2258" s="1"/>
      <c r="AI2258" s="1"/>
      <c r="AJ2258" s="1"/>
      <c r="AK2258" s="1"/>
      <c r="AL2258" s="1"/>
      <c r="AM2258" s="1"/>
      <c r="AN2258" s="1"/>
      <c r="AO2258" s="1"/>
      <c r="AP2258" s="1"/>
      <c r="AQ2258" s="1"/>
      <c r="AR2258" s="1"/>
      <c r="AS2258" s="1"/>
      <c r="AT2258" s="1"/>
      <c r="AU2258" s="1"/>
      <c r="AV2258" s="1"/>
      <c r="AW2258" s="1"/>
      <c r="AX2258" s="1"/>
      <c r="AY2258" s="1"/>
      <c r="AZ2258" s="1"/>
      <c r="BA2258" s="1"/>
      <c r="BB2258" s="1"/>
      <c r="BC2258" s="1"/>
      <c r="BD2258" s="1"/>
      <c r="BE2258" s="1"/>
      <c r="BF2258" s="1"/>
      <c r="BG2258" s="1"/>
      <c r="BH2258" s="1"/>
      <c r="BI2258" s="1"/>
      <c r="BJ2258" s="1"/>
      <c r="BK2258" s="1"/>
    </row>
    <row r="2259" spans="1:63" s="2" customFormat="1" ht="15" customHeight="1" x14ac:dyDescent="0.15">
      <c r="A2259" s="1"/>
      <c r="B2259" s="1"/>
      <c r="C2259" s="1"/>
      <c r="D2259" s="1"/>
      <c r="E2259" s="1"/>
      <c r="F2259" s="1"/>
      <c r="G2259" s="1"/>
      <c r="H2259" s="1"/>
      <c r="I2259" s="1"/>
      <c r="J2259" s="1"/>
      <c r="K2259" s="1"/>
      <c r="L2259" s="1"/>
      <c r="M2259" s="1"/>
      <c r="N2259" s="1"/>
      <c r="O2259" s="1"/>
      <c r="P2259" s="1"/>
      <c r="Q2259" s="1"/>
      <c r="R2259" s="1"/>
      <c r="S2259" s="1"/>
      <c r="T2259" s="1"/>
      <c r="U2259" s="1"/>
      <c r="V2259" s="1"/>
      <c r="W2259" s="1"/>
      <c r="X2259" s="1"/>
      <c r="Y2259" s="1"/>
      <c r="Z2259" s="1"/>
      <c r="AA2259" s="1"/>
      <c r="AB2259" s="1"/>
      <c r="AC2259" s="1"/>
      <c r="AD2259" s="1"/>
      <c r="AE2259" s="1"/>
      <c r="AF2259" s="83"/>
      <c r="AG2259" s="87"/>
      <c r="AH2259" s="1"/>
      <c r="AI2259" s="1"/>
      <c r="AJ2259" s="1"/>
      <c r="AK2259" s="1"/>
      <c r="AL2259" s="1"/>
      <c r="AM2259" s="1"/>
      <c r="AN2259" s="1"/>
      <c r="AO2259" s="1"/>
      <c r="AP2259" s="1"/>
      <c r="AQ2259" s="1"/>
      <c r="AR2259" s="1"/>
      <c r="AS2259" s="1"/>
      <c r="AT2259" s="1"/>
      <c r="AU2259" s="1"/>
      <c r="AV2259" s="1"/>
      <c r="AW2259" s="1"/>
      <c r="AX2259" s="1"/>
      <c r="AY2259" s="1"/>
      <c r="AZ2259" s="1"/>
      <c r="BA2259" s="1"/>
      <c r="BB2259" s="1"/>
      <c r="BC2259" s="1"/>
      <c r="BD2259" s="1"/>
      <c r="BE2259" s="1"/>
      <c r="BF2259" s="1"/>
      <c r="BG2259" s="1"/>
      <c r="BH2259" s="1"/>
      <c r="BI2259" s="1"/>
      <c r="BJ2259" s="1"/>
      <c r="BK2259" s="1"/>
    </row>
    <row r="2260" spans="1:63" s="2" customFormat="1" ht="15" customHeight="1" x14ac:dyDescent="0.15">
      <c r="A2260" s="1"/>
      <c r="B2260" s="1"/>
      <c r="C2260" s="1"/>
      <c r="D2260" s="1"/>
      <c r="E2260" s="1"/>
      <c r="F2260" s="1"/>
      <c r="G2260" s="1"/>
      <c r="H2260" s="1"/>
      <c r="I2260" s="1"/>
      <c r="J2260" s="1"/>
      <c r="K2260" s="1"/>
      <c r="L2260" s="1"/>
      <c r="M2260" s="1"/>
      <c r="N2260" s="1"/>
      <c r="O2260" s="1"/>
      <c r="P2260" s="1"/>
      <c r="Q2260" s="1"/>
      <c r="R2260" s="1"/>
      <c r="S2260" s="1"/>
      <c r="T2260" s="1"/>
      <c r="U2260" s="1"/>
      <c r="V2260" s="1"/>
      <c r="W2260" s="1"/>
      <c r="X2260" s="1"/>
      <c r="Y2260" s="1"/>
      <c r="Z2260" s="1"/>
      <c r="AA2260" s="1"/>
      <c r="AB2260" s="1"/>
      <c r="AC2260" s="1"/>
      <c r="AD2260" s="1"/>
      <c r="AE2260" s="1"/>
      <c r="AF2260" s="83"/>
      <c r="AG2260" s="87"/>
      <c r="AH2260" s="1"/>
      <c r="AI2260" s="1"/>
      <c r="AJ2260" s="1"/>
      <c r="AK2260" s="1"/>
      <c r="AL2260" s="1"/>
      <c r="AM2260" s="1"/>
      <c r="AN2260" s="1"/>
      <c r="AO2260" s="1"/>
      <c r="AP2260" s="1"/>
      <c r="AQ2260" s="1"/>
      <c r="AR2260" s="1"/>
      <c r="AS2260" s="1"/>
      <c r="AT2260" s="1"/>
      <c r="AU2260" s="1"/>
      <c r="AV2260" s="1"/>
      <c r="AW2260" s="1"/>
      <c r="AX2260" s="1"/>
      <c r="AY2260" s="1"/>
      <c r="AZ2260" s="1"/>
      <c r="BA2260" s="1"/>
      <c r="BB2260" s="1"/>
      <c r="BC2260" s="1"/>
      <c r="BD2260" s="1"/>
      <c r="BE2260" s="1"/>
      <c r="BF2260" s="1"/>
      <c r="BG2260" s="1"/>
      <c r="BH2260" s="1"/>
      <c r="BI2260" s="1"/>
      <c r="BJ2260" s="1"/>
      <c r="BK2260" s="1"/>
    </row>
    <row r="2261" spans="1:63" s="2" customFormat="1" ht="15" customHeight="1" x14ac:dyDescent="0.15">
      <c r="A2261" s="1"/>
      <c r="B2261" s="1"/>
      <c r="C2261" s="1"/>
      <c r="D2261" s="1"/>
      <c r="E2261" s="1"/>
      <c r="F2261" s="1"/>
      <c r="G2261" s="1"/>
      <c r="H2261" s="1"/>
      <c r="I2261" s="1"/>
      <c r="J2261" s="1"/>
      <c r="K2261" s="1"/>
      <c r="L2261" s="1"/>
      <c r="M2261" s="1"/>
      <c r="N2261" s="1"/>
      <c r="O2261" s="1"/>
      <c r="P2261" s="1"/>
      <c r="Q2261" s="1"/>
      <c r="R2261" s="1"/>
      <c r="S2261" s="1"/>
      <c r="T2261" s="1"/>
      <c r="U2261" s="1"/>
      <c r="V2261" s="1"/>
      <c r="W2261" s="1"/>
      <c r="X2261" s="1"/>
      <c r="Y2261" s="1"/>
      <c r="Z2261" s="1"/>
      <c r="AA2261" s="1"/>
      <c r="AB2261" s="1"/>
      <c r="AC2261" s="1"/>
      <c r="AD2261" s="1"/>
      <c r="AE2261" s="1"/>
      <c r="AF2261" s="83"/>
      <c r="AG2261" s="87"/>
      <c r="AH2261" s="1"/>
      <c r="AI2261" s="1"/>
      <c r="AJ2261" s="1"/>
      <c r="AK2261" s="1"/>
      <c r="AL2261" s="1"/>
      <c r="AM2261" s="1"/>
      <c r="AN2261" s="1"/>
      <c r="AO2261" s="1"/>
      <c r="AP2261" s="1"/>
      <c r="AQ2261" s="1"/>
      <c r="AR2261" s="1"/>
      <c r="AS2261" s="1"/>
      <c r="AT2261" s="1"/>
      <c r="AU2261" s="1"/>
      <c r="AV2261" s="1"/>
      <c r="AW2261" s="1"/>
      <c r="AX2261" s="1"/>
      <c r="AY2261" s="1"/>
      <c r="AZ2261" s="1"/>
      <c r="BA2261" s="1"/>
      <c r="BB2261" s="1"/>
      <c r="BC2261" s="1"/>
      <c r="BD2261" s="1"/>
      <c r="BE2261" s="1"/>
      <c r="BF2261" s="1"/>
      <c r="BG2261" s="1"/>
      <c r="BH2261" s="1"/>
      <c r="BI2261" s="1"/>
      <c r="BJ2261" s="1"/>
      <c r="BK2261" s="1"/>
    </row>
    <row r="2262" spans="1:63" s="2" customFormat="1" ht="15" customHeight="1" x14ac:dyDescent="0.15">
      <c r="A2262" s="1"/>
      <c r="B2262" s="1"/>
      <c r="C2262" s="1"/>
      <c r="D2262" s="1"/>
      <c r="E2262" s="1"/>
      <c r="F2262" s="1"/>
      <c r="G2262" s="1"/>
      <c r="H2262" s="1"/>
      <c r="I2262" s="1"/>
      <c r="J2262" s="1"/>
      <c r="K2262" s="1"/>
      <c r="L2262" s="1"/>
      <c r="M2262" s="1"/>
      <c r="N2262" s="1"/>
      <c r="O2262" s="1"/>
      <c r="P2262" s="1"/>
      <c r="Q2262" s="1"/>
      <c r="R2262" s="1"/>
      <c r="S2262" s="1"/>
      <c r="T2262" s="1"/>
      <c r="U2262" s="1"/>
      <c r="V2262" s="1"/>
      <c r="W2262" s="1"/>
      <c r="X2262" s="1"/>
      <c r="Y2262" s="1"/>
      <c r="Z2262" s="1"/>
      <c r="AA2262" s="1"/>
      <c r="AB2262" s="1"/>
      <c r="AC2262" s="1"/>
      <c r="AD2262" s="1"/>
      <c r="AE2262" s="1"/>
      <c r="AF2262" s="83"/>
      <c r="AG2262" s="87"/>
      <c r="AH2262" s="1"/>
      <c r="AI2262" s="1"/>
      <c r="AJ2262" s="1"/>
      <c r="AK2262" s="1"/>
      <c r="AL2262" s="1"/>
      <c r="AM2262" s="1"/>
      <c r="AN2262" s="1"/>
      <c r="AO2262" s="1"/>
      <c r="AP2262" s="1"/>
      <c r="AQ2262" s="1"/>
      <c r="AR2262" s="1"/>
      <c r="AS2262" s="1"/>
      <c r="AT2262" s="1"/>
      <c r="AU2262" s="1"/>
      <c r="AV2262" s="1"/>
      <c r="AW2262" s="1"/>
      <c r="AX2262" s="1"/>
      <c r="AY2262" s="1"/>
      <c r="AZ2262" s="1"/>
      <c r="BA2262" s="1"/>
      <c r="BB2262" s="1"/>
      <c r="BC2262" s="1"/>
      <c r="BD2262" s="1"/>
      <c r="BE2262" s="1"/>
      <c r="BF2262" s="1"/>
      <c r="BG2262" s="1"/>
      <c r="BH2262" s="1"/>
      <c r="BI2262" s="1"/>
      <c r="BJ2262" s="1"/>
      <c r="BK2262" s="1"/>
    </row>
    <row r="2263" spans="1:63" s="2" customFormat="1" ht="15" customHeight="1" x14ac:dyDescent="0.15">
      <c r="A2263" s="1"/>
      <c r="B2263" s="1"/>
      <c r="C2263" s="1"/>
      <c r="D2263" s="1"/>
      <c r="E2263" s="1"/>
      <c r="F2263" s="1"/>
      <c r="G2263" s="1"/>
      <c r="H2263" s="1"/>
      <c r="I2263" s="1"/>
      <c r="J2263" s="1"/>
      <c r="K2263" s="1"/>
      <c r="L2263" s="1"/>
      <c r="M2263" s="1"/>
      <c r="N2263" s="1"/>
      <c r="O2263" s="1"/>
      <c r="P2263" s="1"/>
      <c r="Q2263" s="1"/>
      <c r="R2263" s="1"/>
      <c r="S2263" s="1"/>
      <c r="T2263" s="1"/>
      <c r="U2263" s="1"/>
      <c r="V2263" s="1"/>
      <c r="W2263" s="1"/>
      <c r="X2263" s="1"/>
      <c r="Y2263" s="1"/>
      <c r="Z2263" s="1"/>
      <c r="AA2263" s="1"/>
      <c r="AB2263" s="1"/>
      <c r="AC2263" s="1"/>
      <c r="AD2263" s="1"/>
      <c r="AE2263" s="1"/>
      <c r="AF2263" s="83"/>
      <c r="AG2263" s="87"/>
      <c r="AH2263" s="1"/>
      <c r="AI2263" s="1"/>
      <c r="AJ2263" s="1"/>
      <c r="AK2263" s="1"/>
      <c r="AL2263" s="1"/>
      <c r="AM2263" s="1"/>
      <c r="AN2263" s="1"/>
      <c r="AO2263" s="1"/>
      <c r="AP2263" s="1"/>
      <c r="AQ2263" s="1"/>
      <c r="AR2263" s="1"/>
      <c r="AS2263" s="1"/>
      <c r="AT2263" s="1"/>
      <c r="AU2263" s="1"/>
      <c r="AV2263" s="1"/>
      <c r="AW2263" s="1"/>
      <c r="AX2263" s="1"/>
      <c r="AY2263" s="1"/>
      <c r="AZ2263" s="1"/>
      <c r="BA2263" s="1"/>
      <c r="BB2263" s="1"/>
      <c r="BC2263" s="1"/>
      <c r="BD2263" s="1"/>
      <c r="BE2263" s="1"/>
      <c r="BF2263" s="1"/>
      <c r="BG2263" s="1"/>
      <c r="BH2263" s="1"/>
      <c r="BI2263" s="1"/>
      <c r="BJ2263" s="1"/>
      <c r="BK2263" s="1"/>
    </row>
    <row r="2264" spans="1:63" s="2" customFormat="1" ht="15" customHeight="1" x14ac:dyDescent="0.15">
      <c r="A2264" s="1"/>
      <c r="B2264" s="1"/>
      <c r="C2264" s="1"/>
      <c r="D2264" s="1"/>
      <c r="E2264" s="1"/>
      <c r="F2264" s="1"/>
      <c r="G2264" s="1"/>
      <c r="H2264" s="1"/>
      <c r="I2264" s="1"/>
      <c r="J2264" s="1"/>
      <c r="K2264" s="1"/>
      <c r="L2264" s="1"/>
      <c r="M2264" s="1"/>
      <c r="N2264" s="1"/>
      <c r="O2264" s="1"/>
      <c r="P2264" s="1"/>
      <c r="Q2264" s="1"/>
      <c r="R2264" s="1"/>
      <c r="S2264" s="1"/>
      <c r="T2264" s="1"/>
      <c r="U2264" s="1"/>
      <c r="V2264" s="1"/>
      <c r="W2264" s="1"/>
      <c r="X2264" s="1"/>
      <c r="Y2264" s="1"/>
      <c r="Z2264" s="1"/>
      <c r="AA2264" s="1"/>
      <c r="AB2264" s="1"/>
      <c r="AC2264" s="1"/>
      <c r="AD2264" s="1"/>
      <c r="AE2264" s="1"/>
      <c r="AF2264" s="83"/>
      <c r="AG2264" s="87"/>
      <c r="AH2264" s="1"/>
      <c r="AI2264" s="1"/>
      <c r="AJ2264" s="1"/>
      <c r="AK2264" s="1"/>
      <c r="AL2264" s="1"/>
      <c r="AM2264" s="1"/>
      <c r="AN2264" s="1"/>
      <c r="AO2264" s="1"/>
      <c r="AP2264" s="1"/>
      <c r="AQ2264" s="1"/>
      <c r="AR2264" s="1"/>
      <c r="AS2264" s="1"/>
      <c r="AT2264" s="1"/>
      <c r="AU2264" s="1"/>
      <c r="AV2264" s="1"/>
      <c r="AW2264" s="1"/>
      <c r="AX2264" s="1"/>
      <c r="AY2264" s="1"/>
      <c r="AZ2264" s="1"/>
      <c r="BA2264" s="1"/>
      <c r="BB2264" s="1"/>
      <c r="BC2264" s="1"/>
      <c r="BD2264" s="1"/>
      <c r="BE2264" s="1"/>
      <c r="BF2264" s="1"/>
      <c r="BG2264" s="1"/>
      <c r="BH2264" s="1"/>
      <c r="BI2264" s="1"/>
      <c r="BJ2264" s="1"/>
      <c r="BK2264" s="1"/>
    </row>
    <row r="2265" spans="1:63" s="2" customFormat="1" ht="15" customHeight="1" x14ac:dyDescent="0.15">
      <c r="A2265" s="1"/>
      <c r="B2265" s="1"/>
      <c r="C2265" s="1"/>
      <c r="D2265" s="1"/>
      <c r="E2265" s="1"/>
      <c r="F2265" s="1"/>
      <c r="G2265" s="1"/>
      <c r="H2265" s="1"/>
      <c r="I2265" s="1"/>
      <c r="J2265" s="1"/>
      <c r="K2265" s="1"/>
      <c r="L2265" s="1"/>
      <c r="M2265" s="1"/>
      <c r="N2265" s="1"/>
      <c r="O2265" s="1"/>
      <c r="P2265" s="1"/>
      <c r="Q2265" s="1"/>
      <c r="R2265" s="1"/>
      <c r="S2265" s="1"/>
      <c r="T2265" s="1"/>
      <c r="U2265" s="1"/>
      <c r="V2265" s="1"/>
      <c r="W2265" s="1"/>
      <c r="X2265" s="1"/>
      <c r="Y2265" s="1"/>
      <c r="Z2265" s="1"/>
      <c r="AA2265" s="1"/>
      <c r="AB2265" s="1"/>
      <c r="AC2265" s="1"/>
      <c r="AD2265" s="1"/>
      <c r="AE2265" s="1"/>
      <c r="AF2265" s="83"/>
      <c r="AG2265" s="87"/>
      <c r="AH2265" s="1"/>
      <c r="AI2265" s="1"/>
      <c r="AJ2265" s="1"/>
      <c r="AK2265" s="1"/>
      <c r="AL2265" s="1"/>
      <c r="AM2265" s="1"/>
      <c r="AN2265" s="1"/>
      <c r="AO2265" s="1"/>
      <c r="AP2265" s="1"/>
      <c r="AQ2265" s="1"/>
      <c r="AR2265" s="1"/>
      <c r="AS2265" s="1"/>
      <c r="AT2265" s="1"/>
      <c r="AU2265" s="1"/>
      <c r="AV2265" s="1"/>
      <c r="AW2265" s="1"/>
      <c r="AX2265" s="1"/>
      <c r="AY2265" s="1"/>
      <c r="AZ2265" s="1"/>
      <c r="BA2265" s="1"/>
      <c r="BB2265" s="1"/>
      <c r="BC2265" s="1"/>
      <c r="BD2265" s="1"/>
      <c r="BE2265" s="1"/>
      <c r="BF2265" s="1"/>
      <c r="BG2265" s="1"/>
      <c r="BH2265" s="1"/>
      <c r="BI2265" s="1"/>
      <c r="BJ2265" s="1"/>
      <c r="BK2265" s="1"/>
    </row>
    <row r="2266" spans="1:63" s="2" customFormat="1" ht="15" customHeight="1" x14ac:dyDescent="0.15">
      <c r="A2266" s="1"/>
      <c r="B2266" s="1"/>
      <c r="C2266" s="1"/>
      <c r="D2266" s="1"/>
      <c r="E2266" s="1"/>
      <c r="F2266" s="1"/>
      <c r="G2266" s="1"/>
      <c r="H2266" s="1"/>
      <c r="I2266" s="1"/>
      <c r="J2266" s="1"/>
      <c r="K2266" s="1"/>
      <c r="L2266" s="1"/>
      <c r="M2266" s="1"/>
      <c r="N2266" s="1"/>
      <c r="O2266" s="1"/>
      <c r="P2266" s="1"/>
      <c r="Q2266" s="1"/>
      <c r="R2266" s="1"/>
      <c r="S2266" s="1"/>
      <c r="T2266" s="1"/>
      <c r="U2266" s="1"/>
      <c r="V2266" s="1"/>
      <c r="W2266" s="1"/>
      <c r="X2266" s="1"/>
      <c r="Y2266" s="1"/>
      <c r="Z2266" s="1"/>
      <c r="AA2266" s="1"/>
      <c r="AB2266" s="1"/>
      <c r="AC2266" s="1"/>
      <c r="AD2266" s="1"/>
      <c r="AE2266" s="1"/>
      <c r="AF2266" s="83"/>
      <c r="AG2266" s="87"/>
      <c r="AH2266" s="1"/>
      <c r="AI2266" s="1"/>
      <c r="AJ2266" s="1"/>
      <c r="AK2266" s="1"/>
      <c r="AL2266" s="1"/>
      <c r="AM2266" s="1"/>
      <c r="AN2266" s="1"/>
      <c r="AO2266" s="1"/>
      <c r="AP2266" s="1"/>
      <c r="AQ2266" s="1"/>
      <c r="AR2266" s="1"/>
      <c r="AS2266" s="1"/>
      <c r="AT2266" s="1"/>
      <c r="AU2266" s="1"/>
      <c r="AV2266" s="1"/>
      <c r="AW2266" s="1"/>
      <c r="AX2266" s="1"/>
      <c r="AY2266" s="1"/>
      <c r="AZ2266" s="1"/>
      <c r="BA2266" s="1"/>
      <c r="BB2266" s="1"/>
      <c r="BC2266" s="1"/>
      <c r="BD2266" s="1"/>
      <c r="BE2266" s="1"/>
      <c r="BF2266" s="1"/>
      <c r="BG2266" s="1"/>
      <c r="BH2266" s="1"/>
      <c r="BI2266" s="1"/>
      <c r="BJ2266" s="1"/>
      <c r="BK2266" s="1"/>
    </row>
    <row r="2267" spans="1:63" s="2" customFormat="1" ht="15" customHeight="1" x14ac:dyDescent="0.15">
      <c r="A2267" s="1"/>
      <c r="B2267" s="1"/>
      <c r="C2267" s="1"/>
      <c r="D2267" s="1"/>
      <c r="E2267" s="1"/>
      <c r="F2267" s="1"/>
      <c r="G2267" s="1"/>
      <c r="H2267" s="1"/>
      <c r="I2267" s="1"/>
      <c r="J2267" s="1"/>
      <c r="K2267" s="1"/>
      <c r="L2267" s="1"/>
      <c r="M2267" s="1"/>
      <c r="N2267" s="1"/>
      <c r="O2267" s="1"/>
      <c r="P2267" s="1"/>
      <c r="Q2267" s="1"/>
      <c r="R2267" s="1"/>
      <c r="S2267" s="1"/>
      <c r="T2267" s="1"/>
      <c r="U2267" s="1"/>
      <c r="V2267" s="1"/>
      <c r="W2267" s="1"/>
      <c r="X2267" s="1"/>
      <c r="Y2267" s="1"/>
      <c r="Z2267" s="1"/>
      <c r="AA2267" s="1"/>
      <c r="AB2267" s="1"/>
      <c r="AC2267" s="1"/>
      <c r="AD2267" s="1"/>
      <c r="AE2267" s="1"/>
      <c r="AF2267" s="83"/>
      <c r="AG2267" s="87"/>
      <c r="AH2267" s="1"/>
      <c r="AI2267" s="1"/>
      <c r="AJ2267" s="1"/>
      <c r="AK2267" s="1"/>
      <c r="AL2267" s="1"/>
      <c r="AM2267" s="1"/>
      <c r="AN2267" s="1"/>
      <c r="AO2267" s="1"/>
      <c r="AP2267" s="1"/>
      <c r="AQ2267" s="1"/>
      <c r="AR2267" s="1"/>
      <c r="AS2267" s="1"/>
      <c r="AT2267" s="1"/>
      <c r="AU2267" s="1"/>
      <c r="AV2267" s="1"/>
      <c r="AW2267" s="1"/>
      <c r="AX2267" s="1"/>
      <c r="AY2267" s="1"/>
      <c r="AZ2267" s="1"/>
      <c r="BA2267" s="1"/>
      <c r="BB2267" s="1"/>
      <c r="BC2267" s="1"/>
      <c r="BD2267" s="1"/>
      <c r="BE2267" s="1"/>
      <c r="BF2267" s="1"/>
      <c r="BG2267" s="1"/>
      <c r="BH2267" s="1"/>
      <c r="BI2267" s="1"/>
      <c r="BJ2267" s="1"/>
      <c r="BK2267" s="1"/>
    </row>
    <row r="2268" spans="1:63" s="2" customFormat="1" ht="15" customHeight="1" x14ac:dyDescent="0.15">
      <c r="A2268" s="1"/>
      <c r="B2268" s="1"/>
      <c r="C2268" s="1"/>
      <c r="D2268" s="1"/>
      <c r="E2268" s="1"/>
      <c r="F2268" s="1"/>
      <c r="G2268" s="1"/>
      <c r="H2268" s="1"/>
      <c r="I2268" s="1"/>
      <c r="J2268" s="1"/>
      <c r="K2268" s="1"/>
      <c r="L2268" s="1"/>
      <c r="M2268" s="1"/>
      <c r="N2268" s="1"/>
      <c r="O2268" s="1"/>
      <c r="P2268" s="1"/>
      <c r="Q2268" s="1"/>
      <c r="R2268" s="1"/>
      <c r="S2268" s="1"/>
      <c r="T2268" s="1"/>
      <c r="U2268" s="1"/>
      <c r="V2268" s="1"/>
      <c r="W2268" s="1"/>
      <c r="X2268" s="1"/>
      <c r="Y2268" s="1"/>
      <c r="Z2268" s="1"/>
      <c r="AA2268" s="1"/>
      <c r="AB2268" s="1"/>
      <c r="AC2268" s="1"/>
      <c r="AD2268" s="1"/>
      <c r="AE2268" s="1"/>
      <c r="AF2268" s="83"/>
      <c r="AG2268" s="87"/>
      <c r="AH2268" s="1"/>
      <c r="AI2268" s="1"/>
      <c r="AJ2268" s="1"/>
      <c r="AK2268" s="1"/>
      <c r="AL2268" s="1"/>
      <c r="AM2268" s="1"/>
      <c r="AN2268" s="1"/>
      <c r="AO2268" s="1"/>
      <c r="AP2268" s="1"/>
      <c r="AQ2268" s="1"/>
      <c r="AR2268" s="1"/>
      <c r="AS2268" s="1"/>
      <c r="AT2268" s="1"/>
      <c r="AU2268" s="1"/>
      <c r="AV2268" s="1"/>
      <c r="AW2268" s="1"/>
      <c r="AX2268" s="1"/>
      <c r="AY2268" s="1"/>
      <c r="AZ2268" s="1"/>
      <c r="BA2268" s="1"/>
      <c r="BB2268" s="1"/>
      <c r="BC2268" s="1"/>
      <c r="BD2268" s="1"/>
      <c r="BE2268" s="1"/>
      <c r="BF2268" s="1"/>
      <c r="BG2268" s="1"/>
      <c r="BH2268" s="1"/>
      <c r="BI2268" s="1"/>
      <c r="BJ2268" s="1"/>
      <c r="BK2268" s="1"/>
    </row>
    <row r="2269" spans="1:63" s="2" customFormat="1" ht="15" customHeight="1" x14ac:dyDescent="0.15">
      <c r="A2269" s="1"/>
      <c r="B2269" s="1"/>
      <c r="C2269" s="1"/>
      <c r="D2269" s="1"/>
      <c r="E2269" s="1"/>
      <c r="F2269" s="1"/>
      <c r="G2269" s="1"/>
      <c r="H2269" s="1"/>
      <c r="I2269" s="1"/>
      <c r="J2269" s="1"/>
      <c r="K2269" s="1"/>
      <c r="L2269" s="1"/>
      <c r="M2269" s="1"/>
      <c r="N2269" s="1"/>
      <c r="O2269" s="1"/>
      <c r="P2269" s="1"/>
      <c r="Q2269" s="1"/>
      <c r="R2269" s="1"/>
      <c r="S2269" s="1"/>
      <c r="T2269" s="1"/>
      <c r="U2269" s="1"/>
      <c r="V2269" s="1"/>
      <c r="W2269" s="1"/>
      <c r="X2269" s="1"/>
      <c r="Y2269" s="1"/>
      <c r="Z2269" s="1"/>
      <c r="AA2269" s="1"/>
      <c r="AB2269" s="1"/>
      <c r="AC2269" s="1"/>
      <c r="AD2269" s="1"/>
      <c r="AE2269" s="1"/>
      <c r="AF2269" s="83"/>
      <c r="AG2269" s="87"/>
      <c r="AH2269" s="1"/>
      <c r="AI2269" s="1"/>
      <c r="AJ2269" s="1"/>
      <c r="AK2269" s="1"/>
      <c r="AL2269" s="1"/>
      <c r="AM2269" s="1"/>
      <c r="AN2269" s="1"/>
      <c r="AO2269" s="1"/>
      <c r="AP2269" s="1"/>
      <c r="AQ2269" s="1"/>
      <c r="AR2269" s="1"/>
      <c r="AS2269" s="1"/>
      <c r="AT2269" s="1"/>
      <c r="AU2269" s="1"/>
      <c r="AV2269" s="1"/>
      <c r="AW2269" s="1"/>
      <c r="AX2269" s="1"/>
      <c r="AY2269" s="1"/>
      <c r="AZ2269" s="1"/>
      <c r="BA2269" s="1"/>
      <c r="BB2269" s="1"/>
      <c r="BC2269" s="1"/>
      <c r="BD2269" s="1"/>
      <c r="BE2269" s="1"/>
      <c r="BF2269" s="1"/>
      <c r="BG2269" s="1"/>
      <c r="BH2269" s="1"/>
      <c r="BI2269" s="1"/>
      <c r="BJ2269" s="1"/>
      <c r="BK2269" s="1"/>
    </row>
    <row r="2270" spans="1:63" s="2" customFormat="1" ht="15" customHeight="1" x14ac:dyDescent="0.15">
      <c r="A2270" s="1"/>
      <c r="B2270" s="1"/>
      <c r="C2270" s="1"/>
      <c r="D2270" s="1"/>
      <c r="E2270" s="1"/>
      <c r="F2270" s="1"/>
      <c r="G2270" s="1"/>
      <c r="H2270" s="1"/>
      <c r="I2270" s="1"/>
      <c r="J2270" s="1"/>
      <c r="K2270" s="1"/>
      <c r="L2270" s="1"/>
      <c r="M2270" s="1"/>
      <c r="N2270" s="1"/>
      <c r="O2270" s="1"/>
      <c r="P2270" s="1"/>
      <c r="Q2270" s="1"/>
      <c r="R2270" s="1"/>
      <c r="S2270" s="1"/>
      <c r="T2270" s="1"/>
      <c r="U2270" s="1"/>
      <c r="V2270" s="1"/>
      <c r="W2270" s="1"/>
      <c r="X2270" s="1"/>
      <c r="Y2270" s="1"/>
      <c r="Z2270" s="1"/>
      <c r="AA2270" s="1"/>
      <c r="AB2270" s="1"/>
      <c r="AC2270" s="1"/>
      <c r="AD2270" s="1"/>
      <c r="AE2270" s="1"/>
      <c r="AF2270" s="83"/>
      <c r="AG2270" s="87"/>
      <c r="AH2270" s="1"/>
      <c r="AI2270" s="1"/>
      <c r="AJ2270" s="1"/>
      <c r="AK2270" s="1"/>
      <c r="AL2270" s="1"/>
      <c r="AM2270" s="1"/>
      <c r="AN2270" s="1"/>
      <c r="AO2270" s="1"/>
      <c r="AP2270" s="1"/>
      <c r="AQ2270" s="1"/>
      <c r="AR2270" s="1"/>
      <c r="AS2270" s="1"/>
      <c r="AT2270" s="1"/>
      <c r="AU2270" s="1"/>
      <c r="AV2270" s="1"/>
      <c r="AW2270" s="1"/>
      <c r="AX2270" s="1"/>
      <c r="AY2270" s="1"/>
      <c r="AZ2270" s="1"/>
      <c r="BA2270" s="1"/>
      <c r="BB2270" s="1"/>
      <c r="BC2270" s="1"/>
      <c r="BD2270" s="1"/>
      <c r="BE2270" s="1"/>
      <c r="BF2270" s="1"/>
      <c r="BG2270" s="1"/>
      <c r="BH2270" s="1"/>
      <c r="BI2270" s="1"/>
      <c r="BJ2270" s="1"/>
      <c r="BK2270" s="1"/>
    </row>
    <row r="2271" spans="1:63" s="2" customFormat="1" ht="15" customHeight="1" x14ac:dyDescent="0.15">
      <c r="A2271" s="1"/>
      <c r="B2271" s="1"/>
      <c r="C2271" s="1"/>
      <c r="D2271" s="1"/>
      <c r="E2271" s="1"/>
      <c r="F2271" s="1"/>
      <c r="G2271" s="1"/>
      <c r="H2271" s="1"/>
      <c r="I2271" s="1"/>
      <c r="J2271" s="1"/>
      <c r="K2271" s="1"/>
      <c r="L2271" s="1"/>
      <c r="M2271" s="1"/>
      <c r="N2271" s="1"/>
      <c r="O2271" s="1"/>
      <c r="P2271" s="1"/>
      <c r="Q2271" s="1"/>
      <c r="R2271" s="1"/>
      <c r="S2271" s="1"/>
      <c r="T2271" s="1"/>
      <c r="U2271" s="1"/>
      <c r="V2271" s="1"/>
      <c r="W2271" s="1"/>
      <c r="X2271" s="1"/>
      <c r="Y2271" s="1"/>
      <c r="Z2271" s="1"/>
      <c r="AA2271" s="1"/>
      <c r="AB2271" s="1"/>
      <c r="AC2271" s="1"/>
      <c r="AD2271" s="1"/>
      <c r="AE2271" s="1"/>
      <c r="AF2271" s="83"/>
      <c r="AG2271" s="87"/>
      <c r="AH2271" s="1"/>
      <c r="AI2271" s="1"/>
      <c r="AJ2271" s="1"/>
      <c r="AK2271" s="1"/>
      <c r="AL2271" s="1"/>
      <c r="AM2271" s="1"/>
      <c r="AN2271" s="1"/>
      <c r="AO2271" s="1"/>
      <c r="AP2271" s="1"/>
      <c r="AQ2271" s="1"/>
      <c r="AR2271" s="1"/>
      <c r="AS2271" s="1"/>
      <c r="AT2271" s="1"/>
      <c r="AU2271" s="1"/>
      <c r="AV2271" s="1"/>
      <c r="AW2271" s="1"/>
      <c r="AX2271" s="1"/>
      <c r="AY2271" s="1"/>
      <c r="AZ2271" s="1"/>
      <c r="BA2271" s="1"/>
      <c r="BB2271" s="1"/>
      <c r="BC2271" s="1"/>
      <c r="BD2271" s="1"/>
      <c r="BE2271" s="1"/>
      <c r="BF2271" s="1"/>
      <c r="BG2271" s="1"/>
      <c r="BH2271" s="1"/>
      <c r="BI2271" s="1"/>
      <c r="BJ2271" s="1"/>
      <c r="BK2271" s="1"/>
    </row>
    <row r="2272" spans="1:63" s="2" customFormat="1" ht="15" customHeight="1" x14ac:dyDescent="0.15">
      <c r="A2272" s="1"/>
      <c r="B2272" s="1"/>
      <c r="C2272" s="1"/>
      <c r="D2272" s="1"/>
      <c r="E2272" s="1"/>
      <c r="F2272" s="1"/>
      <c r="G2272" s="1"/>
      <c r="H2272" s="1"/>
      <c r="I2272" s="1"/>
      <c r="J2272" s="1"/>
      <c r="K2272" s="1"/>
      <c r="L2272" s="1"/>
      <c r="M2272" s="1"/>
      <c r="N2272" s="1"/>
      <c r="O2272" s="1"/>
      <c r="P2272" s="1"/>
      <c r="Q2272" s="1"/>
      <c r="R2272" s="1"/>
      <c r="S2272" s="1"/>
      <c r="T2272" s="1"/>
      <c r="U2272" s="1"/>
      <c r="V2272" s="1"/>
      <c r="W2272" s="1"/>
      <c r="X2272" s="1"/>
      <c r="Y2272" s="1"/>
      <c r="Z2272" s="1"/>
      <c r="AA2272" s="1"/>
      <c r="AB2272" s="1"/>
      <c r="AC2272" s="1"/>
      <c r="AD2272" s="1"/>
      <c r="AE2272" s="1"/>
      <c r="AF2272" s="83"/>
      <c r="AG2272" s="87"/>
      <c r="AH2272" s="1"/>
      <c r="AI2272" s="1"/>
      <c r="AJ2272" s="1"/>
      <c r="AK2272" s="1"/>
      <c r="AL2272" s="1"/>
      <c r="AM2272" s="1"/>
      <c r="AN2272" s="1"/>
      <c r="AO2272" s="1"/>
      <c r="AP2272" s="1"/>
      <c r="AQ2272" s="1"/>
      <c r="AR2272" s="1"/>
      <c r="AS2272" s="1"/>
      <c r="AT2272" s="1"/>
      <c r="AU2272" s="1"/>
      <c r="AV2272" s="1"/>
      <c r="AW2272" s="1"/>
      <c r="AX2272" s="1"/>
      <c r="AY2272" s="1"/>
      <c r="AZ2272" s="1"/>
      <c r="BA2272" s="1"/>
      <c r="BB2272" s="1"/>
      <c r="BC2272" s="1"/>
      <c r="BD2272" s="1"/>
      <c r="BE2272" s="1"/>
      <c r="BF2272" s="1"/>
      <c r="BG2272" s="1"/>
      <c r="BH2272" s="1"/>
      <c r="BI2272" s="1"/>
      <c r="BJ2272" s="1"/>
      <c r="BK2272" s="1"/>
    </row>
    <row r="2273" spans="1:63" s="2" customFormat="1" ht="15" customHeight="1" x14ac:dyDescent="0.15">
      <c r="A2273" s="1"/>
      <c r="B2273" s="1"/>
      <c r="C2273" s="1"/>
      <c r="D2273" s="1"/>
      <c r="E2273" s="1"/>
      <c r="F2273" s="1"/>
      <c r="G2273" s="1"/>
      <c r="H2273" s="1"/>
      <c r="I2273" s="1"/>
      <c r="J2273" s="1"/>
      <c r="K2273" s="1"/>
      <c r="L2273" s="1"/>
      <c r="M2273" s="1"/>
      <c r="N2273" s="1"/>
      <c r="O2273" s="1"/>
      <c r="P2273" s="1"/>
      <c r="Q2273" s="1"/>
      <c r="R2273" s="1"/>
      <c r="S2273" s="1"/>
      <c r="T2273" s="1"/>
      <c r="U2273" s="1"/>
      <c r="V2273" s="1"/>
      <c r="W2273" s="1"/>
      <c r="X2273" s="1"/>
      <c r="Y2273" s="1"/>
      <c r="Z2273" s="1"/>
      <c r="AA2273" s="1"/>
      <c r="AB2273" s="1"/>
      <c r="AC2273" s="1"/>
      <c r="AD2273" s="1"/>
      <c r="AE2273" s="1"/>
      <c r="AF2273" s="83"/>
      <c r="AG2273" s="87"/>
      <c r="AH2273" s="1"/>
      <c r="AI2273" s="1"/>
      <c r="AJ2273" s="1"/>
      <c r="AK2273" s="1"/>
      <c r="AL2273" s="1"/>
      <c r="AM2273" s="1"/>
      <c r="AN2273" s="1"/>
      <c r="AO2273" s="1"/>
      <c r="AP2273" s="1"/>
      <c r="AQ2273" s="1"/>
      <c r="AR2273" s="1"/>
      <c r="AS2273" s="1"/>
      <c r="AT2273" s="1"/>
      <c r="AU2273" s="1"/>
      <c r="AV2273" s="1"/>
      <c r="AW2273" s="1"/>
      <c r="AX2273" s="1"/>
      <c r="AY2273" s="1"/>
      <c r="AZ2273" s="1"/>
      <c r="BA2273" s="1"/>
      <c r="BB2273" s="1"/>
      <c r="BC2273" s="1"/>
      <c r="BD2273" s="1"/>
      <c r="BE2273" s="1"/>
      <c r="BF2273" s="1"/>
      <c r="BG2273" s="1"/>
      <c r="BH2273" s="1"/>
      <c r="BI2273" s="1"/>
      <c r="BJ2273" s="1"/>
      <c r="BK2273" s="1"/>
    </row>
    <row r="2274" spans="1:63" s="2" customFormat="1" ht="15" customHeight="1" x14ac:dyDescent="0.15">
      <c r="A2274" s="1"/>
      <c r="B2274" s="1"/>
      <c r="C2274" s="1"/>
      <c r="D2274" s="1"/>
      <c r="E2274" s="1"/>
      <c r="F2274" s="1"/>
      <c r="G2274" s="1"/>
      <c r="H2274" s="1"/>
      <c r="I2274" s="1"/>
      <c r="J2274" s="1"/>
      <c r="K2274" s="1"/>
      <c r="L2274" s="1"/>
      <c r="M2274" s="1"/>
      <c r="N2274" s="1"/>
      <c r="O2274" s="1"/>
      <c r="P2274" s="1"/>
      <c r="Q2274" s="1"/>
      <c r="R2274" s="1"/>
      <c r="S2274" s="1"/>
      <c r="T2274" s="1"/>
      <c r="U2274" s="1"/>
      <c r="V2274" s="1"/>
      <c r="W2274" s="1"/>
      <c r="X2274" s="1"/>
      <c r="Y2274" s="1"/>
      <c r="Z2274" s="1"/>
      <c r="AA2274" s="1"/>
      <c r="AB2274" s="1"/>
      <c r="AC2274" s="1"/>
      <c r="AD2274" s="1"/>
      <c r="AE2274" s="1"/>
      <c r="AF2274" s="83"/>
      <c r="AG2274" s="87"/>
      <c r="AH2274" s="1"/>
      <c r="AI2274" s="1"/>
      <c r="AJ2274" s="1"/>
      <c r="AK2274" s="1"/>
      <c r="AL2274" s="1"/>
      <c r="AM2274" s="1"/>
      <c r="AN2274" s="1"/>
      <c r="AO2274" s="1"/>
      <c r="AP2274" s="1"/>
      <c r="AQ2274" s="1"/>
      <c r="AR2274" s="1"/>
      <c r="AS2274" s="1"/>
      <c r="AT2274" s="1"/>
      <c r="AU2274" s="1"/>
      <c r="AV2274" s="1"/>
      <c r="AW2274" s="1"/>
      <c r="AX2274" s="1"/>
      <c r="AY2274" s="1"/>
      <c r="AZ2274" s="1"/>
      <c r="BA2274" s="1"/>
      <c r="BB2274" s="1"/>
      <c r="BC2274" s="1"/>
      <c r="BD2274" s="1"/>
      <c r="BE2274" s="1"/>
      <c r="BF2274" s="1"/>
      <c r="BG2274" s="1"/>
      <c r="BH2274" s="1"/>
      <c r="BI2274" s="1"/>
      <c r="BJ2274" s="1"/>
      <c r="BK2274" s="1"/>
    </row>
    <row r="2275" spans="1:63" s="2" customFormat="1" ht="15" customHeight="1" x14ac:dyDescent="0.15">
      <c r="A2275" s="1"/>
      <c r="B2275" s="1"/>
      <c r="C2275" s="1"/>
      <c r="D2275" s="1"/>
      <c r="E2275" s="1"/>
      <c r="F2275" s="1"/>
      <c r="G2275" s="1"/>
      <c r="H2275" s="1"/>
      <c r="I2275" s="1"/>
      <c r="J2275" s="1"/>
      <c r="K2275" s="1"/>
      <c r="L2275" s="1"/>
      <c r="M2275" s="1"/>
      <c r="N2275" s="1"/>
      <c r="O2275" s="1"/>
      <c r="P2275" s="1"/>
      <c r="Q2275" s="1"/>
      <c r="R2275" s="1"/>
      <c r="S2275" s="1"/>
      <c r="T2275" s="1"/>
      <c r="U2275" s="1"/>
      <c r="V2275" s="1"/>
      <c r="W2275" s="1"/>
      <c r="X2275" s="1"/>
      <c r="Y2275" s="1"/>
      <c r="Z2275" s="1"/>
      <c r="AA2275" s="1"/>
      <c r="AB2275" s="1"/>
      <c r="AC2275" s="1"/>
      <c r="AD2275" s="1"/>
      <c r="AE2275" s="1"/>
      <c r="AF2275" s="83"/>
      <c r="AG2275" s="87"/>
      <c r="AH2275" s="1"/>
      <c r="AI2275" s="1"/>
      <c r="AJ2275" s="1"/>
      <c r="AK2275" s="1"/>
      <c r="AL2275" s="1"/>
      <c r="AM2275" s="1"/>
      <c r="AN2275" s="1"/>
      <c r="AO2275" s="1"/>
      <c r="AP2275" s="1"/>
      <c r="AQ2275" s="1"/>
      <c r="AR2275" s="1"/>
      <c r="AS2275" s="1"/>
      <c r="AT2275" s="1"/>
      <c r="AU2275" s="1"/>
      <c r="AV2275" s="1"/>
      <c r="AW2275" s="1"/>
      <c r="AX2275" s="1"/>
      <c r="AY2275" s="1"/>
      <c r="AZ2275" s="1"/>
      <c r="BA2275" s="1"/>
      <c r="BB2275" s="1"/>
      <c r="BC2275" s="1"/>
      <c r="BD2275" s="1"/>
      <c r="BE2275" s="1"/>
      <c r="BF2275" s="1"/>
      <c r="BG2275" s="1"/>
      <c r="BH2275" s="1"/>
      <c r="BI2275" s="1"/>
      <c r="BJ2275" s="1"/>
      <c r="BK2275" s="1"/>
    </row>
    <row r="2276" spans="1:63" s="2" customFormat="1" ht="15" customHeight="1" x14ac:dyDescent="0.15">
      <c r="A2276" s="1"/>
      <c r="B2276" s="1"/>
      <c r="C2276" s="1"/>
      <c r="D2276" s="1"/>
      <c r="E2276" s="1"/>
      <c r="F2276" s="1"/>
      <c r="G2276" s="1"/>
      <c r="H2276" s="1"/>
      <c r="I2276" s="1"/>
      <c r="J2276" s="1"/>
      <c r="K2276" s="1"/>
      <c r="L2276" s="1"/>
      <c r="M2276" s="1"/>
      <c r="N2276" s="1"/>
      <c r="O2276" s="1"/>
      <c r="P2276" s="1"/>
      <c r="Q2276" s="1"/>
      <c r="R2276" s="1"/>
      <c r="S2276" s="1"/>
      <c r="T2276" s="1"/>
      <c r="U2276" s="1"/>
      <c r="V2276" s="1"/>
      <c r="W2276" s="1"/>
      <c r="X2276" s="1"/>
      <c r="Y2276" s="1"/>
      <c r="Z2276" s="1"/>
      <c r="AA2276" s="1"/>
      <c r="AB2276" s="1"/>
      <c r="AC2276" s="1"/>
      <c r="AD2276" s="1"/>
      <c r="AE2276" s="1"/>
      <c r="AF2276" s="83"/>
      <c r="AG2276" s="87"/>
      <c r="AH2276" s="1"/>
      <c r="AI2276" s="1"/>
      <c r="AJ2276" s="1"/>
      <c r="AK2276" s="1"/>
      <c r="AL2276" s="1"/>
      <c r="AM2276" s="1"/>
      <c r="AN2276" s="1"/>
      <c r="AO2276" s="1"/>
      <c r="AP2276" s="1"/>
      <c r="AQ2276" s="1"/>
      <c r="AR2276" s="1"/>
      <c r="AS2276" s="1"/>
      <c r="AT2276" s="1"/>
      <c r="AU2276" s="1"/>
      <c r="AV2276" s="1"/>
      <c r="AW2276" s="1"/>
      <c r="AX2276" s="1"/>
      <c r="AY2276" s="1"/>
      <c r="AZ2276" s="1"/>
      <c r="BA2276" s="1"/>
      <c r="BB2276" s="1"/>
      <c r="BC2276" s="1"/>
      <c r="BD2276" s="1"/>
      <c r="BE2276" s="1"/>
      <c r="BF2276" s="1"/>
      <c r="BG2276" s="1"/>
      <c r="BH2276" s="1"/>
      <c r="BI2276" s="1"/>
      <c r="BJ2276" s="1"/>
      <c r="BK2276" s="1"/>
    </row>
    <row r="2277" spans="1:63" s="2" customFormat="1" ht="15" customHeight="1" x14ac:dyDescent="0.15">
      <c r="A2277" s="1"/>
      <c r="B2277" s="1"/>
      <c r="C2277" s="1"/>
      <c r="D2277" s="1"/>
      <c r="E2277" s="1"/>
      <c r="F2277" s="1"/>
      <c r="G2277" s="1"/>
      <c r="H2277" s="1"/>
      <c r="I2277" s="1"/>
      <c r="J2277" s="1"/>
      <c r="K2277" s="1"/>
      <c r="L2277" s="1"/>
      <c r="M2277" s="1"/>
      <c r="N2277" s="1"/>
      <c r="O2277" s="1"/>
      <c r="P2277" s="1"/>
      <c r="Q2277" s="1"/>
      <c r="R2277" s="1"/>
      <c r="S2277" s="1"/>
      <c r="T2277" s="1"/>
      <c r="U2277" s="1"/>
      <c r="V2277" s="1"/>
      <c r="W2277" s="1"/>
      <c r="X2277" s="1"/>
      <c r="Y2277" s="1"/>
      <c r="Z2277" s="1"/>
      <c r="AA2277" s="1"/>
      <c r="AB2277" s="1"/>
      <c r="AC2277" s="1"/>
      <c r="AD2277" s="1"/>
      <c r="AE2277" s="1"/>
      <c r="AF2277" s="83"/>
      <c r="AG2277" s="87"/>
      <c r="AH2277" s="1"/>
      <c r="AI2277" s="1"/>
      <c r="AJ2277" s="1"/>
      <c r="AK2277" s="1"/>
      <c r="AL2277" s="1"/>
      <c r="AM2277" s="1"/>
      <c r="AN2277" s="1"/>
      <c r="AO2277" s="1"/>
      <c r="AP2277" s="1"/>
      <c r="AQ2277" s="1"/>
      <c r="AR2277" s="1"/>
      <c r="AS2277" s="1"/>
      <c r="AT2277" s="1"/>
      <c r="AU2277" s="1"/>
      <c r="AV2277" s="1"/>
      <c r="AW2277" s="1"/>
      <c r="AX2277" s="1"/>
      <c r="AY2277" s="1"/>
      <c r="AZ2277" s="1"/>
      <c r="BA2277" s="1"/>
      <c r="BB2277" s="1"/>
      <c r="BC2277" s="1"/>
      <c r="BD2277" s="1"/>
      <c r="BE2277" s="1"/>
      <c r="BF2277" s="1"/>
      <c r="BG2277" s="1"/>
      <c r="BH2277" s="1"/>
      <c r="BI2277" s="1"/>
      <c r="BJ2277" s="1"/>
      <c r="BK2277" s="1"/>
    </row>
    <row r="2278" spans="1:63" s="2" customFormat="1" ht="15" customHeight="1" x14ac:dyDescent="0.15">
      <c r="A2278" s="1"/>
      <c r="B2278" s="1"/>
      <c r="C2278" s="1"/>
      <c r="D2278" s="1"/>
      <c r="E2278" s="1"/>
      <c r="F2278" s="1"/>
      <c r="G2278" s="1"/>
      <c r="H2278" s="1"/>
      <c r="I2278" s="1"/>
      <c r="J2278" s="1"/>
      <c r="K2278" s="1"/>
      <c r="L2278" s="1"/>
      <c r="M2278" s="1"/>
      <c r="N2278" s="1"/>
      <c r="O2278" s="1"/>
      <c r="P2278" s="1"/>
      <c r="Q2278" s="1"/>
      <c r="R2278" s="1"/>
      <c r="S2278" s="1"/>
      <c r="T2278" s="1"/>
      <c r="U2278" s="1"/>
      <c r="V2278" s="1"/>
      <c r="W2278" s="1"/>
      <c r="X2278" s="1"/>
      <c r="Y2278" s="1"/>
      <c r="Z2278" s="1"/>
      <c r="AA2278" s="1"/>
      <c r="AB2278" s="1"/>
      <c r="AC2278" s="1"/>
      <c r="AD2278" s="1"/>
      <c r="AE2278" s="1"/>
      <c r="AF2278" s="83"/>
      <c r="AG2278" s="87"/>
      <c r="AH2278" s="1"/>
      <c r="AI2278" s="1"/>
      <c r="AJ2278" s="1"/>
      <c r="AK2278" s="1"/>
      <c r="AL2278" s="1"/>
      <c r="AM2278" s="1"/>
      <c r="AN2278" s="1"/>
      <c r="AO2278" s="1"/>
      <c r="AP2278" s="1"/>
      <c r="AQ2278" s="1"/>
      <c r="AR2278" s="1"/>
      <c r="AS2278" s="1"/>
      <c r="AT2278" s="1"/>
      <c r="AU2278" s="1"/>
      <c r="AV2278" s="1"/>
      <c r="AW2278" s="1"/>
      <c r="AX2278" s="1"/>
      <c r="AY2278" s="1"/>
      <c r="AZ2278" s="1"/>
      <c r="BA2278" s="1"/>
      <c r="BB2278" s="1"/>
      <c r="BC2278" s="1"/>
      <c r="BD2278" s="1"/>
      <c r="BE2278" s="1"/>
      <c r="BF2278" s="1"/>
      <c r="BG2278" s="1"/>
      <c r="BH2278" s="1"/>
      <c r="BI2278" s="1"/>
      <c r="BJ2278" s="1"/>
      <c r="BK2278" s="1"/>
    </row>
    <row r="2279" spans="1:63" s="2" customFormat="1" ht="15" customHeight="1" x14ac:dyDescent="0.15">
      <c r="A2279" s="1"/>
      <c r="B2279" s="1"/>
      <c r="C2279" s="1"/>
      <c r="D2279" s="1"/>
      <c r="E2279" s="1"/>
      <c r="F2279" s="1"/>
      <c r="G2279" s="1"/>
      <c r="H2279" s="1"/>
      <c r="I2279" s="1"/>
      <c r="J2279" s="1"/>
      <c r="K2279" s="1"/>
      <c r="L2279" s="1"/>
      <c r="M2279" s="1"/>
      <c r="N2279" s="1"/>
      <c r="O2279" s="1"/>
      <c r="P2279" s="1"/>
      <c r="Q2279" s="1"/>
      <c r="R2279" s="1"/>
      <c r="S2279" s="1"/>
      <c r="T2279" s="1"/>
      <c r="U2279" s="1"/>
      <c r="V2279" s="1"/>
      <c r="W2279" s="1"/>
      <c r="X2279" s="1"/>
      <c r="Y2279" s="1"/>
      <c r="Z2279" s="1"/>
      <c r="AA2279" s="1"/>
      <c r="AB2279" s="1"/>
      <c r="AC2279" s="1"/>
      <c r="AD2279" s="1"/>
      <c r="AE2279" s="1"/>
      <c r="AF2279" s="83"/>
      <c r="AG2279" s="87"/>
      <c r="AH2279" s="1"/>
      <c r="AI2279" s="1"/>
      <c r="AJ2279" s="1"/>
      <c r="AK2279" s="1"/>
      <c r="AL2279" s="1"/>
      <c r="AM2279" s="1"/>
      <c r="AN2279" s="1"/>
      <c r="AO2279" s="1"/>
      <c r="AP2279" s="1"/>
      <c r="AQ2279" s="1"/>
      <c r="AR2279" s="1"/>
      <c r="AS2279" s="1"/>
      <c r="AT2279" s="1"/>
      <c r="AU2279" s="1"/>
      <c r="AV2279" s="1"/>
      <c r="AW2279" s="1"/>
      <c r="AX2279" s="1"/>
      <c r="AY2279" s="1"/>
      <c r="AZ2279" s="1"/>
      <c r="BA2279" s="1"/>
      <c r="BB2279" s="1"/>
      <c r="BC2279" s="1"/>
      <c r="BD2279" s="1"/>
      <c r="BE2279" s="1"/>
      <c r="BF2279" s="1"/>
      <c r="BG2279" s="1"/>
      <c r="BH2279" s="1"/>
      <c r="BI2279" s="1"/>
      <c r="BJ2279" s="1"/>
      <c r="BK2279" s="1"/>
    </row>
    <row r="2280" spans="1:63" s="2" customFormat="1" ht="15" customHeight="1" x14ac:dyDescent="0.15">
      <c r="A2280" s="1"/>
      <c r="B2280" s="1"/>
      <c r="C2280" s="1"/>
      <c r="D2280" s="1"/>
      <c r="E2280" s="1"/>
      <c r="F2280" s="1"/>
      <c r="G2280" s="1"/>
      <c r="H2280" s="1"/>
      <c r="I2280" s="1"/>
      <c r="J2280" s="1"/>
      <c r="K2280" s="1"/>
      <c r="L2280" s="1"/>
      <c r="M2280" s="1"/>
      <c r="N2280" s="1"/>
      <c r="O2280" s="1"/>
      <c r="P2280" s="1"/>
      <c r="Q2280" s="1"/>
      <c r="R2280" s="1"/>
      <c r="S2280" s="1"/>
      <c r="T2280" s="1"/>
      <c r="U2280" s="1"/>
      <c r="V2280" s="1"/>
      <c r="W2280" s="1"/>
      <c r="X2280" s="1"/>
      <c r="Y2280" s="1"/>
      <c r="Z2280" s="1"/>
      <c r="AA2280" s="1"/>
      <c r="AB2280" s="1"/>
      <c r="AC2280" s="1"/>
      <c r="AD2280" s="1"/>
      <c r="AE2280" s="1"/>
      <c r="AF2280" s="83"/>
      <c r="AG2280" s="87"/>
      <c r="AH2280" s="1"/>
      <c r="AI2280" s="1"/>
      <c r="AJ2280" s="1"/>
      <c r="AK2280" s="1"/>
      <c r="AL2280" s="1"/>
      <c r="AM2280" s="1"/>
      <c r="AN2280" s="1"/>
      <c r="AO2280" s="1"/>
      <c r="AP2280" s="1"/>
      <c r="AQ2280" s="1"/>
      <c r="AR2280" s="1"/>
      <c r="AS2280" s="1"/>
      <c r="AT2280" s="1"/>
      <c r="AU2280" s="1"/>
      <c r="AV2280" s="1"/>
      <c r="AW2280" s="1"/>
      <c r="AX2280" s="1"/>
      <c r="AY2280" s="1"/>
      <c r="AZ2280" s="1"/>
      <c r="BA2280" s="1"/>
      <c r="BB2280" s="1"/>
      <c r="BC2280" s="1"/>
      <c r="BD2280" s="1"/>
      <c r="BE2280" s="1"/>
      <c r="BF2280" s="1"/>
      <c r="BG2280" s="1"/>
      <c r="BH2280" s="1"/>
      <c r="BI2280" s="1"/>
      <c r="BJ2280" s="1"/>
      <c r="BK2280" s="1"/>
    </row>
    <row r="2281" spans="1:63" s="2" customFormat="1" ht="15" customHeight="1" x14ac:dyDescent="0.15">
      <c r="A2281" s="1"/>
      <c r="B2281" s="1"/>
      <c r="C2281" s="1"/>
      <c r="D2281" s="1"/>
      <c r="E2281" s="1"/>
      <c r="F2281" s="1"/>
      <c r="G2281" s="1"/>
      <c r="H2281" s="1"/>
      <c r="I2281" s="1"/>
      <c r="J2281" s="1"/>
      <c r="K2281" s="1"/>
      <c r="L2281" s="1"/>
      <c r="M2281" s="1"/>
      <c r="N2281" s="1"/>
      <c r="O2281" s="1"/>
      <c r="P2281" s="1"/>
      <c r="Q2281" s="1"/>
      <c r="R2281" s="1"/>
      <c r="S2281" s="1"/>
      <c r="T2281" s="1"/>
      <c r="U2281" s="1"/>
      <c r="V2281" s="1"/>
      <c r="W2281" s="1"/>
      <c r="X2281" s="1"/>
      <c r="Y2281" s="1"/>
      <c r="Z2281" s="1"/>
      <c r="AA2281" s="1"/>
      <c r="AB2281" s="1"/>
      <c r="AC2281" s="1"/>
      <c r="AD2281" s="1"/>
      <c r="AE2281" s="1"/>
      <c r="AF2281" s="83"/>
      <c r="AG2281" s="87"/>
      <c r="AH2281" s="1"/>
      <c r="AI2281" s="1"/>
      <c r="AJ2281" s="1"/>
      <c r="AK2281" s="1"/>
      <c r="AL2281" s="1"/>
      <c r="AM2281" s="1"/>
      <c r="AN2281" s="1"/>
      <c r="AO2281" s="1"/>
      <c r="AP2281" s="1"/>
      <c r="AQ2281" s="1"/>
      <c r="AR2281" s="1"/>
      <c r="AS2281" s="1"/>
      <c r="AT2281" s="1"/>
      <c r="AU2281" s="1"/>
      <c r="AV2281" s="1"/>
      <c r="AW2281" s="1"/>
      <c r="AX2281" s="1"/>
      <c r="AY2281" s="1"/>
      <c r="AZ2281" s="1"/>
      <c r="BA2281" s="1"/>
      <c r="BB2281" s="1"/>
      <c r="BC2281" s="1"/>
      <c r="BD2281" s="1"/>
      <c r="BE2281" s="1"/>
      <c r="BF2281" s="1"/>
      <c r="BG2281" s="1"/>
      <c r="BH2281" s="1"/>
      <c r="BI2281" s="1"/>
      <c r="BJ2281" s="1"/>
      <c r="BK2281" s="1"/>
    </row>
    <row r="2282" spans="1:63" s="2" customFormat="1" ht="15" customHeight="1" x14ac:dyDescent="0.15">
      <c r="A2282" s="1"/>
      <c r="B2282" s="1"/>
      <c r="C2282" s="1"/>
      <c r="D2282" s="1"/>
      <c r="E2282" s="1"/>
      <c r="F2282" s="1"/>
      <c r="G2282" s="1"/>
      <c r="H2282" s="1"/>
      <c r="I2282" s="1"/>
      <c r="J2282" s="1"/>
      <c r="K2282" s="1"/>
      <c r="L2282" s="1"/>
      <c r="M2282" s="1"/>
      <c r="N2282" s="1"/>
      <c r="O2282" s="1"/>
      <c r="P2282" s="1"/>
      <c r="Q2282" s="1"/>
      <c r="R2282" s="1"/>
      <c r="S2282" s="1"/>
      <c r="T2282" s="1"/>
      <c r="U2282" s="1"/>
      <c r="V2282" s="1"/>
      <c r="W2282" s="1"/>
      <c r="X2282" s="1"/>
      <c r="Y2282" s="1"/>
      <c r="Z2282" s="1"/>
      <c r="AA2282" s="1"/>
      <c r="AB2282" s="1"/>
      <c r="AC2282" s="1"/>
      <c r="AD2282" s="1"/>
      <c r="AE2282" s="1"/>
      <c r="AF2282" s="83"/>
      <c r="AG2282" s="87"/>
      <c r="AH2282" s="1"/>
      <c r="AI2282" s="1"/>
      <c r="AJ2282" s="1"/>
      <c r="AK2282" s="1"/>
      <c r="AL2282" s="1"/>
      <c r="AM2282" s="1"/>
      <c r="AN2282" s="1"/>
      <c r="AO2282" s="1"/>
      <c r="AP2282" s="1"/>
      <c r="AQ2282" s="1"/>
      <c r="AR2282" s="1"/>
      <c r="AS2282" s="1"/>
      <c r="AT2282" s="1"/>
      <c r="AU2282" s="1"/>
      <c r="AV2282" s="1"/>
      <c r="AW2282" s="1"/>
      <c r="AX2282" s="1"/>
      <c r="AY2282" s="1"/>
      <c r="AZ2282" s="1"/>
      <c r="BA2282" s="1"/>
      <c r="BB2282" s="1"/>
      <c r="BC2282" s="1"/>
      <c r="BD2282" s="1"/>
      <c r="BE2282" s="1"/>
      <c r="BF2282" s="1"/>
      <c r="BG2282" s="1"/>
      <c r="BH2282" s="1"/>
      <c r="BI2282" s="1"/>
      <c r="BJ2282" s="1"/>
      <c r="BK2282" s="1"/>
    </row>
    <row r="2283" spans="1:63" s="2" customFormat="1" ht="15" customHeight="1" x14ac:dyDescent="0.15">
      <c r="A2283" s="1"/>
      <c r="B2283" s="1"/>
      <c r="C2283" s="1"/>
      <c r="D2283" s="1"/>
      <c r="E2283" s="1"/>
      <c r="F2283" s="1"/>
      <c r="G2283" s="1"/>
      <c r="H2283" s="1"/>
      <c r="I2283" s="1"/>
      <c r="J2283" s="1"/>
      <c r="K2283" s="1"/>
      <c r="L2283" s="1"/>
      <c r="M2283" s="1"/>
      <c r="N2283" s="1"/>
      <c r="O2283" s="1"/>
      <c r="P2283" s="1"/>
      <c r="Q2283" s="1"/>
      <c r="R2283" s="1"/>
      <c r="S2283" s="1"/>
      <c r="T2283" s="1"/>
      <c r="U2283" s="1"/>
      <c r="V2283" s="1"/>
      <c r="W2283" s="1"/>
      <c r="X2283" s="1"/>
      <c r="Y2283" s="1"/>
      <c r="Z2283" s="1"/>
      <c r="AA2283" s="1"/>
      <c r="AB2283" s="1"/>
      <c r="AC2283" s="1"/>
      <c r="AD2283" s="1"/>
      <c r="AE2283" s="1"/>
      <c r="AF2283" s="83"/>
      <c r="AG2283" s="87"/>
      <c r="AH2283" s="1"/>
      <c r="AI2283" s="1"/>
      <c r="AJ2283" s="1"/>
      <c r="AK2283" s="1"/>
      <c r="AL2283" s="1"/>
      <c r="AM2283" s="1"/>
      <c r="AN2283" s="1"/>
      <c r="AO2283" s="1"/>
      <c r="AP2283" s="1"/>
      <c r="AQ2283" s="1"/>
      <c r="AR2283" s="1"/>
      <c r="AS2283" s="1"/>
      <c r="AT2283" s="1"/>
      <c r="AU2283" s="1"/>
      <c r="AV2283" s="1"/>
      <c r="AW2283" s="1"/>
      <c r="AX2283" s="1"/>
      <c r="AY2283" s="1"/>
      <c r="AZ2283" s="1"/>
      <c r="BA2283" s="1"/>
      <c r="BB2283" s="1"/>
      <c r="BC2283" s="1"/>
      <c r="BD2283" s="1"/>
      <c r="BE2283" s="1"/>
      <c r="BF2283" s="1"/>
      <c r="BG2283" s="1"/>
      <c r="BH2283" s="1"/>
      <c r="BI2283" s="1"/>
      <c r="BJ2283" s="1"/>
      <c r="BK2283" s="1"/>
    </row>
    <row r="2284" spans="1:63" s="2" customFormat="1" ht="15" customHeight="1" x14ac:dyDescent="0.15">
      <c r="A2284" s="1"/>
      <c r="B2284" s="1"/>
      <c r="C2284" s="1"/>
      <c r="D2284" s="1"/>
      <c r="E2284" s="1"/>
      <c r="F2284" s="1"/>
      <c r="G2284" s="1"/>
      <c r="H2284" s="1"/>
      <c r="I2284" s="1"/>
      <c r="J2284" s="1"/>
      <c r="K2284" s="1"/>
      <c r="L2284" s="1"/>
      <c r="M2284" s="1"/>
      <c r="N2284" s="1"/>
      <c r="O2284" s="1"/>
      <c r="P2284" s="1"/>
      <c r="Q2284" s="1"/>
      <c r="R2284" s="1"/>
      <c r="S2284" s="1"/>
      <c r="T2284" s="1"/>
      <c r="U2284" s="1"/>
      <c r="V2284" s="1"/>
      <c r="W2284" s="1"/>
      <c r="X2284" s="1"/>
      <c r="Y2284" s="1"/>
      <c r="Z2284" s="1"/>
      <c r="AA2284" s="1"/>
      <c r="AB2284" s="1"/>
      <c r="AC2284" s="1"/>
      <c r="AD2284" s="1"/>
      <c r="AE2284" s="1"/>
      <c r="AF2284" s="83"/>
      <c r="AG2284" s="87"/>
      <c r="AH2284" s="1"/>
      <c r="AI2284" s="1"/>
      <c r="AJ2284" s="1"/>
      <c r="AK2284" s="1"/>
      <c r="AL2284" s="1"/>
      <c r="AM2284" s="1"/>
      <c r="AN2284" s="1"/>
      <c r="AO2284" s="1"/>
      <c r="AP2284" s="1"/>
      <c r="AQ2284" s="1"/>
      <c r="AR2284" s="1"/>
      <c r="AS2284" s="1"/>
      <c r="AT2284" s="1"/>
      <c r="AU2284" s="1"/>
      <c r="AV2284" s="1"/>
      <c r="AW2284" s="1"/>
      <c r="AX2284" s="1"/>
      <c r="AY2284" s="1"/>
      <c r="AZ2284" s="1"/>
      <c r="BA2284" s="1"/>
      <c r="BB2284" s="1"/>
      <c r="BC2284" s="1"/>
      <c r="BD2284" s="1"/>
      <c r="BE2284" s="1"/>
      <c r="BF2284" s="1"/>
      <c r="BG2284" s="1"/>
      <c r="BH2284" s="1"/>
      <c r="BI2284" s="1"/>
      <c r="BJ2284" s="1"/>
      <c r="BK2284" s="1"/>
    </row>
    <row r="2285" spans="1:63" s="2" customFormat="1" ht="15" customHeight="1" x14ac:dyDescent="0.15">
      <c r="A2285" s="1"/>
      <c r="B2285" s="1"/>
      <c r="C2285" s="1"/>
      <c r="D2285" s="1"/>
      <c r="E2285" s="1"/>
      <c r="F2285" s="1"/>
      <c r="G2285" s="1"/>
      <c r="H2285" s="1"/>
      <c r="I2285" s="1"/>
      <c r="J2285" s="1"/>
      <c r="K2285" s="1"/>
      <c r="L2285" s="1"/>
      <c r="M2285" s="1"/>
      <c r="N2285" s="1"/>
      <c r="O2285" s="1"/>
      <c r="P2285" s="1"/>
      <c r="Q2285" s="1"/>
      <c r="R2285" s="1"/>
      <c r="S2285" s="1"/>
      <c r="T2285" s="1"/>
      <c r="U2285" s="1"/>
      <c r="V2285" s="1"/>
      <c r="W2285" s="1"/>
      <c r="X2285" s="1"/>
      <c r="Y2285" s="1"/>
      <c r="Z2285" s="1"/>
      <c r="AA2285" s="1"/>
      <c r="AB2285" s="1"/>
      <c r="AC2285" s="1"/>
      <c r="AD2285" s="1"/>
      <c r="AE2285" s="1"/>
      <c r="AF2285" s="83"/>
      <c r="AG2285" s="87"/>
      <c r="AH2285" s="1"/>
      <c r="AI2285" s="1"/>
      <c r="AJ2285" s="1"/>
      <c r="AK2285" s="1"/>
      <c r="AL2285" s="1"/>
      <c r="AM2285" s="1"/>
      <c r="AN2285" s="1"/>
      <c r="AO2285" s="1"/>
      <c r="AP2285" s="1"/>
      <c r="AQ2285" s="1"/>
      <c r="AR2285" s="1"/>
      <c r="AS2285" s="1"/>
      <c r="AT2285" s="1"/>
      <c r="AU2285" s="1"/>
      <c r="AV2285" s="1"/>
      <c r="AW2285" s="1"/>
      <c r="AX2285" s="1"/>
      <c r="AY2285" s="1"/>
      <c r="AZ2285" s="1"/>
      <c r="BA2285" s="1"/>
      <c r="BB2285" s="1"/>
      <c r="BC2285" s="1"/>
      <c r="BD2285" s="1"/>
      <c r="BE2285" s="1"/>
      <c r="BF2285" s="1"/>
      <c r="BG2285" s="1"/>
      <c r="BH2285" s="1"/>
      <c r="BI2285" s="1"/>
      <c r="BJ2285" s="1"/>
      <c r="BK2285" s="1"/>
    </row>
    <row r="2286" spans="1:63" s="2" customFormat="1" ht="15" customHeight="1" x14ac:dyDescent="0.15">
      <c r="A2286" s="1"/>
      <c r="B2286" s="1"/>
      <c r="C2286" s="1"/>
      <c r="D2286" s="1"/>
      <c r="E2286" s="1"/>
      <c r="F2286" s="1"/>
      <c r="G2286" s="1"/>
      <c r="H2286" s="1"/>
      <c r="I2286" s="1"/>
      <c r="J2286" s="1"/>
      <c r="K2286" s="1"/>
      <c r="L2286" s="1"/>
      <c r="M2286" s="1"/>
      <c r="N2286" s="1"/>
      <c r="O2286" s="1"/>
      <c r="P2286" s="1"/>
      <c r="Q2286" s="1"/>
      <c r="R2286" s="1"/>
      <c r="S2286" s="1"/>
      <c r="T2286" s="1"/>
      <c r="U2286" s="1"/>
      <c r="V2286" s="1"/>
      <c r="W2286" s="1"/>
      <c r="X2286" s="1"/>
      <c r="Y2286" s="1"/>
      <c r="Z2286" s="1"/>
      <c r="AA2286" s="1"/>
      <c r="AB2286" s="1"/>
      <c r="AC2286" s="1"/>
      <c r="AD2286" s="1"/>
      <c r="AE2286" s="1"/>
      <c r="AF2286" s="83"/>
      <c r="AG2286" s="87"/>
      <c r="AH2286" s="1"/>
      <c r="AI2286" s="1"/>
      <c r="AJ2286" s="1"/>
      <c r="AK2286" s="1"/>
      <c r="AL2286" s="1"/>
      <c r="AM2286" s="1"/>
      <c r="AN2286" s="1"/>
      <c r="AO2286" s="1"/>
      <c r="AP2286" s="1"/>
      <c r="AQ2286" s="1"/>
      <c r="AR2286" s="1"/>
      <c r="AS2286" s="1"/>
      <c r="AT2286" s="1"/>
      <c r="AU2286" s="1"/>
      <c r="AV2286" s="1"/>
      <c r="AW2286" s="1"/>
      <c r="AX2286" s="1"/>
      <c r="AY2286" s="1"/>
      <c r="AZ2286" s="1"/>
      <c r="BA2286" s="1"/>
      <c r="BB2286" s="1"/>
      <c r="BC2286" s="1"/>
      <c r="BD2286" s="1"/>
      <c r="BE2286" s="1"/>
      <c r="BF2286" s="1"/>
      <c r="BG2286" s="1"/>
      <c r="BH2286" s="1"/>
      <c r="BI2286" s="1"/>
      <c r="BJ2286" s="1"/>
      <c r="BK2286" s="1"/>
    </row>
    <row r="2287" spans="1:63" s="2" customFormat="1" ht="15" customHeight="1" x14ac:dyDescent="0.15">
      <c r="A2287" s="1"/>
      <c r="B2287" s="1"/>
      <c r="C2287" s="1"/>
      <c r="D2287" s="1"/>
      <c r="E2287" s="1"/>
      <c r="F2287" s="1"/>
      <c r="G2287" s="1"/>
      <c r="H2287" s="1"/>
      <c r="I2287" s="1"/>
      <c r="J2287" s="1"/>
      <c r="K2287" s="1"/>
      <c r="L2287" s="1"/>
      <c r="M2287" s="1"/>
      <c r="N2287" s="1"/>
      <c r="O2287" s="1"/>
      <c r="P2287" s="1"/>
      <c r="Q2287" s="1"/>
      <c r="R2287" s="1"/>
      <c r="S2287" s="1"/>
      <c r="T2287" s="1"/>
      <c r="U2287" s="1"/>
      <c r="V2287" s="1"/>
      <c r="W2287" s="1"/>
      <c r="X2287" s="1"/>
      <c r="Y2287" s="1"/>
      <c r="Z2287" s="1"/>
      <c r="AA2287" s="1"/>
      <c r="AB2287" s="1"/>
      <c r="AC2287" s="1"/>
      <c r="AD2287" s="1"/>
      <c r="AE2287" s="1"/>
      <c r="AF2287" s="83"/>
      <c r="AG2287" s="87"/>
      <c r="AH2287" s="1"/>
      <c r="AI2287" s="1"/>
      <c r="AJ2287" s="1"/>
      <c r="AK2287" s="1"/>
      <c r="AL2287" s="1"/>
      <c r="AM2287" s="1"/>
      <c r="AN2287" s="1"/>
      <c r="AO2287" s="1"/>
      <c r="AP2287" s="1"/>
      <c r="AQ2287" s="1"/>
      <c r="AR2287" s="1"/>
      <c r="AS2287" s="1"/>
      <c r="AT2287" s="1"/>
      <c r="AU2287" s="1"/>
      <c r="AV2287" s="1"/>
      <c r="AW2287" s="1"/>
      <c r="AX2287" s="1"/>
      <c r="AY2287" s="1"/>
      <c r="AZ2287" s="1"/>
      <c r="BA2287" s="1"/>
      <c r="BB2287" s="1"/>
      <c r="BC2287" s="1"/>
      <c r="BD2287" s="1"/>
      <c r="BE2287" s="1"/>
      <c r="BF2287" s="1"/>
      <c r="BG2287" s="1"/>
      <c r="BH2287" s="1"/>
      <c r="BI2287" s="1"/>
      <c r="BJ2287" s="1"/>
      <c r="BK2287" s="1"/>
    </row>
    <row r="2288" spans="1:63" s="2" customFormat="1" ht="15" customHeight="1" x14ac:dyDescent="0.15">
      <c r="A2288" s="1"/>
      <c r="B2288" s="1"/>
      <c r="C2288" s="1"/>
      <c r="D2288" s="1"/>
      <c r="E2288" s="1"/>
      <c r="F2288" s="1"/>
      <c r="G2288" s="1"/>
      <c r="H2288" s="1"/>
      <c r="I2288" s="1"/>
      <c r="J2288" s="1"/>
      <c r="K2288" s="1"/>
      <c r="L2288" s="1"/>
      <c r="M2288" s="1"/>
      <c r="N2288" s="1"/>
      <c r="O2288" s="1"/>
      <c r="P2288" s="1"/>
      <c r="Q2288" s="1"/>
      <c r="R2288" s="1"/>
      <c r="S2288" s="1"/>
      <c r="T2288" s="1"/>
      <c r="U2288" s="1"/>
      <c r="V2288" s="1"/>
      <c r="W2288" s="1"/>
      <c r="X2288" s="1"/>
      <c r="Y2288" s="1"/>
      <c r="Z2288" s="1"/>
      <c r="AA2288" s="1"/>
      <c r="AB2288" s="1"/>
      <c r="AC2288" s="1"/>
      <c r="AD2288" s="1"/>
      <c r="AE2288" s="1"/>
      <c r="AF2288" s="83"/>
      <c r="AG2288" s="87"/>
      <c r="AH2288" s="1"/>
      <c r="AI2288" s="1"/>
      <c r="AJ2288" s="1"/>
      <c r="AK2288" s="1"/>
      <c r="AL2288" s="1"/>
      <c r="AM2288" s="1"/>
      <c r="AN2288" s="1"/>
      <c r="AO2288" s="1"/>
      <c r="AP2288" s="1"/>
      <c r="AQ2288" s="1"/>
      <c r="AR2288" s="1"/>
      <c r="AS2288" s="1"/>
      <c r="AT2288" s="1"/>
      <c r="AU2288" s="1"/>
      <c r="AV2288" s="1"/>
      <c r="AW2288" s="1"/>
      <c r="AX2288" s="1"/>
      <c r="AY2288" s="1"/>
      <c r="AZ2288" s="1"/>
      <c r="BA2288" s="1"/>
      <c r="BB2288" s="1"/>
      <c r="BC2288" s="1"/>
      <c r="BD2288" s="1"/>
      <c r="BE2288" s="1"/>
      <c r="BF2288" s="1"/>
      <c r="BG2288" s="1"/>
      <c r="BH2288" s="1"/>
      <c r="BI2288" s="1"/>
      <c r="BJ2288" s="1"/>
      <c r="BK2288" s="1"/>
    </row>
    <row r="2289" spans="1:63" s="2" customFormat="1" ht="15" customHeight="1" x14ac:dyDescent="0.15">
      <c r="A2289" s="1"/>
      <c r="B2289" s="1"/>
      <c r="C2289" s="1"/>
      <c r="D2289" s="1"/>
      <c r="E2289" s="1"/>
      <c r="F2289" s="1"/>
      <c r="G2289" s="1"/>
      <c r="H2289" s="1"/>
      <c r="I2289" s="1"/>
      <c r="J2289" s="1"/>
      <c r="K2289" s="1"/>
      <c r="L2289" s="1"/>
      <c r="M2289" s="1"/>
      <c r="N2289" s="1"/>
      <c r="O2289" s="1"/>
      <c r="P2289" s="1"/>
      <c r="Q2289" s="1"/>
      <c r="R2289" s="1"/>
      <c r="S2289" s="1"/>
      <c r="T2289" s="1"/>
      <c r="U2289" s="1"/>
      <c r="V2289" s="1"/>
      <c r="W2289" s="1"/>
      <c r="X2289" s="1"/>
      <c r="Y2289" s="1"/>
      <c r="Z2289" s="1"/>
      <c r="AA2289" s="1"/>
      <c r="AB2289" s="1"/>
      <c r="AC2289" s="1"/>
      <c r="AD2289" s="1"/>
      <c r="AE2289" s="1"/>
      <c r="AF2289" s="83"/>
      <c r="AG2289" s="87"/>
      <c r="AH2289" s="1"/>
      <c r="AI2289" s="1"/>
      <c r="AJ2289" s="1"/>
      <c r="AK2289" s="1"/>
      <c r="AL2289" s="1"/>
      <c r="AM2289" s="1"/>
      <c r="AN2289" s="1"/>
      <c r="AO2289" s="1"/>
      <c r="AP2289" s="1"/>
      <c r="AQ2289" s="1"/>
      <c r="AR2289" s="1"/>
      <c r="AS2289" s="1"/>
      <c r="AT2289" s="1"/>
      <c r="AU2289" s="1"/>
      <c r="AV2289" s="1"/>
      <c r="AW2289" s="1"/>
      <c r="AX2289" s="1"/>
      <c r="AY2289" s="1"/>
      <c r="AZ2289" s="1"/>
      <c r="BA2289" s="1"/>
      <c r="BB2289" s="1"/>
      <c r="BC2289" s="1"/>
      <c r="BD2289" s="1"/>
      <c r="BE2289" s="1"/>
      <c r="BF2289" s="1"/>
      <c r="BG2289" s="1"/>
      <c r="BH2289" s="1"/>
      <c r="BI2289" s="1"/>
      <c r="BJ2289" s="1"/>
      <c r="BK2289" s="1"/>
    </row>
    <row r="2290" spans="1:63" s="2" customFormat="1" ht="15" customHeight="1" x14ac:dyDescent="0.15">
      <c r="A2290" s="1"/>
      <c r="B2290" s="1"/>
      <c r="C2290" s="1"/>
      <c r="D2290" s="1"/>
      <c r="E2290" s="1"/>
      <c r="F2290" s="1"/>
      <c r="G2290" s="1"/>
      <c r="H2290" s="1"/>
      <c r="I2290" s="1"/>
      <c r="J2290" s="1"/>
      <c r="K2290" s="1"/>
      <c r="L2290" s="1"/>
      <c r="M2290" s="1"/>
      <c r="N2290" s="1"/>
      <c r="O2290" s="1"/>
      <c r="P2290" s="1"/>
      <c r="Q2290" s="1"/>
      <c r="R2290" s="1"/>
      <c r="S2290" s="1"/>
      <c r="T2290" s="1"/>
      <c r="U2290" s="1"/>
      <c r="V2290" s="1"/>
      <c r="W2290" s="1"/>
      <c r="X2290" s="1"/>
      <c r="Y2290" s="1"/>
      <c r="Z2290" s="1"/>
      <c r="AA2290" s="1"/>
      <c r="AB2290" s="1"/>
      <c r="AC2290" s="1"/>
      <c r="AD2290" s="1"/>
      <c r="AE2290" s="1"/>
      <c r="AF2290" s="83"/>
      <c r="AG2290" s="87"/>
      <c r="AH2290" s="1"/>
      <c r="AI2290" s="1"/>
      <c r="AJ2290" s="1"/>
      <c r="AK2290" s="1"/>
      <c r="AL2290" s="1"/>
      <c r="AM2290" s="1"/>
      <c r="AN2290" s="1"/>
      <c r="AO2290" s="1"/>
      <c r="AP2290" s="1"/>
      <c r="AQ2290" s="1"/>
      <c r="AR2290" s="1"/>
      <c r="AS2290" s="1"/>
      <c r="AT2290" s="1"/>
      <c r="AU2290" s="1"/>
      <c r="AV2290" s="1"/>
      <c r="AW2290" s="1"/>
      <c r="AX2290" s="1"/>
      <c r="AY2290" s="1"/>
      <c r="AZ2290" s="1"/>
      <c r="BA2290" s="1"/>
      <c r="BB2290" s="1"/>
      <c r="BC2290" s="1"/>
      <c r="BD2290" s="1"/>
      <c r="BE2290" s="1"/>
      <c r="BF2290" s="1"/>
      <c r="BG2290" s="1"/>
      <c r="BH2290" s="1"/>
      <c r="BI2290" s="1"/>
      <c r="BJ2290" s="1"/>
      <c r="BK2290" s="1"/>
    </row>
    <row r="2291" spans="1:63" s="2" customFormat="1" ht="15" customHeight="1" x14ac:dyDescent="0.15">
      <c r="A2291" s="1"/>
      <c r="B2291" s="1"/>
      <c r="C2291" s="1"/>
      <c r="D2291" s="1"/>
      <c r="E2291" s="1"/>
      <c r="F2291" s="1"/>
      <c r="G2291" s="1"/>
      <c r="H2291" s="1"/>
      <c r="I2291" s="1"/>
      <c r="J2291" s="1"/>
      <c r="K2291" s="1"/>
      <c r="L2291" s="1"/>
      <c r="M2291" s="1"/>
      <c r="N2291" s="1"/>
      <c r="O2291" s="1"/>
      <c r="P2291" s="1"/>
      <c r="Q2291" s="1"/>
      <c r="R2291" s="1"/>
      <c r="S2291" s="1"/>
      <c r="T2291" s="1"/>
      <c r="U2291" s="1"/>
      <c r="V2291" s="1"/>
      <c r="W2291" s="1"/>
      <c r="X2291" s="1"/>
      <c r="Y2291" s="1"/>
      <c r="Z2291" s="1"/>
      <c r="AA2291" s="1"/>
      <c r="AB2291" s="1"/>
      <c r="AC2291" s="1"/>
      <c r="AD2291" s="1"/>
      <c r="AE2291" s="1"/>
      <c r="AF2291" s="83"/>
      <c r="AG2291" s="87"/>
      <c r="AH2291" s="1"/>
      <c r="AI2291" s="1"/>
      <c r="AJ2291" s="1"/>
      <c r="AK2291" s="1"/>
      <c r="AL2291" s="1"/>
      <c r="AM2291" s="1"/>
      <c r="AN2291" s="1"/>
      <c r="AO2291" s="1"/>
      <c r="AP2291" s="1"/>
      <c r="AQ2291" s="1"/>
      <c r="AR2291" s="1"/>
      <c r="AS2291" s="1"/>
      <c r="AT2291" s="1"/>
      <c r="AU2291" s="1"/>
      <c r="AV2291" s="1"/>
      <c r="AW2291" s="1"/>
      <c r="AX2291" s="1"/>
      <c r="AY2291" s="1"/>
      <c r="AZ2291" s="1"/>
      <c r="BA2291" s="1"/>
      <c r="BB2291" s="1"/>
      <c r="BC2291" s="1"/>
      <c r="BD2291" s="1"/>
      <c r="BE2291" s="1"/>
      <c r="BF2291" s="1"/>
      <c r="BG2291" s="1"/>
      <c r="BH2291" s="1"/>
      <c r="BI2291" s="1"/>
      <c r="BJ2291" s="1"/>
      <c r="BK2291" s="1"/>
    </row>
    <row r="2292" spans="1:63" s="2" customFormat="1" ht="15" customHeight="1" x14ac:dyDescent="0.15">
      <c r="A2292" s="1"/>
      <c r="B2292" s="1"/>
      <c r="C2292" s="1"/>
      <c r="D2292" s="1"/>
      <c r="E2292" s="1"/>
      <c r="F2292" s="1"/>
      <c r="G2292" s="1"/>
      <c r="H2292" s="1"/>
      <c r="I2292" s="1"/>
      <c r="J2292" s="1"/>
      <c r="K2292" s="1"/>
      <c r="L2292" s="1"/>
      <c r="M2292" s="1"/>
      <c r="N2292" s="1"/>
      <c r="O2292" s="1"/>
      <c r="P2292" s="1"/>
      <c r="Q2292" s="1"/>
      <c r="R2292" s="1"/>
      <c r="S2292" s="1"/>
      <c r="T2292" s="1"/>
      <c r="U2292" s="1"/>
      <c r="V2292" s="1"/>
      <c r="W2292" s="1"/>
      <c r="X2292" s="1"/>
      <c r="Y2292" s="1"/>
      <c r="Z2292" s="1"/>
      <c r="AA2292" s="1"/>
      <c r="AB2292" s="1"/>
      <c r="AC2292" s="1"/>
      <c r="AD2292" s="1"/>
      <c r="AE2292" s="1"/>
      <c r="AF2292" s="83"/>
      <c r="AG2292" s="87"/>
      <c r="AH2292" s="1"/>
      <c r="AI2292" s="1"/>
      <c r="AJ2292" s="1"/>
      <c r="AK2292" s="1"/>
      <c r="AL2292" s="1"/>
      <c r="AM2292" s="1"/>
      <c r="AN2292" s="1"/>
      <c r="AO2292" s="1"/>
      <c r="AP2292" s="1"/>
      <c r="AQ2292" s="1"/>
      <c r="AR2292" s="1"/>
      <c r="AS2292" s="1"/>
      <c r="AT2292" s="1"/>
      <c r="AU2292" s="1"/>
      <c r="AV2292" s="1"/>
      <c r="AW2292" s="1"/>
      <c r="AX2292" s="1"/>
      <c r="AY2292" s="1"/>
      <c r="AZ2292" s="1"/>
      <c r="BA2292" s="1"/>
      <c r="BB2292" s="1"/>
      <c r="BC2292" s="1"/>
      <c r="BD2292" s="1"/>
      <c r="BE2292" s="1"/>
      <c r="BF2292" s="1"/>
      <c r="BG2292" s="1"/>
      <c r="BH2292" s="1"/>
      <c r="BI2292" s="1"/>
      <c r="BJ2292" s="1"/>
      <c r="BK2292" s="1"/>
    </row>
    <row r="2293" spans="1:63" s="2" customFormat="1" ht="15" customHeight="1" x14ac:dyDescent="0.15">
      <c r="A2293" s="1"/>
      <c r="B2293" s="1"/>
      <c r="C2293" s="1"/>
      <c r="D2293" s="1"/>
      <c r="E2293" s="1"/>
      <c r="F2293" s="1"/>
      <c r="G2293" s="1"/>
      <c r="H2293" s="1"/>
      <c r="I2293" s="1"/>
      <c r="J2293" s="1"/>
      <c r="K2293" s="1"/>
      <c r="L2293" s="1"/>
      <c r="M2293" s="1"/>
      <c r="N2293" s="1"/>
      <c r="O2293" s="1"/>
      <c r="P2293" s="1"/>
      <c r="Q2293" s="1"/>
      <c r="R2293" s="1"/>
      <c r="S2293" s="1"/>
      <c r="T2293" s="1"/>
      <c r="U2293" s="1"/>
      <c r="V2293" s="1"/>
      <c r="W2293" s="1"/>
      <c r="X2293" s="1"/>
      <c r="Y2293" s="1"/>
      <c r="Z2293" s="1"/>
      <c r="AA2293" s="1"/>
      <c r="AB2293" s="1"/>
      <c r="AC2293" s="1"/>
      <c r="AD2293" s="1"/>
      <c r="AE2293" s="1"/>
      <c r="AF2293" s="83"/>
      <c r="AG2293" s="87"/>
      <c r="AH2293" s="1"/>
      <c r="AI2293" s="1"/>
      <c r="AJ2293" s="1"/>
      <c r="AK2293" s="1"/>
      <c r="AL2293" s="1"/>
      <c r="AM2293" s="1"/>
      <c r="AN2293" s="1"/>
      <c r="AO2293" s="1"/>
      <c r="AP2293" s="1"/>
      <c r="AQ2293" s="1"/>
      <c r="AR2293" s="1"/>
      <c r="AS2293" s="1"/>
      <c r="AT2293" s="1"/>
      <c r="AU2293" s="1"/>
      <c r="AV2293" s="1"/>
      <c r="AW2293" s="1"/>
      <c r="AX2293" s="1"/>
      <c r="AY2293" s="1"/>
      <c r="AZ2293" s="1"/>
      <c r="BA2293" s="1"/>
      <c r="BB2293" s="1"/>
      <c r="BC2293" s="1"/>
      <c r="BD2293" s="1"/>
      <c r="BE2293" s="1"/>
      <c r="BF2293" s="1"/>
      <c r="BG2293" s="1"/>
      <c r="BH2293" s="1"/>
      <c r="BI2293" s="1"/>
      <c r="BJ2293" s="1"/>
      <c r="BK2293" s="1"/>
    </row>
    <row r="2294" spans="1:63" s="2" customFormat="1" ht="15" customHeight="1" x14ac:dyDescent="0.15">
      <c r="A2294" s="1"/>
      <c r="B2294" s="1"/>
      <c r="C2294" s="1"/>
      <c r="D2294" s="1"/>
      <c r="E2294" s="1"/>
      <c r="F2294" s="1"/>
      <c r="G2294" s="1"/>
      <c r="H2294" s="1"/>
      <c r="I2294" s="1"/>
      <c r="J2294" s="1"/>
      <c r="K2294" s="1"/>
      <c r="L2294" s="1"/>
      <c r="M2294" s="1"/>
      <c r="N2294" s="1"/>
      <c r="O2294" s="1"/>
      <c r="P2294" s="1"/>
      <c r="Q2294" s="1"/>
      <c r="R2294" s="1"/>
      <c r="S2294" s="1"/>
      <c r="T2294" s="1"/>
      <c r="U2294" s="1"/>
      <c r="V2294" s="1"/>
      <c r="W2294" s="1"/>
      <c r="X2294" s="1"/>
      <c r="Y2294" s="1"/>
      <c r="Z2294" s="1"/>
      <c r="AA2294" s="1"/>
      <c r="AB2294" s="1"/>
      <c r="AC2294" s="1"/>
      <c r="AD2294" s="1"/>
      <c r="AE2294" s="1"/>
      <c r="AF2294" s="83"/>
      <c r="AG2294" s="87"/>
      <c r="AH2294" s="1"/>
      <c r="AI2294" s="1"/>
      <c r="AJ2294" s="1"/>
      <c r="AK2294" s="1"/>
      <c r="AL2294" s="1"/>
      <c r="AM2294" s="1"/>
      <c r="AN2294" s="1"/>
      <c r="AO2294" s="1"/>
      <c r="AP2294" s="1"/>
      <c r="AQ2294" s="1"/>
      <c r="AR2294" s="1"/>
      <c r="AS2294" s="1"/>
      <c r="AT2294" s="1"/>
      <c r="AU2294" s="1"/>
      <c r="AV2294" s="1"/>
      <c r="AW2294" s="1"/>
      <c r="AX2294" s="1"/>
      <c r="AY2294" s="1"/>
      <c r="AZ2294" s="1"/>
      <c r="BA2294" s="1"/>
      <c r="BB2294" s="1"/>
      <c r="BC2294" s="1"/>
      <c r="BD2294" s="1"/>
      <c r="BE2294" s="1"/>
      <c r="BF2294" s="1"/>
      <c r="BG2294" s="1"/>
      <c r="BH2294" s="1"/>
      <c r="BI2294" s="1"/>
      <c r="BJ2294" s="1"/>
      <c r="BK2294" s="1"/>
    </row>
    <row r="2295" spans="1:63" s="2" customFormat="1" ht="15" customHeight="1" x14ac:dyDescent="0.15">
      <c r="A2295" s="1"/>
      <c r="B2295" s="1"/>
      <c r="C2295" s="1"/>
      <c r="D2295" s="1"/>
      <c r="E2295" s="1"/>
      <c r="F2295" s="1"/>
      <c r="G2295" s="1"/>
      <c r="H2295" s="1"/>
      <c r="I2295" s="1"/>
      <c r="J2295" s="1"/>
      <c r="K2295" s="1"/>
      <c r="L2295" s="1"/>
      <c r="M2295" s="1"/>
      <c r="N2295" s="1"/>
      <c r="O2295" s="1"/>
      <c r="P2295" s="1"/>
      <c r="Q2295" s="1"/>
      <c r="R2295" s="1"/>
      <c r="S2295" s="1"/>
      <c r="T2295" s="1"/>
      <c r="U2295" s="1"/>
      <c r="V2295" s="1"/>
      <c r="W2295" s="1"/>
      <c r="X2295" s="1"/>
      <c r="Y2295" s="1"/>
      <c r="Z2295" s="1"/>
      <c r="AA2295" s="1"/>
      <c r="AB2295" s="1"/>
      <c r="AC2295" s="1"/>
      <c r="AD2295" s="1"/>
      <c r="AE2295" s="1"/>
      <c r="AF2295" s="83"/>
      <c r="AG2295" s="87"/>
      <c r="AH2295" s="1"/>
      <c r="AI2295" s="1"/>
      <c r="AJ2295" s="1"/>
      <c r="AK2295" s="1"/>
      <c r="AL2295" s="1"/>
      <c r="AM2295" s="1"/>
      <c r="AN2295" s="1"/>
      <c r="AO2295" s="1"/>
      <c r="AP2295" s="1"/>
      <c r="AQ2295" s="1"/>
      <c r="AR2295" s="1"/>
      <c r="AS2295" s="1"/>
      <c r="AT2295" s="1"/>
      <c r="AU2295" s="1"/>
      <c r="AV2295" s="1"/>
      <c r="AW2295" s="1"/>
      <c r="AX2295" s="1"/>
      <c r="AY2295" s="1"/>
      <c r="AZ2295" s="1"/>
      <c r="BA2295" s="1"/>
      <c r="BB2295" s="1"/>
      <c r="BC2295" s="1"/>
      <c r="BD2295" s="1"/>
      <c r="BE2295" s="1"/>
      <c r="BF2295" s="1"/>
      <c r="BG2295" s="1"/>
      <c r="BH2295" s="1"/>
      <c r="BI2295" s="1"/>
      <c r="BJ2295" s="1"/>
      <c r="BK2295" s="1"/>
    </row>
    <row r="2296" spans="1:63" s="2" customFormat="1" ht="15" customHeight="1" x14ac:dyDescent="0.15">
      <c r="A2296" s="1"/>
      <c r="B2296" s="1"/>
      <c r="C2296" s="1"/>
      <c r="D2296" s="1"/>
      <c r="E2296" s="1"/>
      <c r="F2296" s="1"/>
      <c r="G2296" s="1"/>
      <c r="H2296" s="1"/>
      <c r="I2296" s="1"/>
      <c r="J2296" s="1"/>
      <c r="K2296" s="1"/>
      <c r="L2296" s="1"/>
      <c r="M2296" s="1"/>
      <c r="N2296" s="1"/>
      <c r="O2296" s="1"/>
      <c r="P2296" s="1"/>
      <c r="Q2296" s="1"/>
      <c r="R2296" s="1"/>
      <c r="S2296" s="1"/>
      <c r="T2296" s="1"/>
      <c r="U2296" s="1"/>
      <c r="V2296" s="1"/>
      <c r="W2296" s="1"/>
      <c r="X2296" s="1"/>
      <c r="Y2296" s="1"/>
      <c r="Z2296" s="1"/>
      <c r="AA2296" s="1"/>
      <c r="AB2296" s="1"/>
      <c r="AC2296" s="1"/>
      <c r="AD2296" s="1"/>
      <c r="AE2296" s="1"/>
      <c r="AF2296" s="83"/>
      <c r="AG2296" s="87"/>
      <c r="AH2296" s="1"/>
      <c r="AI2296" s="1"/>
      <c r="AJ2296" s="1"/>
      <c r="AK2296" s="1"/>
      <c r="AL2296" s="1"/>
      <c r="AM2296" s="1"/>
      <c r="AN2296" s="1"/>
      <c r="AO2296" s="1"/>
      <c r="AP2296" s="1"/>
      <c r="AQ2296" s="1"/>
      <c r="AR2296" s="1"/>
      <c r="AS2296" s="1"/>
      <c r="AT2296" s="1"/>
      <c r="AU2296" s="1"/>
      <c r="AV2296" s="1"/>
      <c r="AW2296" s="1"/>
      <c r="AX2296" s="1"/>
      <c r="AY2296" s="1"/>
      <c r="AZ2296" s="1"/>
      <c r="BA2296" s="1"/>
      <c r="BB2296" s="1"/>
      <c r="BC2296" s="1"/>
      <c r="BD2296" s="1"/>
      <c r="BE2296" s="1"/>
      <c r="BF2296" s="1"/>
      <c r="BG2296" s="1"/>
      <c r="BH2296" s="1"/>
      <c r="BI2296" s="1"/>
      <c r="BJ2296" s="1"/>
      <c r="BK2296" s="1"/>
    </row>
    <row r="2297" spans="1:63" s="2" customFormat="1" ht="15" customHeight="1" x14ac:dyDescent="0.15">
      <c r="A2297" s="1"/>
      <c r="B2297" s="1"/>
      <c r="C2297" s="1"/>
      <c r="D2297" s="1"/>
      <c r="E2297" s="1"/>
      <c r="F2297" s="1"/>
      <c r="G2297" s="1"/>
      <c r="H2297" s="1"/>
      <c r="I2297" s="1"/>
      <c r="J2297" s="1"/>
      <c r="K2297" s="1"/>
      <c r="L2297" s="1"/>
      <c r="M2297" s="1"/>
      <c r="N2297" s="1"/>
      <c r="O2297" s="1"/>
      <c r="P2297" s="1"/>
      <c r="Q2297" s="1"/>
      <c r="R2297" s="1"/>
      <c r="S2297" s="1"/>
      <c r="T2297" s="1"/>
      <c r="U2297" s="1"/>
      <c r="V2297" s="1"/>
      <c r="W2297" s="1"/>
      <c r="X2297" s="1"/>
      <c r="Y2297" s="1"/>
      <c r="Z2297" s="1"/>
      <c r="AA2297" s="1"/>
      <c r="AB2297" s="1"/>
      <c r="AC2297" s="1"/>
      <c r="AD2297" s="1"/>
      <c r="AE2297" s="1"/>
      <c r="AF2297" s="83"/>
      <c r="AG2297" s="87"/>
      <c r="AH2297" s="1"/>
      <c r="AI2297" s="1"/>
      <c r="AJ2297" s="1"/>
      <c r="AK2297" s="1"/>
      <c r="AL2297" s="1"/>
      <c r="AM2297" s="1"/>
      <c r="AN2297" s="1"/>
      <c r="AO2297" s="1"/>
      <c r="AP2297" s="1"/>
      <c r="AQ2297" s="1"/>
      <c r="AR2297" s="1"/>
      <c r="AS2297" s="1"/>
      <c r="AT2297" s="1"/>
      <c r="AU2297" s="1"/>
      <c r="AV2297" s="1"/>
      <c r="AW2297" s="1"/>
      <c r="AX2297" s="1"/>
      <c r="AY2297" s="1"/>
      <c r="AZ2297" s="1"/>
      <c r="BA2297" s="1"/>
      <c r="BB2297" s="1"/>
      <c r="BC2297" s="1"/>
      <c r="BD2297" s="1"/>
      <c r="BE2297" s="1"/>
      <c r="BF2297" s="1"/>
      <c r="BG2297" s="1"/>
      <c r="BH2297" s="1"/>
      <c r="BI2297" s="1"/>
      <c r="BJ2297" s="1"/>
      <c r="BK2297" s="1"/>
    </row>
    <row r="2298" spans="1:63" s="2" customFormat="1" ht="15" customHeight="1" x14ac:dyDescent="0.15">
      <c r="A2298" s="1"/>
      <c r="B2298" s="1"/>
      <c r="C2298" s="1"/>
      <c r="D2298" s="1"/>
      <c r="E2298" s="1"/>
      <c r="F2298" s="1"/>
      <c r="G2298" s="1"/>
      <c r="H2298" s="1"/>
      <c r="I2298" s="1"/>
      <c r="J2298" s="1"/>
      <c r="K2298" s="1"/>
      <c r="L2298" s="1"/>
      <c r="M2298" s="1"/>
      <c r="N2298" s="1"/>
      <c r="O2298" s="1"/>
      <c r="P2298" s="1"/>
      <c r="Q2298" s="1"/>
      <c r="R2298" s="1"/>
      <c r="S2298" s="1"/>
      <c r="T2298" s="1"/>
      <c r="U2298" s="1"/>
      <c r="V2298" s="1"/>
      <c r="W2298" s="1"/>
      <c r="X2298" s="1"/>
      <c r="Y2298" s="1"/>
      <c r="Z2298" s="1"/>
      <c r="AA2298" s="1"/>
      <c r="AB2298" s="1"/>
      <c r="AC2298" s="1"/>
      <c r="AD2298" s="1"/>
      <c r="AE2298" s="1"/>
      <c r="AF2298" s="83"/>
      <c r="AG2298" s="87"/>
      <c r="AH2298" s="1"/>
      <c r="AI2298" s="1"/>
      <c r="AJ2298" s="1"/>
      <c r="AK2298" s="1"/>
      <c r="AL2298" s="1"/>
      <c r="AM2298" s="1"/>
      <c r="AN2298" s="1"/>
      <c r="AO2298" s="1"/>
      <c r="AP2298" s="1"/>
      <c r="AQ2298" s="1"/>
      <c r="AR2298" s="1"/>
      <c r="AS2298" s="1"/>
      <c r="AT2298" s="1"/>
      <c r="AU2298" s="1"/>
      <c r="AV2298" s="1"/>
      <c r="AW2298" s="1"/>
      <c r="AX2298" s="1"/>
      <c r="AY2298" s="1"/>
      <c r="AZ2298" s="1"/>
      <c r="BA2298" s="1"/>
      <c r="BB2298" s="1"/>
      <c r="BC2298" s="1"/>
      <c r="BD2298" s="1"/>
      <c r="BE2298" s="1"/>
      <c r="BF2298" s="1"/>
      <c r="BG2298" s="1"/>
      <c r="BH2298" s="1"/>
      <c r="BI2298" s="1"/>
      <c r="BJ2298" s="1"/>
      <c r="BK2298" s="1"/>
    </row>
    <row r="2299" spans="1:63" s="2" customFormat="1" ht="15" customHeight="1" x14ac:dyDescent="0.15">
      <c r="A2299" s="1"/>
      <c r="B2299" s="1"/>
      <c r="C2299" s="1"/>
      <c r="D2299" s="1"/>
      <c r="E2299" s="1"/>
      <c r="F2299" s="1"/>
      <c r="G2299" s="1"/>
      <c r="H2299" s="1"/>
      <c r="I2299" s="1"/>
      <c r="J2299" s="1"/>
      <c r="K2299" s="1"/>
      <c r="L2299" s="1"/>
      <c r="M2299" s="1"/>
      <c r="N2299" s="1"/>
      <c r="O2299" s="1"/>
      <c r="P2299" s="1"/>
      <c r="Q2299" s="1"/>
      <c r="R2299" s="1"/>
      <c r="S2299" s="1"/>
      <c r="T2299" s="1"/>
      <c r="U2299" s="1"/>
      <c r="V2299" s="1"/>
      <c r="W2299" s="1"/>
      <c r="X2299" s="1"/>
      <c r="Y2299" s="1"/>
      <c r="Z2299" s="1"/>
      <c r="AA2299" s="1"/>
      <c r="AB2299" s="1"/>
      <c r="AC2299" s="1"/>
      <c r="AD2299" s="1"/>
      <c r="AE2299" s="1"/>
      <c r="AF2299" s="83"/>
      <c r="AG2299" s="87"/>
      <c r="AH2299" s="1"/>
      <c r="AI2299" s="1"/>
      <c r="AJ2299" s="1"/>
      <c r="AK2299" s="1"/>
      <c r="AL2299" s="1"/>
      <c r="AM2299" s="1"/>
      <c r="AN2299" s="1"/>
      <c r="AO2299" s="1"/>
      <c r="AP2299" s="1"/>
      <c r="AQ2299" s="1"/>
      <c r="AR2299" s="1"/>
      <c r="AS2299" s="1"/>
      <c r="AT2299" s="1"/>
      <c r="AU2299" s="1"/>
      <c r="AV2299" s="1"/>
      <c r="AW2299" s="1"/>
      <c r="AX2299" s="1"/>
      <c r="AY2299" s="1"/>
      <c r="AZ2299" s="1"/>
      <c r="BA2299" s="1"/>
      <c r="BB2299" s="1"/>
      <c r="BC2299" s="1"/>
      <c r="BD2299" s="1"/>
      <c r="BE2299" s="1"/>
      <c r="BF2299" s="1"/>
      <c r="BG2299" s="1"/>
      <c r="BH2299" s="1"/>
      <c r="BI2299" s="1"/>
      <c r="BJ2299" s="1"/>
      <c r="BK2299" s="1"/>
    </row>
    <row r="2300" spans="1:63" s="2" customFormat="1" ht="15" customHeight="1" x14ac:dyDescent="0.15">
      <c r="A2300" s="1"/>
      <c r="B2300" s="1"/>
      <c r="C2300" s="1"/>
      <c r="D2300" s="1"/>
      <c r="E2300" s="1"/>
      <c r="F2300" s="1"/>
      <c r="G2300" s="1"/>
      <c r="H2300" s="1"/>
      <c r="I2300" s="1"/>
      <c r="J2300" s="1"/>
      <c r="K2300" s="1"/>
      <c r="L2300" s="1"/>
      <c r="M2300" s="1"/>
      <c r="N2300" s="1"/>
      <c r="O2300" s="1"/>
      <c r="P2300" s="1"/>
      <c r="Q2300" s="1"/>
      <c r="R2300" s="1"/>
      <c r="S2300" s="1"/>
      <c r="T2300" s="1"/>
      <c r="U2300" s="1"/>
      <c r="V2300" s="1"/>
      <c r="W2300" s="1"/>
      <c r="X2300" s="1"/>
      <c r="Y2300" s="1"/>
      <c r="Z2300" s="1"/>
      <c r="AA2300" s="1"/>
      <c r="AB2300" s="1"/>
      <c r="AC2300" s="1"/>
      <c r="AD2300" s="1"/>
      <c r="AE2300" s="1"/>
      <c r="AF2300" s="83"/>
      <c r="AG2300" s="87"/>
      <c r="AH2300" s="1"/>
      <c r="AI2300" s="1"/>
      <c r="AJ2300" s="1"/>
      <c r="AK2300" s="1"/>
      <c r="AL2300" s="1"/>
      <c r="AM2300" s="1"/>
      <c r="AN2300" s="1"/>
      <c r="AO2300" s="1"/>
      <c r="AP2300" s="1"/>
      <c r="AQ2300" s="1"/>
      <c r="AR2300" s="1"/>
      <c r="AS2300" s="1"/>
      <c r="AT2300" s="1"/>
      <c r="AU2300" s="1"/>
      <c r="AV2300" s="1"/>
      <c r="AW2300" s="1"/>
      <c r="AX2300" s="1"/>
      <c r="AY2300" s="1"/>
      <c r="AZ2300" s="1"/>
      <c r="BA2300" s="1"/>
      <c r="BB2300" s="1"/>
      <c r="BC2300" s="1"/>
      <c r="BD2300" s="1"/>
      <c r="BE2300" s="1"/>
      <c r="BF2300" s="1"/>
      <c r="BG2300" s="1"/>
      <c r="BH2300" s="1"/>
      <c r="BI2300" s="1"/>
      <c r="BJ2300" s="1"/>
      <c r="BK2300" s="1"/>
    </row>
    <row r="2301" spans="1:63" s="2" customFormat="1" ht="15" customHeight="1" x14ac:dyDescent="0.15">
      <c r="A2301" s="1"/>
      <c r="B2301" s="1"/>
      <c r="C2301" s="1"/>
      <c r="D2301" s="1"/>
      <c r="E2301" s="1"/>
      <c r="F2301" s="1"/>
      <c r="G2301" s="1"/>
      <c r="H2301" s="1"/>
      <c r="I2301" s="1"/>
      <c r="J2301" s="1"/>
      <c r="K2301" s="1"/>
      <c r="L2301" s="1"/>
      <c r="M2301" s="1"/>
      <c r="N2301" s="1"/>
      <c r="O2301" s="1"/>
      <c r="P2301" s="1"/>
      <c r="Q2301" s="1"/>
      <c r="R2301" s="1"/>
      <c r="S2301" s="1"/>
      <c r="T2301" s="1"/>
      <c r="U2301" s="1"/>
      <c r="V2301" s="1"/>
      <c r="W2301" s="1"/>
      <c r="X2301" s="1"/>
      <c r="Y2301" s="1"/>
      <c r="Z2301" s="1"/>
      <c r="AA2301" s="1"/>
      <c r="AB2301" s="1"/>
      <c r="AC2301" s="1"/>
      <c r="AD2301" s="1"/>
      <c r="AE2301" s="1"/>
      <c r="AF2301" s="83"/>
      <c r="AG2301" s="87"/>
      <c r="AH2301" s="1"/>
      <c r="AI2301" s="1"/>
      <c r="AJ2301" s="1"/>
      <c r="AK2301" s="1"/>
      <c r="AL2301" s="1"/>
      <c r="AM2301" s="1"/>
      <c r="AN2301" s="1"/>
      <c r="AO2301" s="1"/>
      <c r="AP2301" s="1"/>
      <c r="AQ2301" s="1"/>
      <c r="AR2301" s="1"/>
      <c r="AS2301" s="1"/>
      <c r="AT2301" s="1"/>
      <c r="AU2301" s="1"/>
      <c r="AV2301" s="1"/>
      <c r="AW2301" s="1"/>
      <c r="AX2301" s="1"/>
      <c r="AY2301" s="1"/>
      <c r="AZ2301" s="1"/>
      <c r="BA2301" s="1"/>
      <c r="BB2301" s="1"/>
      <c r="BC2301" s="1"/>
      <c r="BD2301" s="1"/>
      <c r="BE2301" s="1"/>
      <c r="BF2301" s="1"/>
      <c r="BG2301" s="1"/>
      <c r="BH2301" s="1"/>
      <c r="BI2301" s="1"/>
      <c r="BJ2301" s="1"/>
      <c r="BK2301" s="1"/>
    </row>
    <row r="2302" spans="1:63" s="2" customFormat="1" ht="15" customHeight="1" x14ac:dyDescent="0.15">
      <c r="A2302" s="1"/>
      <c r="B2302" s="1"/>
      <c r="C2302" s="1"/>
      <c r="D2302" s="1"/>
      <c r="E2302" s="1"/>
      <c r="F2302" s="1"/>
      <c r="G2302" s="1"/>
      <c r="H2302" s="1"/>
      <c r="I2302" s="1"/>
      <c r="J2302" s="1"/>
      <c r="K2302" s="1"/>
      <c r="L2302" s="1"/>
      <c r="M2302" s="1"/>
      <c r="N2302" s="1"/>
      <c r="O2302" s="1"/>
      <c r="P2302" s="1"/>
      <c r="Q2302" s="1"/>
      <c r="R2302" s="1"/>
      <c r="S2302" s="1"/>
      <c r="T2302" s="1"/>
      <c r="U2302" s="1"/>
      <c r="V2302" s="1"/>
      <c r="W2302" s="1"/>
      <c r="X2302" s="1"/>
      <c r="Y2302" s="1"/>
      <c r="Z2302" s="1"/>
      <c r="AA2302" s="1"/>
      <c r="AB2302" s="1"/>
      <c r="AC2302" s="1"/>
      <c r="AD2302" s="1"/>
      <c r="AE2302" s="1"/>
      <c r="AF2302" s="83"/>
      <c r="AG2302" s="87"/>
      <c r="AH2302" s="1"/>
      <c r="AI2302" s="1"/>
      <c r="AJ2302" s="1"/>
      <c r="AK2302" s="1"/>
      <c r="AL2302" s="1"/>
      <c r="AM2302" s="1"/>
      <c r="AN2302" s="1"/>
      <c r="AO2302" s="1"/>
      <c r="AP2302" s="1"/>
      <c r="AQ2302" s="1"/>
      <c r="AR2302" s="1"/>
      <c r="AS2302" s="1"/>
      <c r="AT2302" s="1"/>
      <c r="AU2302" s="1"/>
      <c r="AV2302" s="1"/>
      <c r="AW2302" s="1"/>
      <c r="AX2302" s="1"/>
      <c r="AY2302" s="1"/>
      <c r="AZ2302" s="1"/>
      <c r="BA2302" s="1"/>
      <c r="BB2302" s="1"/>
      <c r="BC2302" s="1"/>
      <c r="BD2302" s="1"/>
      <c r="BE2302" s="1"/>
      <c r="BF2302" s="1"/>
      <c r="BG2302" s="1"/>
      <c r="BH2302" s="1"/>
      <c r="BI2302" s="1"/>
      <c r="BJ2302" s="1"/>
      <c r="BK2302" s="1"/>
    </row>
    <row r="2303" spans="1:63" s="2" customFormat="1" ht="15" customHeight="1" x14ac:dyDescent="0.15">
      <c r="A2303" s="1"/>
      <c r="B2303" s="1"/>
      <c r="C2303" s="1"/>
      <c r="D2303" s="1"/>
      <c r="E2303" s="1"/>
      <c r="F2303" s="1"/>
      <c r="G2303" s="1"/>
      <c r="H2303" s="1"/>
      <c r="I2303" s="1"/>
      <c r="J2303" s="1"/>
      <c r="K2303" s="1"/>
      <c r="L2303" s="1"/>
      <c r="M2303" s="1"/>
      <c r="N2303" s="1"/>
      <c r="O2303" s="1"/>
      <c r="P2303" s="1"/>
      <c r="Q2303" s="1"/>
      <c r="R2303" s="1"/>
      <c r="S2303" s="1"/>
      <c r="T2303" s="1"/>
      <c r="U2303" s="1"/>
      <c r="V2303" s="1"/>
      <c r="W2303" s="1"/>
      <c r="X2303" s="1"/>
      <c r="Y2303" s="1"/>
      <c r="Z2303" s="1"/>
      <c r="AA2303" s="1"/>
      <c r="AB2303" s="1"/>
      <c r="AC2303" s="1"/>
      <c r="AD2303" s="1"/>
      <c r="AE2303" s="1"/>
      <c r="AF2303" s="83"/>
      <c r="AG2303" s="87"/>
      <c r="AH2303" s="1"/>
      <c r="AI2303" s="1"/>
      <c r="AJ2303" s="1"/>
      <c r="AK2303" s="1"/>
      <c r="AL2303" s="1"/>
      <c r="AM2303" s="1"/>
      <c r="AN2303" s="1"/>
      <c r="AO2303" s="1"/>
      <c r="AP2303" s="1"/>
      <c r="AQ2303" s="1"/>
      <c r="AR2303" s="1"/>
      <c r="AS2303" s="1"/>
      <c r="AT2303" s="1"/>
      <c r="AU2303" s="1"/>
      <c r="AV2303" s="1"/>
      <c r="AW2303" s="1"/>
      <c r="AX2303" s="1"/>
      <c r="AY2303" s="1"/>
      <c r="AZ2303" s="1"/>
      <c r="BA2303" s="1"/>
      <c r="BB2303" s="1"/>
      <c r="BC2303" s="1"/>
      <c r="BD2303" s="1"/>
      <c r="BE2303" s="1"/>
      <c r="BF2303" s="1"/>
      <c r="BG2303" s="1"/>
      <c r="BH2303" s="1"/>
      <c r="BI2303" s="1"/>
      <c r="BJ2303" s="1"/>
      <c r="BK2303" s="1"/>
    </row>
    <row r="2304" spans="1:63" s="2" customFormat="1" ht="15" customHeight="1" x14ac:dyDescent="0.15">
      <c r="A2304" s="1"/>
      <c r="B2304" s="1"/>
      <c r="C2304" s="1"/>
      <c r="D2304" s="1"/>
      <c r="E2304" s="1"/>
      <c r="F2304" s="1"/>
      <c r="G2304" s="1"/>
      <c r="H2304" s="1"/>
      <c r="I2304" s="1"/>
      <c r="J2304" s="1"/>
      <c r="K2304" s="1"/>
      <c r="L2304" s="1"/>
      <c r="M2304" s="1"/>
      <c r="N2304" s="1"/>
      <c r="O2304" s="1"/>
      <c r="P2304" s="1"/>
      <c r="Q2304" s="1"/>
      <c r="R2304" s="1"/>
      <c r="S2304" s="1"/>
      <c r="T2304" s="1"/>
      <c r="U2304" s="1"/>
      <c r="V2304" s="1"/>
      <c r="W2304" s="1"/>
      <c r="X2304" s="1"/>
      <c r="Y2304" s="1"/>
      <c r="Z2304" s="1"/>
      <c r="AA2304" s="1"/>
      <c r="AB2304" s="1"/>
      <c r="AC2304" s="1"/>
      <c r="AD2304" s="1"/>
      <c r="AE2304" s="1"/>
      <c r="AF2304" s="83"/>
      <c r="AG2304" s="87"/>
      <c r="AH2304" s="1"/>
      <c r="AI2304" s="1"/>
      <c r="AJ2304" s="1"/>
      <c r="AK2304" s="1"/>
      <c r="AL2304" s="1"/>
      <c r="AM2304" s="1"/>
      <c r="AN2304" s="1"/>
      <c r="AO2304" s="1"/>
      <c r="AP2304" s="1"/>
      <c r="AQ2304" s="1"/>
      <c r="AR2304" s="1"/>
      <c r="AS2304" s="1"/>
      <c r="AT2304" s="1"/>
      <c r="AU2304" s="1"/>
      <c r="AV2304" s="1"/>
      <c r="AW2304" s="1"/>
      <c r="AX2304" s="1"/>
      <c r="AY2304" s="1"/>
      <c r="AZ2304" s="1"/>
      <c r="BA2304" s="1"/>
      <c r="BB2304" s="1"/>
      <c r="BC2304" s="1"/>
      <c r="BD2304" s="1"/>
      <c r="BE2304" s="1"/>
      <c r="BF2304" s="1"/>
      <c r="BG2304" s="1"/>
      <c r="BH2304" s="1"/>
      <c r="BI2304" s="1"/>
      <c r="BJ2304" s="1"/>
      <c r="BK2304" s="1"/>
    </row>
    <row r="2305" spans="1:63" s="2" customFormat="1" ht="15" customHeight="1" x14ac:dyDescent="0.15">
      <c r="A2305" s="1"/>
      <c r="B2305" s="1"/>
      <c r="C2305" s="1"/>
      <c r="D2305" s="1"/>
      <c r="E2305" s="1"/>
      <c r="F2305" s="1"/>
      <c r="G2305" s="1"/>
      <c r="H2305" s="1"/>
      <c r="I2305" s="1"/>
      <c r="J2305" s="1"/>
      <c r="K2305" s="1"/>
      <c r="L2305" s="1"/>
      <c r="M2305" s="1"/>
      <c r="N2305" s="1"/>
      <c r="O2305" s="1"/>
      <c r="P2305" s="1"/>
      <c r="Q2305" s="1"/>
      <c r="R2305" s="1"/>
      <c r="S2305" s="1"/>
      <c r="T2305" s="1"/>
      <c r="U2305" s="1"/>
      <c r="V2305" s="1"/>
      <c r="W2305" s="1"/>
      <c r="X2305" s="1"/>
      <c r="Y2305" s="1"/>
      <c r="Z2305" s="1"/>
      <c r="AA2305" s="1"/>
      <c r="AB2305" s="1"/>
      <c r="AC2305" s="1"/>
      <c r="AD2305" s="1"/>
      <c r="AE2305" s="1"/>
      <c r="AF2305" s="83"/>
      <c r="AG2305" s="87"/>
      <c r="AH2305" s="1"/>
      <c r="AI2305" s="1"/>
      <c r="AJ2305" s="1"/>
      <c r="AK2305" s="1"/>
      <c r="AL2305" s="1"/>
      <c r="AM2305" s="1"/>
      <c r="AN2305" s="1"/>
      <c r="AO2305" s="1"/>
      <c r="AP2305" s="1"/>
      <c r="AQ2305" s="1"/>
      <c r="AR2305" s="1"/>
      <c r="AS2305" s="1"/>
      <c r="AT2305" s="1"/>
      <c r="AU2305" s="1"/>
      <c r="AV2305" s="1"/>
      <c r="AW2305" s="1"/>
      <c r="AX2305" s="1"/>
      <c r="AY2305" s="1"/>
      <c r="AZ2305" s="1"/>
      <c r="BA2305" s="1"/>
      <c r="BB2305" s="1"/>
      <c r="BC2305" s="1"/>
      <c r="BD2305" s="1"/>
      <c r="BE2305" s="1"/>
      <c r="BF2305" s="1"/>
      <c r="BG2305" s="1"/>
      <c r="BH2305" s="1"/>
      <c r="BI2305" s="1"/>
      <c r="BJ2305" s="1"/>
      <c r="BK2305" s="1"/>
    </row>
    <row r="2306" spans="1:63" s="2" customFormat="1" ht="15" customHeight="1" x14ac:dyDescent="0.15">
      <c r="A2306" s="1"/>
      <c r="B2306" s="1"/>
      <c r="C2306" s="1"/>
      <c r="D2306" s="1"/>
      <c r="E2306" s="1"/>
      <c r="F2306" s="1"/>
      <c r="G2306" s="1"/>
      <c r="H2306" s="1"/>
      <c r="I2306" s="1"/>
      <c r="J2306" s="1"/>
      <c r="K2306" s="1"/>
      <c r="L2306" s="1"/>
      <c r="M2306" s="1"/>
      <c r="N2306" s="1"/>
      <c r="O2306" s="1"/>
      <c r="P2306" s="1"/>
      <c r="Q2306" s="1"/>
      <c r="R2306" s="1"/>
      <c r="S2306" s="1"/>
      <c r="T2306" s="1"/>
      <c r="U2306" s="1"/>
      <c r="V2306" s="1"/>
      <c r="W2306" s="1"/>
      <c r="X2306" s="1"/>
      <c r="Y2306" s="1"/>
      <c r="Z2306" s="1"/>
      <c r="AA2306" s="1"/>
      <c r="AB2306" s="1"/>
      <c r="AC2306" s="1"/>
      <c r="AD2306" s="1"/>
      <c r="AE2306" s="1"/>
      <c r="AF2306" s="83"/>
      <c r="AG2306" s="87"/>
      <c r="AH2306" s="1"/>
      <c r="AI2306" s="1"/>
      <c r="AJ2306" s="1"/>
      <c r="AK2306" s="1"/>
      <c r="AL2306" s="1"/>
      <c r="AM2306" s="1"/>
      <c r="AN2306" s="1"/>
      <c r="AO2306" s="1"/>
      <c r="AP2306" s="1"/>
      <c r="AQ2306" s="1"/>
      <c r="AR2306" s="1"/>
      <c r="AS2306" s="1"/>
      <c r="AT2306" s="1"/>
      <c r="AU2306" s="1"/>
      <c r="AV2306" s="1"/>
      <c r="AW2306" s="1"/>
      <c r="AX2306" s="1"/>
      <c r="AY2306" s="1"/>
      <c r="AZ2306" s="1"/>
      <c r="BA2306" s="1"/>
      <c r="BB2306" s="1"/>
      <c r="BC2306" s="1"/>
      <c r="BD2306" s="1"/>
      <c r="BE2306" s="1"/>
      <c r="BF2306" s="1"/>
      <c r="BG2306" s="1"/>
      <c r="BH2306" s="1"/>
      <c r="BI2306" s="1"/>
      <c r="BJ2306" s="1"/>
      <c r="BK2306" s="1"/>
    </row>
    <row r="2307" spans="1:63" s="2" customFormat="1" ht="15" customHeight="1" x14ac:dyDescent="0.15">
      <c r="A2307" s="1"/>
      <c r="B2307" s="1"/>
      <c r="C2307" s="1"/>
      <c r="D2307" s="1"/>
      <c r="E2307" s="1"/>
      <c r="F2307" s="1"/>
      <c r="G2307" s="1"/>
      <c r="H2307" s="1"/>
      <c r="I2307" s="1"/>
      <c r="J2307" s="1"/>
      <c r="K2307" s="1"/>
      <c r="L2307" s="1"/>
      <c r="M2307" s="1"/>
      <c r="N2307" s="1"/>
      <c r="O2307" s="1"/>
      <c r="P2307" s="1"/>
      <c r="Q2307" s="1"/>
      <c r="R2307" s="1"/>
      <c r="S2307" s="1"/>
      <c r="T2307" s="1"/>
      <c r="U2307" s="1"/>
      <c r="V2307" s="1"/>
      <c r="W2307" s="1"/>
      <c r="X2307" s="1"/>
      <c r="Y2307" s="1"/>
      <c r="Z2307" s="1"/>
      <c r="AA2307" s="1"/>
      <c r="AB2307" s="1"/>
      <c r="AC2307" s="1"/>
      <c r="AD2307" s="1"/>
      <c r="AE2307" s="1"/>
      <c r="AF2307" s="83"/>
      <c r="AG2307" s="87"/>
      <c r="AH2307" s="1"/>
      <c r="AI2307" s="1"/>
      <c r="AJ2307" s="1"/>
      <c r="AK2307" s="1"/>
      <c r="AL2307" s="1"/>
      <c r="AM2307" s="1"/>
      <c r="AN2307" s="1"/>
      <c r="AO2307" s="1"/>
      <c r="AP2307" s="1"/>
      <c r="AQ2307" s="1"/>
      <c r="AR2307" s="1"/>
      <c r="AS2307" s="1"/>
      <c r="AT2307" s="1"/>
      <c r="AU2307" s="1"/>
      <c r="AV2307" s="1"/>
      <c r="AW2307" s="1"/>
      <c r="AX2307" s="1"/>
      <c r="AY2307" s="1"/>
      <c r="AZ2307" s="1"/>
      <c r="BA2307" s="1"/>
      <c r="BB2307" s="1"/>
      <c r="BC2307" s="1"/>
      <c r="BD2307" s="1"/>
      <c r="BE2307" s="1"/>
      <c r="BF2307" s="1"/>
      <c r="BG2307" s="1"/>
      <c r="BH2307" s="1"/>
      <c r="BI2307" s="1"/>
      <c r="BJ2307" s="1"/>
      <c r="BK2307" s="1"/>
    </row>
    <row r="2308" spans="1:63" s="2" customFormat="1" ht="15" customHeight="1" x14ac:dyDescent="0.15">
      <c r="A2308" s="1"/>
      <c r="B2308" s="1"/>
      <c r="C2308" s="1"/>
      <c r="D2308" s="1"/>
      <c r="E2308" s="1"/>
      <c r="F2308" s="1"/>
      <c r="G2308" s="1"/>
      <c r="H2308" s="1"/>
      <c r="I2308" s="1"/>
      <c r="J2308" s="1"/>
      <c r="K2308" s="1"/>
      <c r="L2308" s="1"/>
      <c r="M2308" s="1"/>
      <c r="N2308" s="1"/>
      <c r="O2308" s="1"/>
      <c r="P2308" s="1"/>
      <c r="Q2308" s="1"/>
      <c r="R2308" s="1"/>
      <c r="S2308" s="1"/>
      <c r="T2308" s="1"/>
      <c r="U2308" s="1"/>
      <c r="V2308" s="1"/>
      <c r="W2308" s="1"/>
      <c r="X2308" s="1"/>
      <c r="Y2308" s="1"/>
      <c r="Z2308" s="1"/>
      <c r="AA2308" s="1"/>
      <c r="AB2308" s="1"/>
      <c r="AC2308" s="1"/>
      <c r="AD2308" s="1"/>
      <c r="AE2308" s="1"/>
      <c r="AF2308" s="83"/>
      <c r="AG2308" s="87"/>
      <c r="AH2308" s="1"/>
      <c r="AI2308" s="1"/>
      <c r="AJ2308" s="1"/>
      <c r="AK2308" s="1"/>
      <c r="AL2308" s="1"/>
      <c r="AM2308" s="1"/>
      <c r="AN2308" s="1"/>
      <c r="AO2308" s="1"/>
      <c r="AP2308" s="1"/>
      <c r="AQ2308" s="1"/>
      <c r="AR2308" s="1"/>
      <c r="AS2308" s="1"/>
      <c r="AT2308" s="1"/>
      <c r="AU2308" s="1"/>
      <c r="AV2308" s="1"/>
      <c r="AW2308" s="1"/>
      <c r="AX2308" s="1"/>
      <c r="AY2308" s="1"/>
      <c r="AZ2308" s="1"/>
      <c r="BA2308" s="1"/>
      <c r="BB2308" s="1"/>
      <c r="BC2308" s="1"/>
      <c r="BD2308" s="1"/>
      <c r="BE2308" s="1"/>
      <c r="BF2308" s="1"/>
      <c r="BG2308" s="1"/>
      <c r="BH2308" s="1"/>
      <c r="BI2308" s="1"/>
      <c r="BJ2308" s="1"/>
      <c r="BK2308" s="1"/>
    </row>
    <row r="2309" spans="1:63" s="2" customFormat="1" ht="15" customHeight="1" x14ac:dyDescent="0.15">
      <c r="A2309" s="1"/>
      <c r="B2309" s="1"/>
      <c r="C2309" s="1"/>
      <c r="D2309" s="1"/>
      <c r="E2309" s="1"/>
      <c r="F2309" s="1"/>
      <c r="G2309" s="1"/>
      <c r="H2309" s="1"/>
      <c r="I2309" s="1"/>
      <c r="J2309" s="1"/>
      <c r="K2309" s="1"/>
      <c r="L2309" s="1"/>
      <c r="M2309" s="1"/>
      <c r="N2309" s="1"/>
      <c r="O2309" s="1"/>
      <c r="P2309" s="1"/>
      <c r="Q2309" s="1"/>
      <c r="R2309" s="1"/>
      <c r="S2309" s="1"/>
      <c r="T2309" s="1"/>
      <c r="U2309" s="1"/>
      <c r="V2309" s="1"/>
      <c r="W2309" s="1"/>
      <c r="X2309" s="1"/>
      <c r="Y2309" s="1"/>
      <c r="Z2309" s="1"/>
      <c r="AA2309" s="1"/>
      <c r="AB2309" s="1"/>
      <c r="AC2309" s="1"/>
      <c r="AD2309" s="1"/>
      <c r="AE2309" s="1"/>
      <c r="AF2309" s="83"/>
      <c r="AG2309" s="87"/>
      <c r="AH2309" s="1"/>
      <c r="AI2309" s="1"/>
      <c r="AJ2309" s="1"/>
      <c r="AK2309" s="1"/>
      <c r="AL2309" s="1"/>
      <c r="AM2309" s="1"/>
      <c r="AN2309" s="1"/>
      <c r="AO2309" s="1"/>
      <c r="AP2309" s="1"/>
      <c r="AQ2309" s="1"/>
      <c r="AR2309" s="1"/>
      <c r="AS2309" s="1"/>
      <c r="AT2309" s="1"/>
      <c r="AU2309" s="1"/>
      <c r="AV2309" s="1"/>
      <c r="AW2309" s="1"/>
      <c r="AX2309" s="1"/>
      <c r="AY2309" s="1"/>
      <c r="AZ2309" s="1"/>
      <c r="BA2309" s="1"/>
      <c r="BB2309" s="1"/>
      <c r="BC2309" s="1"/>
      <c r="BD2309" s="1"/>
      <c r="BE2309" s="1"/>
      <c r="BF2309" s="1"/>
      <c r="BG2309" s="1"/>
      <c r="BH2309" s="1"/>
      <c r="BI2309" s="1"/>
      <c r="BJ2309" s="1"/>
      <c r="BK2309" s="1"/>
    </row>
    <row r="2310" spans="1:63" s="2" customFormat="1" ht="15" customHeight="1" x14ac:dyDescent="0.15">
      <c r="A2310" s="1"/>
      <c r="B2310" s="1"/>
      <c r="C2310" s="1"/>
      <c r="D2310" s="1"/>
      <c r="E2310" s="1"/>
      <c r="F2310" s="1"/>
      <c r="G2310" s="1"/>
      <c r="H2310" s="1"/>
      <c r="I2310" s="1"/>
      <c r="J2310" s="1"/>
      <c r="K2310" s="1"/>
      <c r="L2310" s="1"/>
      <c r="M2310" s="1"/>
      <c r="N2310" s="1"/>
      <c r="O2310" s="1"/>
      <c r="P2310" s="1"/>
      <c r="Q2310" s="1"/>
      <c r="R2310" s="1"/>
      <c r="S2310" s="1"/>
      <c r="T2310" s="1"/>
      <c r="U2310" s="1"/>
      <c r="V2310" s="1"/>
      <c r="W2310" s="1"/>
      <c r="X2310" s="1"/>
      <c r="Y2310" s="1"/>
      <c r="Z2310" s="1"/>
      <c r="AA2310" s="1"/>
      <c r="AB2310" s="1"/>
      <c r="AC2310" s="1"/>
      <c r="AD2310" s="1"/>
      <c r="AE2310" s="1"/>
      <c r="AF2310" s="83"/>
      <c r="AG2310" s="87"/>
      <c r="AH2310" s="1"/>
      <c r="AI2310" s="1"/>
      <c r="AJ2310" s="1"/>
      <c r="AK2310" s="1"/>
      <c r="AL2310" s="1"/>
      <c r="AM2310" s="1"/>
      <c r="AN2310" s="1"/>
      <c r="AO2310" s="1"/>
      <c r="AP2310" s="1"/>
      <c r="AQ2310" s="1"/>
      <c r="AR2310" s="1"/>
      <c r="AS2310" s="1"/>
      <c r="AT2310" s="1"/>
      <c r="AU2310" s="1"/>
      <c r="AV2310" s="1"/>
      <c r="AW2310" s="1"/>
      <c r="AX2310" s="1"/>
      <c r="AY2310" s="1"/>
      <c r="AZ2310" s="1"/>
      <c r="BA2310" s="1"/>
      <c r="BB2310" s="1"/>
      <c r="BC2310" s="1"/>
      <c r="BD2310" s="1"/>
      <c r="BE2310" s="1"/>
      <c r="BF2310" s="1"/>
      <c r="BG2310" s="1"/>
      <c r="BH2310" s="1"/>
      <c r="BI2310" s="1"/>
      <c r="BJ2310" s="1"/>
      <c r="BK2310" s="1"/>
    </row>
    <row r="2311" spans="1:63" s="2" customFormat="1" ht="15" customHeight="1" x14ac:dyDescent="0.15">
      <c r="A2311" s="1"/>
      <c r="B2311" s="1"/>
      <c r="C2311" s="1"/>
      <c r="D2311" s="1"/>
      <c r="E2311" s="1"/>
      <c r="F2311" s="1"/>
      <c r="G2311" s="1"/>
      <c r="H2311" s="1"/>
      <c r="I2311" s="1"/>
      <c r="J2311" s="1"/>
      <c r="K2311" s="1"/>
      <c r="L2311" s="1"/>
      <c r="M2311" s="1"/>
      <c r="N2311" s="1"/>
      <c r="O2311" s="1"/>
      <c r="P2311" s="1"/>
      <c r="Q2311" s="1"/>
      <c r="R2311" s="1"/>
      <c r="S2311" s="1"/>
      <c r="T2311" s="1"/>
      <c r="U2311" s="1"/>
      <c r="V2311" s="1"/>
      <c r="W2311" s="1"/>
      <c r="X2311" s="1"/>
      <c r="Y2311" s="1"/>
      <c r="Z2311" s="1"/>
      <c r="AA2311" s="1"/>
      <c r="AB2311" s="1"/>
      <c r="AC2311" s="1"/>
      <c r="AD2311" s="1"/>
      <c r="AE2311" s="1"/>
      <c r="AF2311" s="83"/>
      <c r="AG2311" s="87"/>
      <c r="AH2311" s="1"/>
      <c r="AI2311" s="1"/>
      <c r="AJ2311" s="1"/>
      <c r="AK2311" s="1"/>
      <c r="AL2311" s="1"/>
      <c r="AM2311" s="1"/>
      <c r="AN2311" s="1"/>
      <c r="AO2311" s="1"/>
      <c r="AP2311" s="1"/>
      <c r="AQ2311" s="1"/>
      <c r="AR2311" s="1"/>
      <c r="AS2311" s="1"/>
      <c r="AT2311" s="1"/>
      <c r="AU2311" s="1"/>
      <c r="AV2311" s="1"/>
      <c r="AW2311" s="1"/>
      <c r="AX2311" s="1"/>
      <c r="AY2311" s="1"/>
      <c r="AZ2311" s="1"/>
      <c r="BA2311" s="1"/>
      <c r="BB2311" s="1"/>
      <c r="BC2311" s="1"/>
      <c r="BD2311" s="1"/>
      <c r="BE2311" s="1"/>
      <c r="BF2311" s="1"/>
      <c r="BG2311" s="1"/>
      <c r="BH2311" s="1"/>
      <c r="BI2311" s="1"/>
      <c r="BJ2311" s="1"/>
      <c r="BK2311" s="1"/>
    </row>
    <row r="2312" spans="1:63" s="2" customFormat="1" ht="15" customHeight="1" x14ac:dyDescent="0.15">
      <c r="A2312" s="1"/>
      <c r="B2312" s="1"/>
      <c r="C2312" s="1"/>
      <c r="D2312" s="1"/>
      <c r="E2312" s="1"/>
      <c r="F2312" s="1"/>
      <c r="G2312" s="1"/>
      <c r="H2312" s="1"/>
      <c r="I2312" s="1"/>
      <c r="J2312" s="1"/>
      <c r="K2312" s="1"/>
      <c r="L2312" s="1"/>
      <c r="M2312" s="1"/>
      <c r="N2312" s="1"/>
      <c r="O2312" s="1"/>
      <c r="P2312" s="1"/>
      <c r="Q2312" s="1"/>
      <c r="R2312" s="1"/>
      <c r="S2312" s="1"/>
      <c r="T2312" s="1"/>
      <c r="U2312" s="1"/>
      <c r="V2312" s="1"/>
      <c r="W2312" s="1"/>
      <c r="X2312" s="1"/>
      <c r="Y2312" s="1"/>
      <c r="Z2312" s="1"/>
      <c r="AA2312" s="1"/>
      <c r="AB2312" s="1"/>
      <c r="AC2312" s="1"/>
      <c r="AD2312" s="1"/>
      <c r="AE2312" s="1"/>
      <c r="AF2312" s="83"/>
      <c r="AG2312" s="87"/>
      <c r="AH2312" s="1"/>
      <c r="AI2312" s="1"/>
      <c r="AJ2312" s="1"/>
      <c r="AK2312" s="1"/>
      <c r="AL2312" s="1"/>
      <c r="AM2312" s="1"/>
      <c r="AN2312" s="1"/>
      <c r="AO2312" s="1"/>
      <c r="AP2312" s="1"/>
      <c r="AQ2312" s="1"/>
      <c r="AR2312" s="1"/>
      <c r="AS2312" s="1"/>
      <c r="AT2312" s="1"/>
      <c r="AU2312" s="1"/>
      <c r="AV2312" s="1"/>
      <c r="AW2312" s="1"/>
      <c r="AX2312" s="1"/>
      <c r="AY2312" s="1"/>
      <c r="AZ2312" s="1"/>
      <c r="BA2312" s="1"/>
      <c r="BB2312" s="1"/>
      <c r="BC2312" s="1"/>
      <c r="BD2312" s="1"/>
      <c r="BE2312" s="1"/>
      <c r="BF2312" s="1"/>
      <c r="BG2312" s="1"/>
      <c r="BH2312" s="1"/>
      <c r="BI2312" s="1"/>
      <c r="BJ2312" s="1"/>
      <c r="BK2312" s="1"/>
    </row>
    <row r="2313" spans="1:63" s="2" customFormat="1" ht="15" customHeight="1" x14ac:dyDescent="0.15">
      <c r="A2313" s="1"/>
      <c r="B2313" s="1"/>
      <c r="C2313" s="1"/>
      <c r="D2313" s="1"/>
      <c r="E2313" s="1"/>
      <c r="F2313" s="1"/>
      <c r="G2313" s="1"/>
      <c r="H2313" s="1"/>
      <c r="I2313" s="1"/>
      <c r="J2313" s="1"/>
      <c r="K2313" s="1"/>
      <c r="L2313" s="1"/>
      <c r="M2313" s="1"/>
      <c r="N2313" s="1"/>
      <c r="O2313" s="1"/>
      <c r="P2313" s="1"/>
      <c r="Q2313" s="1"/>
      <c r="R2313" s="1"/>
      <c r="S2313" s="1"/>
      <c r="T2313" s="1"/>
      <c r="U2313" s="1"/>
      <c r="V2313" s="1"/>
      <c r="W2313" s="1"/>
      <c r="X2313" s="1"/>
      <c r="Y2313" s="1"/>
      <c r="Z2313" s="1"/>
      <c r="AA2313" s="1"/>
      <c r="AB2313" s="1"/>
      <c r="AC2313" s="1"/>
      <c r="AD2313" s="1"/>
      <c r="AE2313" s="1"/>
      <c r="AF2313" s="83"/>
      <c r="AG2313" s="87"/>
      <c r="AH2313" s="1"/>
      <c r="AI2313" s="1"/>
      <c r="AJ2313" s="1"/>
      <c r="AK2313" s="1"/>
      <c r="AL2313" s="1"/>
      <c r="AM2313" s="1"/>
      <c r="AN2313" s="1"/>
      <c r="AO2313" s="1"/>
      <c r="AP2313" s="1"/>
      <c r="AQ2313" s="1"/>
      <c r="AR2313" s="1"/>
      <c r="AS2313" s="1"/>
      <c r="AT2313" s="1"/>
      <c r="AU2313" s="1"/>
      <c r="AV2313" s="1"/>
      <c r="AW2313" s="1"/>
      <c r="AX2313" s="1"/>
      <c r="AY2313" s="1"/>
      <c r="AZ2313" s="1"/>
      <c r="BA2313" s="1"/>
      <c r="BB2313" s="1"/>
      <c r="BC2313" s="1"/>
      <c r="BD2313" s="1"/>
      <c r="BE2313" s="1"/>
      <c r="BF2313" s="1"/>
      <c r="BG2313" s="1"/>
      <c r="BH2313" s="1"/>
      <c r="BI2313" s="1"/>
      <c r="BJ2313" s="1"/>
      <c r="BK2313" s="1"/>
    </row>
    <row r="2314" spans="1:63" s="2" customFormat="1" ht="15" customHeight="1" x14ac:dyDescent="0.15">
      <c r="A2314" s="1"/>
      <c r="B2314" s="1"/>
      <c r="C2314" s="1"/>
      <c r="D2314" s="1"/>
      <c r="E2314" s="1"/>
      <c r="F2314" s="1"/>
      <c r="G2314" s="1"/>
      <c r="H2314" s="1"/>
      <c r="I2314" s="1"/>
      <c r="J2314" s="1"/>
      <c r="K2314" s="1"/>
      <c r="L2314" s="1"/>
      <c r="M2314" s="1"/>
      <c r="N2314" s="1"/>
      <c r="O2314" s="1"/>
      <c r="P2314" s="1"/>
      <c r="Q2314" s="1"/>
      <c r="R2314" s="1"/>
      <c r="S2314" s="1"/>
      <c r="T2314" s="1"/>
      <c r="U2314" s="1"/>
      <c r="V2314" s="1"/>
      <c r="W2314" s="1"/>
      <c r="X2314" s="1"/>
      <c r="Y2314" s="1"/>
      <c r="Z2314" s="1"/>
      <c r="AA2314" s="1"/>
      <c r="AB2314" s="1"/>
      <c r="AC2314" s="1"/>
      <c r="AD2314" s="1"/>
      <c r="AE2314" s="1"/>
      <c r="AF2314" s="83"/>
      <c r="AG2314" s="87"/>
      <c r="AH2314" s="1"/>
      <c r="AI2314" s="1"/>
      <c r="AJ2314" s="1"/>
      <c r="AK2314" s="1"/>
      <c r="AL2314" s="1"/>
      <c r="AM2314" s="1"/>
      <c r="AN2314" s="1"/>
      <c r="AO2314" s="1"/>
      <c r="AP2314" s="1"/>
      <c r="AQ2314" s="1"/>
      <c r="AR2314" s="1"/>
      <c r="AS2314" s="1"/>
      <c r="AT2314" s="1"/>
      <c r="AU2314" s="1"/>
      <c r="AV2314" s="1"/>
      <c r="AW2314" s="1"/>
      <c r="AX2314" s="1"/>
      <c r="AY2314" s="1"/>
      <c r="AZ2314" s="1"/>
      <c r="BA2314" s="1"/>
      <c r="BB2314" s="1"/>
      <c r="BC2314" s="1"/>
      <c r="BD2314" s="1"/>
      <c r="BE2314" s="1"/>
      <c r="BF2314" s="1"/>
      <c r="BG2314" s="1"/>
      <c r="BH2314" s="1"/>
      <c r="BI2314" s="1"/>
      <c r="BJ2314" s="1"/>
      <c r="BK2314" s="1"/>
    </row>
    <row r="2315" spans="1:63" s="2" customFormat="1" ht="15" customHeight="1" x14ac:dyDescent="0.15">
      <c r="A2315" s="1"/>
      <c r="B2315" s="1"/>
      <c r="C2315" s="1"/>
      <c r="D2315" s="1"/>
      <c r="E2315" s="1"/>
      <c r="F2315" s="1"/>
      <c r="G2315" s="1"/>
      <c r="H2315" s="1"/>
      <c r="I2315" s="1"/>
      <c r="J2315" s="1"/>
      <c r="K2315" s="1"/>
      <c r="L2315" s="1"/>
      <c r="M2315" s="1"/>
      <c r="N2315" s="1"/>
      <c r="O2315" s="1"/>
      <c r="P2315" s="1"/>
      <c r="Q2315" s="1"/>
      <c r="R2315" s="1"/>
      <c r="S2315" s="1"/>
      <c r="T2315" s="1"/>
      <c r="U2315" s="1"/>
      <c r="V2315" s="1"/>
      <c r="W2315" s="1"/>
      <c r="X2315" s="1"/>
      <c r="Y2315" s="1"/>
      <c r="Z2315" s="1"/>
      <c r="AA2315" s="1"/>
      <c r="AB2315" s="1"/>
      <c r="AC2315" s="1"/>
      <c r="AD2315" s="1"/>
      <c r="AE2315" s="1"/>
      <c r="AF2315" s="83"/>
      <c r="AG2315" s="87"/>
      <c r="AH2315" s="1"/>
      <c r="AI2315" s="1"/>
      <c r="AJ2315" s="1"/>
      <c r="AK2315" s="1"/>
      <c r="AL2315" s="1"/>
      <c r="AM2315" s="1"/>
      <c r="AN2315" s="1"/>
      <c r="AO2315" s="1"/>
      <c r="AP2315" s="1"/>
      <c r="AQ2315" s="1"/>
      <c r="AR2315" s="1"/>
      <c r="AS2315" s="1"/>
      <c r="AT2315" s="1"/>
      <c r="AU2315" s="1"/>
      <c r="AV2315" s="1"/>
      <c r="AW2315" s="1"/>
      <c r="AX2315" s="1"/>
      <c r="AY2315" s="1"/>
      <c r="AZ2315" s="1"/>
      <c r="BA2315" s="1"/>
      <c r="BB2315" s="1"/>
      <c r="BC2315" s="1"/>
      <c r="BD2315" s="1"/>
      <c r="BE2315" s="1"/>
      <c r="BF2315" s="1"/>
      <c r="BG2315" s="1"/>
      <c r="BH2315" s="1"/>
      <c r="BI2315" s="1"/>
      <c r="BJ2315" s="1"/>
      <c r="BK2315" s="1"/>
    </row>
    <row r="2316" spans="1:63" s="2" customFormat="1" ht="15" customHeight="1" x14ac:dyDescent="0.15">
      <c r="A2316" s="1"/>
      <c r="B2316" s="1"/>
      <c r="C2316" s="1"/>
      <c r="D2316" s="1"/>
      <c r="E2316" s="1"/>
      <c r="F2316" s="1"/>
      <c r="G2316" s="1"/>
      <c r="H2316" s="1"/>
      <c r="I2316" s="1"/>
      <c r="J2316" s="1"/>
      <c r="K2316" s="1"/>
      <c r="L2316" s="1"/>
      <c r="M2316" s="1"/>
      <c r="N2316" s="1"/>
      <c r="O2316" s="1"/>
      <c r="P2316" s="1"/>
      <c r="Q2316" s="1"/>
      <c r="R2316" s="1"/>
      <c r="S2316" s="1"/>
      <c r="T2316" s="1"/>
      <c r="U2316" s="1"/>
      <c r="V2316" s="1"/>
      <c r="W2316" s="1"/>
      <c r="X2316" s="1"/>
      <c r="Y2316" s="1"/>
      <c r="Z2316" s="1"/>
      <c r="AA2316" s="1"/>
      <c r="AB2316" s="1"/>
      <c r="AC2316" s="1"/>
      <c r="AD2316" s="1"/>
      <c r="AE2316" s="1"/>
      <c r="AF2316" s="83"/>
      <c r="AG2316" s="87"/>
      <c r="AH2316" s="1"/>
      <c r="AI2316" s="1"/>
      <c r="AJ2316" s="1"/>
      <c r="AK2316" s="1"/>
      <c r="AL2316" s="1"/>
      <c r="AM2316" s="1"/>
      <c r="AN2316" s="1"/>
      <c r="AO2316" s="1"/>
      <c r="AP2316" s="1"/>
      <c r="AQ2316" s="1"/>
      <c r="AR2316" s="1"/>
      <c r="AS2316" s="1"/>
      <c r="AT2316" s="1"/>
      <c r="AU2316" s="1"/>
      <c r="AV2316" s="1"/>
      <c r="AW2316" s="1"/>
      <c r="AX2316" s="1"/>
      <c r="AY2316" s="1"/>
      <c r="AZ2316" s="1"/>
      <c r="BA2316" s="1"/>
      <c r="BB2316" s="1"/>
      <c r="BC2316" s="1"/>
      <c r="BD2316" s="1"/>
      <c r="BE2316" s="1"/>
      <c r="BF2316" s="1"/>
      <c r="BG2316" s="1"/>
      <c r="BH2316" s="1"/>
      <c r="BI2316" s="1"/>
      <c r="BJ2316" s="1"/>
      <c r="BK2316" s="1"/>
    </row>
    <row r="2317" spans="1:63" s="2" customFormat="1" ht="15" customHeight="1" x14ac:dyDescent="0.15">
      <c r="A2317" s="1"/>
      <c r="B2317" s="1"/>
      <c r="C2317" s="1"/>
      <c r="D2317" s="1"/>
      <c r="E2317" s="1"/>
      <c r="F2317" s="1"/>
      <c r="G2317" s="1"/>
      <c r="H2317" s="1"/>
      <c r="I2317" s="1"/>
      <c r="J2317" s="1"/>
      <c r="K2317" s="1"/>
      <c r="L2317" s="1"/>
      <c r="M2317" s="1"/>
      <c r="N2317" s="1"/>
      <c r="O2317" s="1"/>
      <c r="P2317" s="1"/>
      <c r="Q2317" s="1"/>
      <c r="R2317" s="1"/>
      <c r="S2317" s="1"/>
      <c r="T2317" s="1"/>
      <c r="U2317" s="1"/>
      <c r="V2317" s="1"/>
      <c r="W2317" s="1"/>
      <c r="X2317" s="1"/>
      <c r="Y2317" s="1"/>
      <c r="Z2317" s="1"/>
      <c r="AA2317" s="1"/>
      <c r="AB2317" s="1"/>
      <c r="AC2317" s="1"/>
      <c r="AD2317" s="1"/>
      <c r="AE2317" s="1"/>
      <c r="AF2317" s="83"/>
      <c r="AG2317" s="87"/>
      <c r="AH2317" s="1"/>
      <c r="AI2317" s="1"/>
      <c r="AJ2317" s="1"/>
      <c r="AK2317" s="1"/>
      <c r="AL2317" s="1"/>
      <c r="AM2317" s="1"/>
      <c r="AN2317" s="1"/>
      <c r="AO2317" s="1"/>
      <c r="AP2317" s="1"/>
      <c r="AQ2317" s="1"/>
      <c r="AR2317" s="1"/>
      <c r="AS2317" s="1"/>
      <c r="AT2317" s="1"/>
      <c r="AU2317" s="1"/>
      <c r="AV2317" s="1"/>
      <c r="AW2317" s="1"/>
      <c r="AX2317" s="1"/>
      <c r="AY2317" s="1"/>
      <c r="AZ2317" s="1"/>
      <c r="BA2317" s="1"/>
      <c r="BB2317" s="1"/>
      <c r="BC2317" s="1"/>
      <c r="BD2317" s="1"/>
      <c r="BE2317" s="1"/>
      <c r="BF2317" s="1"/>
      <c r="BG2317" s="1"/>
      <c r="BH2317" s="1"/>
      <c r="BI2317" s="1"/>
      <c r="BJ2317" s="1"/>
      <c r="BK2317" s="1"/>
    </row>
    <row r="2318" spans="1:63" s="2" customFormat="1" ht="15" customHeight="1" x14ac:dyDescent="0.15">
      <c r="A2318" s="1"/>
      <c r="B2318" s="1"/>
      <c r="C2318" s="1"/>
      <c r="D2318" s="1"/>
      <c r="E2318" s="1"/>
      <c r="F2318" s="1"/>
      <c r="G2318" s="1"/>
      <c r="H2318" s="1"/>
      <c r="I2318" s="1"/>
      <c r="J2318" s="1"/>
      <c r="K2318" s="1"/>
      <c r="L2318" s="1"/>
      <c r="M2318" s="1"/>
      <c r="N2318" s="1"/>
      <c r="O2318" s="1"/>
      <c r="P2318" s="1"/>
      <c r="Q2318" s="1"/>
      <c r="R2318" s="1"/>
      <c r="S2318" s="1"/>
      <c r="T2318" s="1"/>
      <c r="U2318" s="1"/>
      <c r="V2318" s="1"/>
      <c r="W2318" s="1"/>
      <c r="X2318" s="1"/>
      <c r="Y2318" s="1"/>
      <c r="Z2318" s="1"/>
      <c r="AA2318" s="1"/>
      <c r="AB2318" s="1"/>
      <c r="AC2318" s="1"/>
      <c r="AD2318" s="1"/>
      <c r="AE2318" s="1"/>
      <c r="AF2318" s="83"/>
      <c r="AG2318" s="87"/>
      <c r="AH2318" s="1"/>
      <c r="AI2318" s="1"/>
      <c r="AJ2318" s="1"/>
      <c r="AK2318" s="1"/>
      <c r="AL2318" s="1"/>
      <c r="AM2318" s="1"/>
      <c r="AN2318" s="1"/>
      <c r="AO2318" s="1"/>
      <c r="AP2318" s="1"/>
      <c r="AQ2318" s="1"/>
      <c r="AR2318" s="1"/>
      <c r="AS2318" s="1"/>
      <c r="AT2318" s="1"/>
      <c r="AU2318" s="1"/>
      <c r="AV2318" s="1"/>
      <c r="AW2318" s="1"/>
      <c r="AX2318" s="1"/>
      <c r="AY2318" s="1"/>
      <c r="AZ2318" s="1"/>
      <c r="BA2318" s="1"/>
      <c r="BB2318" s="1"/>
      <c r="BC2318" s="1"/>
      <c r="BD2318" s="1"/>
      <c r="BE2318" s="1"/>
      <c r="BF2318" s="1"/>
      <c r="BG2318" s="1"/>
      <c r="BH2318" s="1"/>
      <c r="BI2318" s="1"/>
      <c r="BJ2318" s="1"/>
      <c r="BK2318" s="1"/>
    </row>
    <row r="2319" spans="1:63" s="2" customFormat="1" ht="15" customHeight="1" x14ac:dyDescent="0.15">
      <c r="A2319" s="1"/>
      <c r="B2319" s="1"/>
      <c r="C2319" s="1"/>
      <c r="D2319" s="1"/>
      <c r="E2319" s="1"/>
      <c r="F2319" s="1"/>
      <c r="G2319" s="1"/>
      <c r="H2319" s="1"/>
      <c r="I2319" s="1"/>
      <c r="J2319" s="1"/>
      <c r="K2319" s="1"/>
      <c r="L2319" s="1"/>
      <c r="M2319" s="1"/>
      <c r="N2319" s="1"/>
      <c r="O2319" s="1"/>
      <c r="P2319" s="1"/>
      <c r="Q2319" s="1"/>
      <c r="R2319" s="1"/>
      <c r="S2319" s="1"/>
      <c r="T2319" s="1"/>
      <c r="U2319" s="1"/>
      <c r="V2319" s="1"/>
      <c r="W2319" s="1"/>
      <c r="X2319" s="1"/>
      <c r="Y2319" s="1"/>
      <c r="Z2319" s="1"/>
      <c r="AA2319" s="1"/>
      <c r="AB2319" s="1"/>
      <c r="AC2319" s="1"/>
      <c r="AD2319" s="1"/>
      <c r="AE2319" s="1"/>
      <c r="AF2319" s="83"/>
      <c r="AG2319" s="87"/>
      <c r="AH2319" s="1"/>
      <c r="AI2319" s="1"/>
      <c r="AJ2319" s="1"/>
      <c r="AK2319" s="1"/>
      <c r="AL2319" s="1"/>
      <c r="AM2319" s="1"/>
      <c r="AN2319" s="1"/>
      <c r="AO2319" s="1"/>
      <c r="AP2319" s="1"/>
      <c r="AQ2319" s="1"/>
      <c r="AR2319" s="1"/>
      <c r="AS2319" s="1"/>
      <c r="AT2319" s="1"/>
      <c r="AU2319" s="1"/>
      <c r="AV2319" s="1"/>
      <c r="AW2319" s="1"/>
      <c r="AX2319" s="1"/>
      <c r="AY2319" s="1"/>
      <c r="AZ2319" s="1"/>
      <c r="BA2319" s="1"/>
      <c r="BB2319" s="1"/>
      <c r="BC2319" s="1"/>
      <c r="BD2319" s="1"/>
      <c r="BE2319" s="1"/>
      <c r="BF2319" s="1"/>
      <c r="BG2319" s="1"/>
      <c r="BH2319" s="1"/>
      <c r="BI2319" s="1"/>
      <c r="BJ2319" s="1"/>
      <c r="BK2319" s="1"/>
    </row>
    <row r="2320" spans="1:63" s="2" customFormat="1" ht="15" customHeight="1" x14ac:dyDescent="0.15">
      <c r="A2320" s="1"/>
      <c r="B2320" s="1"/>
      <c r="C2320" s="1"/>
      <c r="D2320" s="1"/>
      <c r="E2320" s="1"/>
      <c r="F2320" s="1"/>
      <c r="G2320" s="1"/>
      <c r="H2320" s="1"/>
      <c r="I2320" s="1"/>
      <c r="J2320" s="1"/>
      <c r="K2320" s="1"/>
      <c r="L2320" s="1"/>
      <c r="M2320" s="1"/>
      <c r="N2320" s="1"/>
      <c r="O2320" s="1"/>
      <c r="P2320" s="1"/>
      <c r="Q2320" s="1"/>
      <c r="R2320" s="1"/>
      <c r="S2320" s="1"/>
      <c r="T2320" s="1"/>
      <c r="U2320" s="1"/>
      <c r="V2320" s="1"/>
      <c r="W2320" s="1"/>
      <c r="X2320" s="1"/>
      <c r="Y2320" s="1"/>
      <c r="Z2320" s="1"/>
      <c r="AA2320" s="1"/>
      <c r="AB2320" s="1"/>
      <c r="AC2320" s="1"/>
      <c r="AD2320" s="1"/>
      <c r="AE2320" s="1"/>
      <c r="AF2320" s="83"/>
      <c r="AG2320" s="87"/>
      <c r="AH2320" s="1"/>
      <c r="AI2320" s="1"/>
      <c r="AJ2320" s="1"/>
      <c r="AK2320" s="1"/>
      <c r="AL2320" s="1"/>
      <c r="AM2320" s="1"/>
      <c r="AN2320" s="1"/>
      <c r="AO2320" s="1"/>
      <c r="AP2320" s="1"/>
      <c r="AQ2320" s="1"/>
      <c r="AR2320" s="1"/>
      <c r="AS2320" s="1"/>
      <c r="AT2320" s="1"/>
      <c r="AU2320" s="1"/>
      <c r="AV2320" s="1"/>
      <c r="AW2320" s="1"/>
      <c r="AX2320" s="1"/>
      <c r="AY2320" s="1"/>
      <c r="AZ2320" s="1"/>
      <c r="BA2320" s="1"/>
      <c r="BB2320" s="1"/>
      <c r="BC2320" s="1"/>
      <c r="BD2320" s="1"/>
      <c r="BE2320" s="1"/>
      <c r="BF2320" s="1"/>
      <c r="BG2320" s="1"/>
      <c r="BH2320" s="1"/>
      <c r="BI2320" s="1"/>
      <c r="BJ2320" s="1"/>
      <c r="BK2320" s="1"/>
    </row>
    <row r="2321" spans="1:63" s="2" customFormat="1" ht="15" customHeight="1" x14ac:dyDescent="0.15">
      <c r="A2321" s="1"/>
      <c r="B2321" s="1"/>
      <c r="C2321" s="1"/>
      <c r="D2321" s="1"/>
      <c r="E2321" s="1"/>
      <c r="F2321" s="1"/>
      <c r="G2321" s="1"/>
      <c r="H2321" s="1"/>
      <c r="I2321" s="1"/>
      <c r="J2321" s="1"/>
      <c r="K2321" s="1"/>
      <c r="L2321" s="1"/>
      <c r="M2321" s="1"/>
      <c r="N2321" s="1"/>
      <c r="O2321" s="1"/>
      <c r="P2321" s="1"/>
      <c r="Q2321" s="1"/>
      <c r="R2321" s="1"/>
      <c r="S2321" s="1"/>
      <c r="T2321" s="1"/>
      <c r="U2321" s="1"/>
      <c r="V2321" s="1"/>
      <c r="W2321" s="1"/>
      <c r="X2321" s="1"/>
      <c r="Y2321" s="1"/>
      <c r="Z2321" s="1"/>
      <c r="AA2321" s="1"/>
      <c r="AB2321" s="1"/>
      <c r="AC2321" s="1"/>
      <c r="AD2321" s="1"/>
      <c r="AE2321" s="1"/>
      <c r="AF2321" s="83"/>
      <c r="AG2321" s="87"/>
      <c r="AH2321" s="1"/>
      <c r="AI2321" s="1"/>
      <c r="AJ2321" s="1"/>
      <c r="AK2321" s="1"/>
      <c r="AL2321" s="1"/>
      <c r="AM2321" s="1"/>
      <c r="AN2321" s="1"/>
      <c r="AO2321" s="1"/>
      <c r="AP2321" s="1"/>
      <c r="AQ2321" s="1"/>
      <c r="AR2321" s="1"/>
      <c r="AS2321" s="1"/>
      <c r="AT2321" s="1"/>
      <c r="AU2321" s="1"/>
      <c r="AV2321" s="1"/>
      <c r="AW2321" s="1"/>
      <c r="AX2321" s="1"/>
      <c r="AY2321" s="1"/>
      <c r="AZ2321" s="1"/>
      <c r="BA2321" s="1"/>
      <c r="BB2321" s="1"/>
      <c r="BC2321" s="1"/>
      <c r="BD2321" s="1"/>
      <c r="BE2321" s="1"/>
      <c r="BF2321" s="1"/>
      <c r="BG2321" s="1"/>
      <c r="BH2321" s="1"/>
      <c r="BI2321" s="1"/>
      <c r="BJ2321" s="1"/>
      <c r="BK2321" s="1"/>
    </row>
    <row r="2322" spans="1:63" s="2" customFormat="1" ht="15" customHeight="1" x14ac:dyDescent="0.15">
      <c r="A2322" s="1"/>
      <c r="B2322" s="1"/>
      <c r="C2322" s="1"/>
      <c r="D2322" s="1"/>
      <c r="E2322" s="1"/>
      <c r="F2322" s="1"/>
      <c r="G2322" s="1"/>
      <c r="H2322" s="1"/>
      <c r="I2322" s="1"/>
      <c r="J2322" s="1"/>
      <c r="K2322" s="1"/>
      <c r="L2322" s="1"/>
      <c r="M2322" s="1"/>
      <c r="N2322" s="1"/>
      <c r="O2322" s="1"/>
      <c r="P2322" s="1"/>
      <c r="Q2322" s="1"/>
      <c r="R2322" s="1"/>
      <c r="S2322" s="1"/>
      <c r="T2322" s="1"/>
      <c r="U2322" s="1"/>
      <c r="V2322" s="1"/>
      <c r="W2322" s="1"/>
      <c r="X2322" s="1"/>
      <c r="Y2322" s="1"/>
      <c r="Z2322" s="1"/>
      <c r="AA2322" s="1"/>
      <c r="AB2322" s="1"/>
      <c r="AC2322" s="1"/>
      <c r="AD2322" s="1"/>
      <c r="AE2322" s="1"/>
      <c r="AF2322" s="83"/>
      <c r="AG2322" s="87"/>
      <c r="AH2322" s="1"/>
      <c r="AI2322" s="1"/>
      <c r="AJ2322" s="1"/>
      <c r="AK2322" s="1"/>
      <c r="AL2322" s="1"/>
      <c r="AM2322" s="1"/>
      <c r="AN2322" s="1"/>
      <c r="AO2322" s="1"/>
      <c r="AP2322" s="1"/>
      <c r="AQ2322" s="1"/>
      <c r="AR2322" s="1"/>
      <c r="AS2322" s="1"/>
      <c r="AT2322" s="1"/>
      <c r="AU2322" s="1"/>
      <c r="AV2322" s="1"/>
      <c r="AW2322" s="1"/>
      <c r="AX2322" s="1"/>
      <c r="AY2322" s="1"/>
      <c r="AZ2322" s="1"/>
      <c r="BA2322" s="1"/>
      <c r="BB2322" s="1"/>
      <c r="BC2322" s="1"/>
      <c r="BD2322" s="1"/>
      <c r="BE2322" s="1"/>
      <c r="BF2322" s="1"/>
      <c r="BG2322" s="1"/>
      <c r="BH2322" s="1"/>
      <c r="BI2322" s="1"/>
      <c r="BJ2322" s="1"/>
      <c r="BK2322" s="1"/>
    </row>
    <row r="2323" spans="1:63" s="2" customFormat="1" ht="15" customHeight="1" x14ac:dyDescent="0.15">
      <c r="A2323" s="1"/>
      <c r="B2323" s="1"/>
      <c r="C2323" s="1"/>
      <c r="D2323" s="1"/>
      <c r="E2323" s="1"/>
      <c r="F2323" s="1"/>
      <c r="G2323" s="1"/>
      <c r="H2323" s="1"/>
      <c r="I2323" s="1"/>
      <c r="J2323" s="1"/>
      <c r="K2323" s="1"/>
      <c r="L2323" s="1"/>
      <c r="M2323" s="1"/>
      <c r="N2323" s="1"/>
      <c r="O2323" s="1"/>
      <c r="P2323" s="1"/>
      <c r="Q2323" s="1"/>
      <c r="R2323" s="1"/>
      <c r="S2323" s="1"/>
      <c r="T2323" s="1"/>
      <c r="U2323" s="1"/>
      <c r="V2323" s="1"/>
      <c r="W2323" s="1"/>
      <c r="X2323" s="1"/>
      <c r="Y2323" s="1"/>
      <c r="Z2323" s="1"/>
      <c r="AA2323" s="1"/>
      <c r="AB2323" s="1"/>
      <c r="AC2323" s="1"/>
      <c r="AD2323" s="1"/>
      <c r="AE2323" s="1"/>
      <c r="AF2323" s="83"/>
      <c r="AG2323" s="87"/>
      <c r="AH2323" s="1"/>
      <c r="AI2323" s="1"/>
      <c r="AJ2323" s="1"/>
      <c r="AK2323" s="1"/>
      <c r="AL2323" s="1"/>
      <c r="AM2323" s="1"/>
      <c r="AN2323" s="1"/>
      <c r="AO2323" s="1"/>
      <c r="AP2323" s="1"/>
      <c r="AQ2323" s="1"/>
      <c r="AR2323" s="1"/>
      <c r="AS2323" s="1"/>
      <c r="AT2323" s="1"/>
      <c r="AU2323" s="1"/>
      <c r="AV2323" s="1"/>
      <c r="AW2323" s="1"/>
      <c r="AX2323" s="1"/>
      <c r="AY2323" s="1"/>
      <c r="AZ2323" s="1"/>
      <c r="BA2323" s="1"/>
      <c r="BB2323" s="1"/>
      <c r="BC2323" s="1"/>
      <c r="BD2323" s="1"/>
      <c r="BE2323" s="1"/>
      <c r="BF2323" s="1"/>
      <c r="BG2323" s="1"/>
      <c r="BH2323" s="1"/>
      <c r="BI2323" s="1"/>
      <c r="BJ2323" s="1"/>
      <c r="BK2323" s="1"/>
    </row>
    <row r="2324" spans="1:63" s="2" customFormat="1" ht="15" customHeight="1" x14ac:dyDescent="0.15">
      <c r="A2324" s="1"/>
      <c r="B2324" s="1"/>
      <c r="C2324" s="1"/>
      <c r="D2324" s="1"/>
      <c r="E2324" s="1"/>
      <c r="F2324" s="1"/>
      <c r="G2324" s="1"/>
      <c r="H2324" s="1"/>
      <c r="I2324" s="1"/>
      <c r="J2324" s="1"/>
      <c r="K2324" s="1"/>
      <c r="L2324" s="1"/>
      <c r="M2324" s="1"/>
      <c r="N2324" s="1"/>
      <c r="O2324" s="1"/>
      <c r="P2324" s="1"/>
      <c r="Q2324" s="1"/>
      <c r="R2324" s="1"/>
      <c r="S2324" s="1"/>
      <c r="T2324" s="1"/>
      <c r="U2324" s="1"/>
      <c r="V2324" s="1"/>
      <c r="W2324" s="1"/>
      <c r="X2324" s="1"/>
      <c r="Y2324" s="1"/>
      <c r="Z2324" s="1"/>
      <c r="AA2324" s="1"/>
      <c r="AB2324" s="1"/>
      <c r="AC2324" s="1"/>
      <c r="AD2324" s="1"/>
      <c r="AE2324" s="1"/>
      <c r="AF2324" s="83"/>
      <c r="AG2324" s="87"/>
      <c r="AH2324" s="1"/>
      <c r="AI2324" s="1"/>
      <c r="AJ2324" s="1"/>
      <c r="AK2324" s="1"/>
      <c r="AL2324" s="1"/>
      <c r="AM2324" s="1"/>
      <c r="AN2324" s="1"/>
      <c r="AO2324" s="1"/>
      <c r="AP2324" s="1"/>
      <c r="AQ2324" s="1"/>
      <c r="AR2324" s="1"/>
      <c r="AS2324" s="1"/>
      <c r="AT2324" s="1"/>
      <c r="AU2324" s="1"/>
      <c r="AV2324" s="1"/>
      <c r="AW2324" s="1"/>
      <c r="AX2324" s="1"/>
      <c r="AY2324" s="1"/>
      <c r="AZ2324" s="1"/>
      <c r="BA2324" s="1"/>
      <c r="BB2324" s="1"/>
      <c r="BC2324" s="1"/>
      <c r="BD2324" s="1"/>
      <c r="BE2324" s="1"/>
      <c r="BF2324" s="1"/>
      <c r="BG2324" s="1"/>
      <c r="BH2324" s="1"/>
      <c r="BI2324" s="1"/>
      <c r="BJ2324" s="1"/>
      <c r="BK2324" s="1"/>
    </row>
    <row r="2325" spans="1:63" s="2" customFormat="1" ht="15" customHeight="1" x14ac:dyDescent="0.15">
      <c r="A2325" s="1"/>
      <c r="B2325" s="1"/>
      <c r="C2325" s="1"/>
      <c r="D2325" s="1"/>
      <c r="E2325" s="1"/>
      <c r="F2325" s="1"/>
      <c r="G2325" s="1"/>
      <c r="H2325" s="1"/>
      <c r="I2325" s="1"/>
      <c r="J2325" s="1"/>
      <c r="K2325" s="1"/>
      <c r="L2325" s="1"/>
      <c r="M2325" s="1"/>
      <c r="N2325" s="1"/>
      <c r="O2325" s="1"/>
      <c r="P2325" s="1"/>
      <c r="Q2325" s="1"/>
      <c r="R2325" s="1"/>
      <c r="S2325" s="1"/>
      <c r="T2325" s="1"/>
      <c r="U2325" s="1"/>
      <c r="V2325" s="1"/>
      <c r="W2325" s="1"/>
      <c r="X2325" s="1"/>
      <c r="Y2325" s="1"/>
      <c r="Z2325" s="1"/>
      <c r="AA2325" s="1"/>
      <c r="AB2325" s="1"/>
      <c r="AC2325" s="1"/>
      <c r="AD2325" s="1"/>
      <c r="AE2325" s="1"/>
      <c r="AF2325" s="83"/>
      <c r="AG2325" s="87"/>
      <c r="AH2325" s="1"/>
      <c r="AI2325" s="1"/>
      <c r="AJ2325" s="1"/>
      <c r="AK2325" s="1"/>
      <c r="AL2325" s="1"/>
      <c r="AM2325" s="1"/>
      <c r="AN2325" s="1"/>
      <c r="AO2325" s="1"/>
      <c r="AP2325" s="1"/>
      <c r="AQ2325" s="1"/>
      <c r="AR2325" s="1"/>
      <c r="AS2325" s="1"/>
      <c r="AT2325" s="1"/>
      <c r="AU2325" s="1"/>
      <c r="AV2325" s="1"/>
      <c r="AW2325" s="1"/>
      <c r="AX2325" s="1"/>
      <c r="AY2325" s="1"/>
      <c r="AZ2325" s="1"/>
      <c r="BA2325" s="1"/>
      <c r="BB2325" s="1"/>
      <c r="BC2325" s="1"/>
      <c r="BD2325" s="1"/>
      <c r="BE2325" s="1"/>
      <c r="BF2325" s="1"/>
      <c r="BG2325" s="1"/>
      <c r="BH2325" s="1"/>
      <c r="BI2325" s="1"/>
      <c r="BJ2325" s="1"/>
      <c r="BK2325" s="1"/>
    </row>
    <row r="2326" spans="1:63" s="2" customFormat="1" ht="15" customHeight="1" x14ac:dyDescent="0.15">
      <c r="A2326" s="1"/>
      <c r="B2326" s="1"/>
      <c r="C2326" s="1"/>
      <c r="D2326" s="1"/>
      <c r="E2326" s="1"/>
      <c r="F2326" s="1"/>
      <c r="G2326" s="1"/>
      <c r="H2326" s="1"/>
      <c r="I2326" s="1"/>
      <c r="J2326" s="1"/>
      <c r="K2326" s="1"/>
      <c r="L2326" s="1"/>
      <c r="M2326" s="1"/>
      <c r="N2326" s="1"/>
      <c r="O2326" s="1"/>
      <c r="P2326" s="1"/>
      <c r="Q2326" s="1"/>
      <c r="R2326" s="1"/>
      <c r="S2326" s="1"/>
      <c r="T2326" s="1"/>
      <c r="U2326" s="1"/>
      <c r="V2326" s="1"/>
      <c r="W2326" s="1"/>
      <c r="X2326" s="1"/>
      <c r="Y2326" s="1"/>
      <c r="Z2326" s="1"/>
      <c r="AA2326" s="1"/>
      <c r="AB2326" s="1"/>
      <c r="AC2326" s="1"/>
      <c r="AD2326" s="1"/>
      <c r="AE2326" s="1"/>
      <c r="AF2326" s="83"/>
      <c r="AG2326" s="87"/>
      <c r="AH2326" s="1"/>
      <c r="AI2326" s="1"/>
      <c r="AJ2326" s="1"/>
      <c r="AK2326" s="1"/>
      <c r="AL2326" s="1"/>
      <c r="AM2326" s="1"/>
      <c r="AN2326" s="1"/>
      <c r="AO2326" s="1"/>
      <c r="AP2326" s="1"/>
      <c r="AQ2326" s="1"/>
      <c r="AR2326" s="1"/>
      <c r="AS2326" s="1"/>
      <c r="AT2326" s="1"/>
      <c r="AU2326" s="1"/>
      <c r="AV2326" s="1"/>
      <c r="AW2326" s="1"/>
      <c r="AX2326" s="1"/>
      <c r="AY2326" s="1"/>
      <c r="AZ2326" s="1"/>
      <c r="BA2326" s="1"/>
      <c r="BB2326" s="1"/>
      <c r="BC2326" s="1"/>
      <c r="BD2326" s="1"/>
      <c r="BE2326" s="1"/>
      <c r="BF2326" s="1"/>
      <c r="BG2326" s="1"/>
      <c r="BH2326" s="1"/>
      <c r="BI2326" s="1"/>
      <c r="BJ2326" s="1"/>
      <c r="BK2326" s="1"/>
    </row>
    <row r="2327" spans="1:63" s="2" customFormat="1" ht="15" customHeight="1" x14ac:dyDescent="0.15">
      <c r="A2327" s="1"/>
      <c r="B2327" s="1"/>
      <c r="C2327" s="1"/>
      <c r="D2327" s="1"/>
      <c r="E2327" s="1"/>
      <c r="F2327" s="1"/>
      <c r="G2327" s="1"/>
      <c r="H2327" s="1"/>
      <c r="I2327" s="1"/>
      <c r="J2327" s="1"/>
      <c r="K2327" s="1"/>
      <c r="L2327" s="1"/>
      <c r="M2327" s="1"/>
      <c r="N2327" s="1"/>
      <c r="O2327" s="1"/>
      <c r="P2327" s="1"/>
      <c r="Q2327" s="1"/>
      <c r="R2327" s="1"/>
      <c r="S2327" s="1"/>
      <c r="T2327" s="1"/>
      <c r="U2327" s="1"/>
      <c r="V2327" s="1"/>
      <c r="W2327" s="1"/>
      <c r="X2327" s="1"/>
      <c r="Y2327" s="1"/>
      <c r="Z2327" s="1"/>
      <c r="AA2327" s="1"/>
      <c r="AB2327" s="1"/>
      <c r="AC2327" s="1"/>
      <c r="AD2327" s="1"/>
      <c r="AE2327" s="1"/>
      <c r="AF2327" s="83"/>
      <c r="AG2327" s="87"/>
      <c r="AH2327" s="1"/>
      <c r="AI2327" s="1"/>
      <c r="AJ2327" s="1"/>
      <c r="AK2327" s="1"/>
      <c r="AL2327" s="1"/>
      <c r="AM2327" s="1"/>
      <c r="AN2327" s="1"/>
      <c r="AO2327" s="1"/>
      <c r="AP2327" s="1"/>
      <c r="AQ2327" s="1"/>
      <c r="AR2327" s="1"/>
      <c r="AS2327" s="1"/>
      <c r="AT2327" s="1"/>
      <c r="AU2327" s="1"/>
      <c r="AV2327" s="1"/>
      <c r="AW2327" s="1"/>
      <c r="AX2327" s="1"/>
      <c r="AY2327" s="1"/>
      <c r="AZ2327" s="1"/>
      <c r="BA2327" s="1"/>
      <c r="BB2327" s="1"/>
      <c r="BC2327" s="1"/>
      <c r="BD2327" s="1"/>
      <c r="BE2327" s="1"/>
      <c r="BF2327" s="1"/>
      <c r="BG2327" s="1"/>
      <c r="BH2327" s="1"/>
      <c r="BI2327" s="1"/>
      <c r="BJ2327" s="1"/>
      <c r="BK2327" s="1"/>
    </row>
    <row r="2328" spans="1:63" s="2" customFormat="1" ht="15" customHeight="1" x14ac:dyDescent="0.15">
      <c r="A2328" s="1"/>
      <c r="B2328" s="1"/>
      <c r="C2328" s="1"/>
      <c r="D2328" s="1"/>
      <c r="E2328" s="1"/>
      <c r="F2328" s="1"/>
      <c r="G2328" s="1"/>
      <c r="H2328" s="1"/>
      <c r="I2328" s="1"/>
      <c r="J2328" s="1"/>
      <c r="K2328" s="1"/>
      <c r="L2328" s="1"/>
      <c r="M2328" s="1"/>
      <c r="N2328" s="1"/>
      <c r="O2328" s="1"/>
      <c r="P2328" s="1"/>
      <c r="Q2328" s="1"/>
      <c r="R2328" s="1"/>
      <c r="S2328" s="1"/>
      <c r="T2328" s="1"/>
      <c r="U2328" s="1"/>
      <c r="V2328" s="1"/>
      <c r="W2328" s="1"/>
      <c r="X2328" s="1"/>
      <c r="Y2328" s="1"/>
      <c r="Z2328" s="1"/>
      <c r="AA2328" s="1"/>
      <c r="AB2328" s="1"/>
      <c r="AC2328" s="1"/>
      <c r="AD2328" s="1"/>
      <c r="AE2328" s="1"/>
      <c r="AF2328" s="83"/>
      <c r="AG2328" s="87"/>
      <c r="AH2328" s="1"/>
      <c r="AI2328" s="1"/>
      <c r="AJ2328" s="1"/>
      <c r="AK2328" s="1"/>
      <c r="AL2328" s="1"/>
      <c r="AM2328" s="1"/>
      <c r="AN2328" s="1"/>
      <c r="AO2328" s="1"/>
      <c r="AP2328" s="1"/>
      <c r="AQ2328" s="1"/>
      <c r="AR2328" s="1"/>
      <c r="AS2328" s="1"/>
      <c r="AT2328" s="1"/>
      <c r="AU2328" s="1"/>
      <c r="AV2328" s="1"/>
      <c r="AW2328" s="1"/>
      <c r="AX2328" s="1"/>
      <c r="AY2328" s="1"/>
      <c r="AZ2328" s="1"/>
      <c r="BA2328" s="1"/>
      <c r="BB2328" s="1"/>
      <c r="BC2328" s="1"/>
      <c r="BD2328" s="1"/>
      <c r="BE2328" s="1"/>
      <c r="BF2328" s="1"/>
      <c r="BG2328" s="1"/>
      <c r="BH2328" s="1"/>
      <c r="BI2328" s="1"/>
      <c r="BJ2328" s="1"/>
      <c r="BK2328" s="1"/>
    </row>
    <row r="2329" spans="1:63" s="2" customFormat="1" ht="15" customHeight="1" x14ac:dyDescent="0.15">
      <c r="A2329" s="1"/>
      <c r="B2329" s="1"/>
      <c r="C2329" s="1"/>
      <c r="D2329" s="1"/>
      <c r="E2329" s="1"/>
      <c r="F2329" s="1"/>
      <c r="G2329" s="1"/>
      <c r="H2329" s="1"/>
      <c r="I2329" s="1"/>
      <c r="J2329" s="1"/>
      <c r="K2329" s="1"/>
      <c r="L2329" s="1"/>
      <c r="M2329" s="1"/>
      <c r="N2329" s="1"/>
      <c r="O2329" s="1"/>
      <c r="P2329" s="1"/>
      <c r="Q2329" s="1"/>
      <c r="R2329" s="1"/>
      <c r="S2329" s="1"/>
      <c r="T2329" s="1"/>
      <c r="U2329" s="1"/>
      <c r="V2329" s="1"/>
      <c r="W2329" s="1"/>
      <c r="X2329" s="1"/>
      <c r="Y2329" s="1"/>
      <c r="Z2329" s="1"/>
      <c r="AA2329" s="1"/>
      <c r="AB2329" s="1"/>
      <c r="AC2329" s="1"/>
      <c r="AD2329" s="1"/>
      <c r="AE2329" s="1"/>
      <c r="AF2329" s="83"/>
      <c r="AG2329" s="87"/>
      <c r="AH2329" s="1"/>
      <c r="AI2329" s="1"/>
      <c r="AJ2329" s="1"/>
      <c r="AK2329" s="1"/>
      <c r="AL2329" s="1"/>
      <c r="AM2329" s="1"/>
      <c r="AN2329" s="1"/>
      <c r="AO2329" s="1"/>
      <c r="AP2329" s="1"/>
      <c r="AQ2329" s="1"/>
      <c r="AR2329" s="1"/>
      <c r="AS2329" s="1"/>
      <c r="AT2329" s="1"/>
      <c r="AU2329" s="1"/>
      <c r="AV2329" s="1"/>
      <c r="AW2329" s="1"/>
      <c r="AX2329" s="1"/>
      <c r="AY2329" s="1"/>
      <c r="AZ2329" s="1"/>
      <c r="BA2329" s="1"/>
      <c r="BB2329" s="1"/>
      <c r="BC2329" s="1"/>
      <c r="BD2329" s="1"/>
      <c r="BE2329" s="1"/>
      <c r="BF2329" s="1"/>
      <c r="BG2329" s="1"/>
      <c r="BH2329" s="1"/>
      <c r="BI2329" s="1"/>
      <c r="BJ2329" s="1"/>
      <c r="BK2329" s="1"/>
    </row>
    <row r="2330" spans="1:63" s="2" customFormat="1" ht="15" customHeight="1" x14ac:dyDescent="0.15">
      <c r="A2330" s="1"/>
      <c r="B2330" s="1"/>
      <c r="C2330" s="1"/>
      <c r="D2330" s="1"/>
      <c r="E2330" s="1"/>
      <c r="F2330" s="1"/>
      <c r="G2330" s="1"/>
      <c r="H2330" s="1"/>
      <c r="I2330" s="1"/>
      <c r="J2330" s="1"/>
      <c r="K2330" s="1"/>
      <c r="L2330" s="1"/>
      <c r="M2330" s="1"/>
      <c r="N2330" s="1"/>
      <c r="O2330" s="1"/>
      <c r="P2330" s="1"/>
      <c r="Q2330" s="1"/>
      <c r="R2330" s="1"/>
      <c r="S2330" s="1"/>
      <c r="T2330" s="1"/>
      <c r="U2330" s="1"/>
      <c r="V2330" s="1"/>
      <c r="W2330" s="1"/>
      <c r="X2330" s="1"/>
      <c r="Y2330" s="1"/>
      <c r="Z2330" s="1"/>
      <c r="AA2330" s="1"/>
      <c r="AB2330" s="1"/>
      <c r="AC2330" s="1"/>
      <c r="AD2330" s="1"/>
      <c r="AE2330" s="1"/>
      <c r="AF2330" s="83"/>
      <c r="AG2330" s="87"/>
      <c r="AH2330" s="1"/>
      <c r="AI2330" s="1"/>
      <c r="AJ2330" s="1"/>
      <c r="AK2330" s="1"/>
      <c r="AL2330" s="1"/>
      <c r="AM2330" s="1"/>
      <c r="AN2330" s="1"/>
      <c r="AO2330" s="1"/>
      <c r="AP2330" s="1"/>
      <c r="AQ2330" s="1"/>
      <c r="AR2330" s="1"/>
      <c r="AS2330" s="1"/>
      <c r="AT2330" s="1"/>
      <c r="AU2330" s="1"/>
      <c r="AV2330" s="1"/>
      <c r="AW2330" s="1"/>
      <c r="AX2330" s="1"/>
      <c r="AY2330" s="1"/>
      <c r="AZ2330" s="1"/>
      <c r="BA2330" s="1"/>
      <c r="BB2330" s="1"/>
      <c r="BC2330" s="1"/>
      <c r="BD2330" s="1"/>
      <c r="BE2330" s="1"/>
      <c r="BF2330" s="1"/>
      <c r="BG2330" s="1"/>
      <c r="BH2330" s="1"/>
      <c r="BI2330" s="1"/>
      <c r="BJ2330" s="1"/>
      <c r="BK2330" s="1"/>
    </row>
    <row r="2331" spans="1:63" s="2" customFormat="1" ht="15" customHeight="1" x14ac:dyDescent="0.15">
      <c r="A2331" s="1"/>
      <c r="B2331" s="1"/>
      <c r="C2331" s="1"/>
      <c r="D2331" s="1"/>
      <c r="E2331" s="1"/>
      <c r="F2331" s="1"/>
      <c r="G2331" s="1"/>
      <c r="H2331" s="1"/>
      <c r="I2331" s="1"/>
      <c r="J2331" s="1"/>
      <c r="K2331" s="1"/>
      <c r="L2331" s="1"/>
      <c r="M2331" s="1"/>
      <c r="N2331" s="1"/>
      <c r="O2331" s="1"/>
      <c r="P2331" s="1"/>
      <c r="Q2331" s="1"/>
      <c r="R2331" s="1"/>
      <c r="S2331" s="1"/>
      <c r="T2331" s="1"/>
      <c r="U2331" s="1"/>
      <c r="V2331" s="1"/>
      <c r="W2331" s="1"/>
      <c r="X2331" s="1"/>
      <c r="Y2331" s="1"/>
      <c r="Z2331" s="1"/>
      <c r="AA2331" s="1"/>
      <c r="AB2331" s="1"/>
      <c r="AC2331" s="1"/>
      <c r="AD2331" s="1"/>
      <c r="AE2331" s="1"/>
      <c r="AF2331" s="83"/>
      <c r="AG2331" s="87"/>
      <c r="AH2331" s="1"/>
      <c r="AI2331" s="1"/>
      <c r="AJ2331" s="1"/>
      <c r="AK2331" s="1"/>
      <c r="AL2331" s="1"/>
      <c r="AM2331" s="1"/>
      <c r="AN2331" s="1"/>
      <c r="AO2331" s="1"/>
      <c r="AP2331" s="1"/>
      <c r="AQ2331" s="1"/>
      <c r="AR2331" s="1"/>
      <c r="AS2331" s="1"/>
      <c r="AT2331" s="1"/>
      <c r="AU2331" s="1"/>
      <c r="AV2331" s="1"/>
      <c r="AW2331" s="1"/>
      <c r="AX2331" s="1"/>
      <c r="AY2331" s="1"/>
      <c r="AZ2331" s="1"/>
      <c r="BA2331" s="1"/>
      <c r="BB2331" s="1"/>
      <c r="BC2331" s="1"/>
      <c r="BD2331" s="1"/>
      <c r="BE2331" s="1"/>
      <c r="BF2331" s="1"/>
      <c r="BG2331" s="1"/>
      <c r="BH2331" s="1"/>
      <c r="BI2331" s="1"/>
      <c r="BJ2331" s="1"/>
      <c r="BK2331" s="1"/>
    </row>
    <row r="2332" spans="1:63" s="2" customFormat="1" ht="15" customHeight="1" x14ac:dyDescent="0.15">
      <c r="A2332" s="1"/>
      <c r="B2332" s="1"/>
      <c r="C2332" s="1"/>
      <c r="D2332" s="1"/>
      <c r="E2332" s="1"/>
      <c r="F2332" s="1"/>
      <c r="G2332" s="1"/>
      <c r="H2332" s="1"/>
      <c r="I2332" s="1"/>
      <c r="J2332" s="1"/>
      <c r="K2332" s="1"/>
      <c r="L2332" s="1"/>
      <c r="M2332" s="1"/>
      <c r="N2332" s="1"/>
      <c r="O2332" s="1"/>
      <c r="P2332" s="1"/>
      <c r="Q2332" s="1"/>
      <c r="R2332" s="1"/>
      <c r="S2332" s="1"/>
      <c r="T2332" s="1"/>
      <c r="U2332" s="1"/>
      <c r="V2332" s="1"/>
      <c r="W2332" s="1"/>
      <c r="X2332" s="1"/>
      <c r="Y2332" s="1"/>
      <c r="Z2332" s="1"/>
      <c r="AA2332" s="1"/>
      <c r="AB2332" s="1"/>
      <c r="AC2332" s="1"/>
      <c r="AD2332" s="1"/>
      <c r="AE2332" s="1"/>
      <c r="AF2332" s="83"/>
      <c r="AG2332" s="87"/>
      <c r="AH2332" s="1"/>
      <c r="AI2332" s="1"/>
      <c r="AJ2332" s="1"/>
      <c r="AK2332" s="1"/>
      <c r="AL2332" s="1"/>
      <c r="AM2332" s="1"/>
      <c r="AN2332" s="1"/>
      <c r="AO2332" s="1"/>
      <c r="AP2332" s="1"/>
      <c r="AQ2332" s="1"/>
      <c r="AR2332" s="1"/>
      <c r="AS2332" s="1"/>
      <c r="AT2332" s="1"/>
      <c r="AU2332" s="1"/>
      <c r="AV2332" s="1"/>
      <c r="AW2332" s="1"/>
      <c r="AX2332" s="1"/>
      <c r="AY2332" s="1"/>
      <c r="AZ2332" s="1"/>
      <c r="BA2332" s="1"/>
      <c r="BB2332" s="1"/>
      <c r="BC2332" s="1"/>
      <c r="BD2332" s="1"/>
      <c r="BE2332" s="1"/>
      <c r="BF2332" s="1"/>
      <c r="BG2332" s="1"/>
      <c r="BH2332" s="1"/>
      <c r="BI2332" s="1"/>
      <c r="BJ2332" s="1"/>
      <c r="BK2332" s="1"/>
    </row>
    <row r="2333" spans="1:63" s="2" customFormat="1" ht="15" customHeight="1" x14ac:dyDescent="0.15">
      <c r="A2333" s="1"/>
      <c r="B2333" s="1"/>
      <c r="C2333" s="1"/>
      <c r="D2333" s="1"/>
      <c r="E2333" s="1"/>
      <c r="F2333" s="1"/>
      <c r="G2333" s="1"/>
      <c r="H2333" s="1"/>
      <c r="I2333" s="1"/>
      <c r="J2333" s="1"/>
      <c r="K2333" s="1"/>
      <c r="L2333" s="1"/>
      <c r="M2333" s="1"/>
      <c r="N2333" s="1"/>
      <c r="O2333" s="1"/>
      <c r="P2333" s="1"/>
      <c r="Q2333" s="1"/>
      <c r="R2333" s="1"/>
      <c r="S2333" s="1"/>
      <c r="T2333" s="1"/>
      <c r="U2333" s="1"/>
      <c r="V2333" s="1"/>
      <c r="W2333" s="1"/>
      <c r="X2333" s="1"/>
      <c r="Y2333" s="1"/>
      <c r="Z2333" s="1"/>
      <c r="AA2333" s="1"/>
      <c r="AB2333" s="1"/>
      <c r="AC2333" s="1"/>
      <c r="AD2333" s="1"/>
      <c r="AE2333" s="1"/>
      <c r="AF2333" s="83"/>
      <c r="AG2333" s="87"/>
      <c r="AH2333" s="1"/>
      <c r="AI2333" s="1"/>
      <c r="AJ2333" s="1"/>
      <c r="AK2333" s="1"/>
      <c r="AL2333" s="1"/>
      <c r="AM2333" s="1"/>
      <c r="AN2333" s="1"/>
      <c r="AO2333" s="1"/>
      <c r="AP2333" s="1"/>
      <c r="AQ2333" s="1"/>
      <c r="AR2333" s="1"/>
      <c r="AS2333" s="1"/>
      <c r="AT2333" s="1"/>
      <c r="AU2333" s="1"/>
      <c r="AV2333" s="1"/>
      <c r="AW2333" s="1"/>
      <c r="AX2333" s="1"/>
      <c r="AY2333" s="1"/>
      <c r="AZ2333" s="1"/>
      <c r="BA2333" s="1"/>
      <c r="BB2333" s="1"/>
      <c r="BC2333" s="1"/>
      <c r="BD2333" s="1"/>
      <c r="BE2333" s="1"/>
      <c r="BF2333" s="1"/>
      <c r="BG2333" s="1"/>
      <c r="BH2333" s="1"/>
      <c r="BI2333" s="1"/>
      <c r="BJ2333" s="1"/>
      <c r="BK2333" s="1"/>
    </row>
    <row r="2334" spans="1:63" s="2" customFormat="1" ht="15" customHeight="1" x14ac:dyDescent="0.15">
      <c r="A2334" s="1"/>
      <c r="B2334" s="1"/>
      <c r="C2334" s="1"/>
      <c r="D2334" s="1"/>
      <c r="E2334" s="1"/>
      <c r="F2334" s="1"/>
      <c r="G2334" s="1"/>
      <c r="H2334" s="1"/>
      <c r="I2334" s="1"/>
      <c r="J2334" s="1"/>
      <c r="K2334" s="1"/>
      <c r="L2334" s="1"/>
      <c r="M2334" s="1"/>
      <c r="N2334" s="1"/>
      <c r="O2334" s="1"/>
      <c r="P2334" s="1"/>
      <c r="Q2334" s="1"/>
      <c r="R2334" s="1"/>
      <c r="S2334" s="1"/>
      <c r="T2334" s="1"/>
      <c r="U2334" s="1"/>
      <c r="V2334" s="1"/>
      <c r="W2334" s="1"/>
      <c r="X2334" s="1"/>
      <c r="Y2334" s="1"/>
      <c r="Z2334" s="1"/>
      <c r="AA2334" s="1"/>
      <c r="AB2334" s="1"/>
      <c r="AC2334" s="1"/>
      <c r="AD2334" s="1"/>
      <c r="AE2334" s="1"/>
      <c r="AF2334" s="83"/>
      <c r="AG2334" s="87"/>
      <c r="AH2334" s="1"/>
      <c r="AI2334" s="1"/>
      <c r="AJ2334" s="1"/>
      <c r="AK2334" s="1"/>
      <c r="AL2334" s="1"/>
      <c r="AM2334" s="1"/>
      <c r="AN2334" s="1"/>
      <c r="AO2334" s="1"/>
      <c r="AP2334" s="1"/>
      <c r="AQ2334" s="1"/>
      <c r="AR2334" s="1"/>
      <c r="AS2334" s="1"/>
      <c r="AT2334" s="1"/>
      <c r="AU2334" s="1"/>
      <c r="AV2334" s="1"/>
      <c r="AW2334" s="1"/>
      <c r="AX2334" s="1"/>
      <c r="AY2334" s="1"/>
      <c r="AZ2334" s="1"/>
      <c r="BA2334" s="1"/>
      <c r="BB2334" s="1"/>
      <c r="BC2334" s="1"/>
      <c r="BD2334" s="1"/>
      <c r="BE2334" s="1"/>
      <c r="BF2334" s="1"/>
      <c r="BG2334" s="1"/>
      <c r="BH2334" s="1"/>
      <c r="BI2334" s="1"/>
      <c r="BJ2334" s="1"/>
      <c r="BK2334" s="1"/>
    </row>
    <row r="2335" spans="1:63" s="2" customFormat="1" ht="15" customHeight="1" x14ac:dyDescent="0.15">
      <c r="A2335" s="1"/>
      <c r="B2335" s="1"/>
      <c r="C2335" s="1"/>
      <c r="D2335" s="1"/>
      <c r="E2335" s="1"/>
      <c r="F2335" s="1"/>
      <c r="G2335" s="1"/>
      <c r="H2335" s="1"/>
      <c r="I2335" s="1"/>
      <c r="J2335" s="1"/>
      <c r="K2335" s="1"/>
      <c r="L2335" s="1"/>
      <c r="M2335" s="1"/>
      <c r="N2335" s="1"/>
      <c r="O2335" s="1"/>
      <c r="P2335" s="1"/>
      <c r="Q2335" s="1"/>
      <c r="R2335" s="1"/>
      <c r="S2335" s="1"/>
      <c r="T2335" s="1"/>
      <c r="U2335" s="1"/>
      <c r="V2335" s="1"/>
      <c r="W2335" s="1"/>
      <c r="X2335" s="1"/>
      <c r="Y2335" s="1"/>
      <c r="Z2335" s="1"/>
      <c r="AA2335" s="1"/>
      <c r="AB2335" s="1"/>
      <c r="AC2335" s="1"/>
      <c r="AD2335" s="1"/>
      <c r="AE2335" s="1"/>
      <c r="AF2335" s="83"/>
      <c r="AG2335" s="87"/>
      <c r="AH2335" s="1"/>
      <c r="AI2335" s="1"/>
      <c r="AJ2335" s="1"/>
      <c r="AK2335" s="1"/>
      <c r="AL2335" s="1"/>
      <c r="AM2335" s="1"/>
      <c r="AN2335" s="1"/>
      <c r="AO2335" s="1"/>
      <c r="AP2335" s="1"/>
      <c r="AQ2335" s="1"/>
      <c r="AR2335" s="1"/>
      <c r="AS2335" s="1"/>
      <c r="AT2335" s="1"/>
      <c r="AU2335" s="1"/>
      <c r="AV2335" s="1"/>
      <c r="AW2335" s="1"/>
      <c r="AX2335" s="1"/>
      <c r="AY2335" s="1"/>
      <c r="AZ2335" s="1"/>
      <c r="BA2335" s="1"/>
      <c r="BB2335" s="1"/>
      <c r="BC2335" s="1"/>
      <c r="BD2335" s="1"/>
      <c r="BE2335" s="1"/>
      <c r="BF2335" s="1"/>
      <c r="BG2335" s="1"/>
      <c r="BH2335" s="1"/>
      <c r="BI2335" s="1"/>
      <c r="BJ2335" s="1"/>
      <c r="BK2335" s="1"/>
    </row>
    <row r="2336" spans="1:63" s="2" customFormat="1" ht="15" customHeight="1" x14ac:dyDescent="0.15">
      <c r="A2336" s="1"/>
      <c r="B2336" s="1"/>
      <c r="C2336" s="1"/>
      <c r="D2336" s="1"/>
      <c r="E2336" s="1"/>
      <c r="F2336" s="1"/>
      <c r="G2336" s="1"/>
      <c r="H2336" s="1"/>
      <c r="I2336" s="1"/>
      <c r="J2336" s="1"/>
      <c r="K2336" s="1"/>
      <c r="L2336" s="1"/>
      <c r="M2336" s="1"/>
      <c r="N2336" s="1"/>
      <c r="O2336" s="1"/>
      <c r="P2336" s="1"/>
      <c r="Q2336" s="1"/>
      <c r="R2336" s="1"/>
      <c r="S2336" s="1"/>
      <c r="T2336" s="1"/>
      <c r="U2336" s="1"/>
      <c r="V2336" s="1"/>
      <c r="W2336" s="1"/>
      <c r="X2336" s="1"/>
      <c r="Y2336" s="1"/>
      <c r="Z2336" s="1"/>
      <c r="AA2336" s="1"/>
      <c r="AB2336" s="1"/>
      <c r="AC2336" s="1"/>
      <c r="AD2336" s="1"/>
      <c r="AE2336" s="1"/>
      <c r="AF2336" s="83"/>
      <c r="AG2336" s="87"/>
      <c r="AH2336" s="1"/>
      <c r="AI2336" s="1"/>
      <c r="AJ2336" s="1"/>
      <c r="AK2336" s="1"/>
      <c r="AL2336" s="1"/>
      <c r="AM2336" s="1"/>
      <c r="AN2336" s="1"/>
      <c r="AO2336" s="1"/>
      <c r="AP2336" s="1"/>
      <c r="AQ2336" s="1"/>
      <c r="AR2336" s="1"/>
      <c r="AS2336" s="1"/>
      <c r="AT2336" s="1"/>
      <c r="AU2336" s="1"/>
      <c r="AV2336" s="1"/>
      <c r="AW2336" s="1"/>
      <c r="AX2336" s="1"/>
      <c r="AY2336" s="1"/>
      <c r="AZ2336" s="1"/>
      <c r="BA2336" s="1"/>
      <c r="BB2336" s="1"/>
      <c r="BC2336" s="1"/>
      <c r="BD2336" s="1"/>
      <c r="BE2336" s="1"/>
      <c r="BF2336" s="1"/>
      <c r="BG2336" s="1"/>
      <c r="BH2336" s="1"/>
      <c r="BI2336" s="1"/>
      <c r="BJ2336" s="1"/>
      <c r="BK2336" s="1"/>
    </row>
    <row r="2337" spans="1:63" s="2" customFormat="1" ht="15" customHeight="1" x14ac:dyDescent="0.15">
      <c r="A2337" s="1"/>
      <c r="B2337" s="1"/>
      <c r="C2337" s="1"/>
      <c r="D2337" s="1"/>
      <c r="E2337" s="1"/>
      <c r="F2337" s="1"/>
      <c r="G2337" s="1"/>
      <c r="H2337" s="1"/>
      <c r="I2337" s="1"/>
      <c r="J2337" s="1"/>
      <c r="K2337" s="1"/>
      <c r="L2337" s="1"/>
      <c r="M2337" s="1"/>
      <c r="N2337" s="1"/>
      <c r="O2337" s="1"/>
      <c r="P2337" s="1"/>
      <c r="Q2337" s="1"/>
      <c r="R2337" s="1"/>
      <c r="S2337" s="1"/>
      <c r="T2337" s="1"/>
      <c r="U2337" s="1"/>
      <c r="V2337" s="1"/>
      <c r="W2337" s="1"/>
      <c r="X2337" s="1"/>
      <c r="Y2337" s="1"/>
      <c r="Z2337" s="1"/>
      <c r="AA2337" s="1"/>
      <c r="AB2337" s="1"/>
      <c r="AC2337" s="1"/>
      <c r="AD2337" s="1"/>
      <c r="AE2337" s="1"/>
      <c r="AF2337" s="83"/>
      <c r="AG2337" s="87"/>
      <c r="AH2337" s="1"/>
      <c r="AI2337" s="1"/>
      <c r="AJ2337" s="1"/>
      <c r="AK2337" s="1"/>
      <c r="AL2337" s="1"/>
      <c r="AM2337" s="1"/>
      <c r="AN2337" s="1"/>
      <c r="AO2337" s="1"/>
      <c r="AP2337" s="1"/>
      <c r="AQ2337" s="1"/>
      <c r="AR2337" s="1"/>
      <c r="AS2337" s="1"/>
      <c r="AT2337" s="1"/>
      <c r="AU2337" s="1"/>
      <c r="AV2337" s="1"/>
      <c r="AW2337" s="1"/>
      <c r="AX2337" s="1"/>
      <c r="AY2337" s="1"/>
      <c r="AZ2337" s="1"/>
      <c r="BA2337" s="1"/>
      <c r="BB2337" s="1"/>
      <c r="BC2337" s="1"/>
      <c r="BD2337" s="1"/>
      <c r="BE2337" s="1"/>
      <c r="BF2337" s="1"/>
      <c r="BG2337" s="1"/>
      <c r="BH2337" s="1"/>
      <c r="BI2337" s="1"/>
      <c r="BJ2337" s="1"/>
      <c r="BK2337" s="1"/>
    </row>
    <row r="2338" spans="1:63" s="2" customFormat="1" ht="15" customHeight="1" x14ac:dyDescent="0.15">
      <c r="A2338" s="1"/>
      <c r="B2338" s="1"/>
      <c r="C2338" s="1"/>
      <c r="D2338" s="1"/>
      <c r="E2338" s="1"/>
      <c r="F2338" s="1"/>
      <c r="G2338" s="1"/>
      <c r="H2338" s="1"/>
      <c r="I2338" s="1"/>
      <c r="J2338" s="1"/>
      <c r="K2338" s="1"/>
      <c r="L2338" s="1"/>
      <c r="M2338" s="1"/>
      <c r="N2338" s="1"/>
      <c r="O2338" s="1"/>
      <c r="P2338" s="1"/>
      <c r="Q2338" s="1"/>
      <c r="R2338" s="1"/>
      <c r="S2338" s="1"/>
      <c r="T2338" s="1"/>
      <c r="U2338" s="1"/>
      <c r="V2338" s="1"/>
      <c r="W2338" s="1"/>
      <c r="X2338" s="1"/>
      <c r="Y2338" s="1"/>
      <c r="Z2338" s="1"/>
      <c r="AA2338" s="1"/>
      <c r="AB2338" s="1"/>
      <c r="AC2338" s="1"/>
      <c r="AD2338" s="1"/>
      <c r="AE2338" s="1"/>
      <c r="AF2338" s="83"/>
      <c r="AG2338" s="87"/>
      <c r="AH2338" s="1"/>
      <c r="AI2338" s="1"/>
      <c r="AJ2338" s="1"/>
      <c r="AK2338" s="1"/>
      <c r="AL2338" s="1"/>
      <c r="AM2338" s="1"/>
      <c r="AN2338" s="1"/>
      <c r="AO2338" s="1"/>
      <c r="AP2338" s="1"/>
      <c r="AQ2338" s="1"/>
      <c r="AR2338" s="1"/>
      <c r="AS2338" s="1"/>
      <c r="AT2338" s="1"/>
      <c r="AU2338" s="1"/>
      <c r="AV2338" s="1"/>
      <c r="AW2338" s="1"/>
      <c r="AX2338" s="1"/>
      <c r="AY2338" s="1"/>
      <c r="AZ2338" s="1"/>
      <c r="BA2338" s="1"/>
      <c r="BB2338" s="1"/>
      <c r="BC2338" s="1"/>
      <c r="BD2338" s="1"/>
      <c r="BE2338" s="1"/>
      <c r="BF2338" s="1"/>
      <c r="BG2338" s="1"/>
      <c r="BH2338" s="1"/>
      <c r="BI2338" s="1"/>
      <c r="BJ2338" s="1"/>
      <c r="BK2338" s="1"/>
    </row>
    <row r="2339" spans="1:63" s="2" customFormat="1" ht="15" customHeight="1" x14ac:dyDescent="0.15">
      <c r="A2339" s="1"/>
      <c r="B2339" s="1"/>
      <c r="C2339" s="1"/>
      <c r="D2339" s="1"/>
      <c r="E2339" s="1"/>
      <c r="F2339" s="1"/>
      <c r="G2339" s="1"/>
      <c r="H2339" s="1"/>
      <c r="I2339" s="1"/>
      <c r="J2339" s="1"/>
      <c r="K2339" s="1"/>
      <c r="L2339" s="1"/>
      <c r="M2339" s="1"/>
      <c r="N2339" s="1"/>
      <c r="O2339" s="1"/>
      <c r="P2339" s="1"/>
      <c r="Q2339" s="1"/>
      <c r="R2339" s="1"/>
      <c r="S2339" s="1"/>
      <c r="T2339" s="1"/>
      <c r="U2339" s="1"/>
      <c r="V2339" s="1"/>
      <c r="W2339" s="1"/>
      <c r="X2339" s="1"/>
      <c r="Y2339" s="1"/>
      <c r="Z2339" s="1"/>
      <c r="AA2339" s="1"/>
      <c r="AB2339" s="1"/>
      <c r="AC2339" s="1"/>
      <c r="AD2339" s="1"/>
      <c r="AE2339" s="1"/>
      <c r="AF2339" s="83"/>
      <c r="AG2339" s="87"/>
      <c r="AH2339" s="1"/>
      <c r="AI2339" s="1"/>
      <c r="AJ2339" s="1"/>
      <c r="AK2339" s="1"/>
      <c r="AL2339" s="1"/>
      <c r="AM2339" s="1"/>
      <c r="AN2339" s="1"/>
      <c r="AO2339" s="1"/>
      <c r="AP2339" s="1"/>
      <c r="AQ2339" s="1"/>
      <c r="AR2339" s="1"/>
      <c r="AS2339" s="1"/>
      <c r="AT2339" s="1"/>
      <c r="AU2339" s="1"/>
      <c r="AV2339" s="1"/>
      <c r="AW2339" s="1"/>
      <c r="AX2339" s="1"/>
      <c r="AY2339" s="1"/>
      <c r="AZ2339" s="1"/>
      <c r="BA2339" s="1"/>
      <c r="BB2339" s="1"/>
      <c r="BC2339" s="1"/>
      <c r="BD2339" s="1"/>
      <c r="BE2339" s="1"/>
      <c r="BF2339" s="1"/>
      <c r="BG2339" s="1"/>
      <c r="BH2339" s="1"/>
      <c r="BI2339" s="1"/>
      <c r="BJ2339" s="1"/>
      <c r="BK2339" s="1"/>
    </row>
    <row r="2340" spans="1:63" s="2" customFormat="1" ht="15" customHeight="1" x14ac:dyDescent="0.15">
      <c r="A2340" s="1"/>
      <c r="B2340" s="1"/>
      <c r="C2340" s="1"/>
      <c r="D2340" s="1"/>
      <c r="E2340" s="1"/>
      <c r="F2340" s="1"/>
      <c r="G2340" s="1"/>
      <c r="H2340" s="1"/>
      <c r="I2340" s="1"/>
      <c r="J2340" s="1"/>
      <c r="K2340" s="1"/>
      <c r="L2340" s="1"/>
      <c r="M2340" s="1"/>
      <c r="N2340" s="1"/>
      <c r="O2340" s="1"/>
      <c r="P2340" s="1"/>
      <c r="Q2340" s="1"/>
      <c r="R2340" s="1"/>
      <c r="S2340" s="1"/>
      <c r="T2340" s="1"/>
      <c r="U2340" s="1"/>
      <c r="V2340" s="1"/>
      <c r="W2340" s="1"/>
      <c r="X2340" s="1"/>
      <c r="Y2340" s="1"/>
      <c r="Z2340" s="1"/>
      <c r="AA2340" s="1"/>
      <c r="AB2340" s="1"/>
      <c r="AC2340" s="1"/>
      <c r="AD2340" s="1"/>
      <c r="AE2340" s="1"/>
      <c r="AF2340" s="83"/>
      <c r="AG2340" s="87"/>
      <c r="AH2340" s="1"/>
      <c r="AI2340" s="1"/>
      <c r="AJ2340" s="1"/>
      <c r="AK2340" s="1"/>
      <c r="AL2340" s="1"/>
      <c r="AM2340" s="1"/>
      <c r="AN2340" s="1"/>
      <c r="AO2340" s="1"/>
      <c r="AP2340" s="1"/>
      <c r="AQ2340" s="1"/>
      <c r="AR2340" s="1"/>
      <c r="AS2340" s="1"/>
      <c r="AT2340" s="1"/>
      <c r="AU2340" s="1"/>
      <c r="AV2340" s="1"/>
      <c r="AW2340" s="1"/>
      <c r="AX2340" s="1"/>
      <c r="AY2340" s="1"/>
      <c r="AZ2340" s="1"/>
      <c r="BA2340" s="1"/>
      <c r="BB2340" s="1"/>
      <c r="BC2340" s="1"/>
      <c r="BD2340" s="1"/>
      <c r="BE2340" s="1"/>
      <c r="BF2340" s="1"/>
      <c r="BG2340" s="1"/>
      <c r="BH2340" s="1"/>
      <c r="BI2340" s="1"/>
      <c r="BJ2340" s="1"/>
      <c r="BK2340" s="1"/>
    </row>
    <row r="2341" spans="1:63" s="2" customFormat="1" ht="15" customHeight="1" x14ac:dyDescent="0.15">
      <c r="A2341" s="1"/>
      <c r="B2341" s="1"/>
      <c r="C2341" s="1"/>
      <c r="D2341" s="1"/>
      <c r="E2341" s="1"/>
      <c r="F2341" s="1"/>
      <c r="G2341" s="1"/>
      <c r="H2341" s="1"/>
      <c r="I2341" s="1"/>
      <c r="J2341" s="1"/>
      <c r="K2341" s="1"/>
      <c r="L2341" s="1"/>
      <c r="M2341" s="1"/>
      <c r="N2341" s="1"/>
      <c r="O2341" s="1"/>
      <c r="P2341" s="1"/>
      <c r="Q2341" s="1"/>
      <c r="R2341" s="1"/>
      <c r="S2341" s="1"/>
      <c r="T2341" s="1"/>
      <c r="U2341" s="1"/>
      <c r="V2341" s="1"/>
      <c r="W2341" s="1"/>
      <c r="X2341" s="1"/>
      <c r="Y2341" s="1"/>
      <c r="Z2341" s="1"/>
      <c r="AA2341" s="1"/>
      <c r="AB2341" s="1"/>
      <c r="AC2341" s="1"/>
      <c r="AD2341" s="1"/>
      <c r="AE2341" s="1"/>
      <c r="AF2341" s="83"/>
      <c r="AG2341" s="87"/>
      <c r="AH2341" s="1"/>
      <c r="AI2341" s="1"/>
      <c r="AJ2341" s="1"/>
      <c r="AK2341" s="1"/>
      <c r="AL2341" s="1"/>
      <c r="AM2341" s="1"/>
      <c r="AN2341" s="1"/>
      <c r="AO2341" s="1"/>
      <c r="AP2341" s="1"/>
      <c r="AQ2341" s="1"/>
      <c r="AR2341" s="1"/>
      <c r="AS2341" s="1"/>
      <c r="AT2341" s="1"/>
      <c r="AU2341" s="1"/>
      <c r="AV2341" s="1"/>
      <c r="AW2341" s="1"/>
      <c r="AX2341" s="1"/>
      <c r="AY2341" s="1"/>
      <c r="AZ2341" s="1"/>
      <c r="BA2341" s="1"/>
      <c r="BB2341" s="1"/>
      <c r="BC2341" s="1"/>
      <c r="BD2341" s="1"/>
      <c r="BE2341" s="1"/>
      <c r="BF2341" s="1"/>
      <c r="BG2341" s="1"/>
      <c r="BH2341" s="1"/>
      <c r="BI2341" s="1"/>
      <c r="BJ2341" s="1"/>
      <c r="BK2341" s="1"/>
    </row>
    <row r="2342" spans="1:63" s="2" customFormat="1" ht="15" customHeight="1" x14ac:dyDescent="0.15">
      <c r="A2342" s="1"/>
      <c r="B2342" s="1"/>
      <c r="C2342" s="1"/>
      <c r="D2342" s="1"/>
      <c r="E2342" s="1"/>
      <c r="F2342" s="1"/>
      <c r="G2342" s="1"/>
      <c r="H2342" s="1"/>
      <c r="I2342" s="1"/>
      <c r="J2342" s="1"/>
      <c r="K2342" s="1"/>
      <c r="L2342" s="1"/>
      <c r="M2342" s="1"/>
      <c r="N2342" s="1"/>
      <c r="O2342" s="1"/>
      <c r="P2342" s="1"/>
      <c r="Q2342" s="1"/>
      <c r="R2342" s="1"/>
      <c r="S2342" s="1"/>
      <c r="T2342" s="1"/>
      <c r="U2342" s="1"/>
      <c r="V2342" s="1"/>
      <c r="W2342" s="1"/>
      <c r="X2342" s="1"/>
      <c r="Y2342" s="1"/>
      <c r="Z2342" s="1"/>
      <c r="AA2342" s="1"/>
      <c r="AB2342" s="1"/>
      <c r="AC2342" s="1"/>
      <c r="AD2342" s="1"/>
      <c r="AE2342" s="1"/>
      <c r="AF2342" s="83"/>
      <c r="AG2342" s="87"/>
      <c r="AH2342" s="1"/>
      <c r="AI2342" s="1"/>
      <c r="AJ2342" s="1"/>
      <c r="AK2342" s="1"/>
      <c r="AL2342" s="1"/>
      <c r="AM2342" s="1"/>
      <c r="AN2342" s="1"/>
      <c r="AO2342" s="1"/>
      <c r="AP2342" s="1"/>
      <c r="AQ2342" s="1"/>
      <c r="AR2342" s="1"/>
      <c r="AS2342" s="1"/>
      <c r="AT2342" s="1"/>
      <c r="AU2342" s="1"/>
      <c r="AV2342" s="1"/>
      <c r="AW2342" s="1"/>
      <c r="AX2342" s="1"/>
      <c r="AY2342" s="1"/>
      <c r="AZ2342" s="1"/>
      <c r="BA2342" s="1"/>
      <c r="BB2342" s="1"/>
      <c r="BC2342" s="1"/>
      <c r="BD2342" s="1"/>
      <c r="BE2342" s="1"/>
      <c r="BF2342" s="1"/>
      <c r="BG2342" s="1"/>
      <c r="BH2342" s="1"/>
      <c r="BI2342" s="1"/>
      <c r="BJ2342" s="1"/>
      <c r="BK2342" s="1"/>
    </row>
    <row r="2343" spans="1:63" s="2" customFormat="1" ht="15" customHeight="1" x14ac:dyDescent="0.15">
      <c r="A2343" s="1"/>
      <c r="B2343" s="1"/>
      <c r="C2343" s="1"/>
      <c r="D2343" s="1"/>
      <c r="E2343" s="1"/>
      <c r="F2343" s="1"/>
      <c r="G2343" s="1"/>
      <c r="H2343" s="1"/>
      <c r="I2343" s="1"/>
      <c r="J2343" s="1"/>
      <c r="K2343" s="1"/>
      <c r="L2343" s="1"/>
      <c r="M2343" s="1"/>
      <c r="N2343" s="1"/>
      <c r="O2343" s="1"/>
      <c r="P2343" s="1"/>
      <c r="Q2343" s="1"/>
      <c r="R2343" s="1"/>
      <c r="S2343" s="1"/>
      <c r="T2343" s="1"/>
      <c r="U2343" s="1"/>
      <c r="V2343" s="1"/>
      <c r="W2343" s="1"/>
      <c r="X2343" s="1"/>
      <c r="Y2343" s="1"/>
      <c r="Z2343" s="1"/>
      <c r="AA2343" s="1"/>
      <c r="AB2343" s="1"/>
      <c r="AC2343" s="1"/>
      <c r="AD2343" s="1"/>
      <c r="AE2343" s="1"/>
      <c r="AF2343" s="83"/>
      <c r="AG2343" s="87"/>
      <c r="AH2343" s="1"/>
      <c r="AI2343" s="1"/>
      <c r="AJ2343" s="1"/>
      <c r="AK2343" s="1"/>
      <c r="AL2343" s="1"/>
      <c r="AM2343" s="1"/>
      <c r="AN2343" s="1"/>
      <c r="AO2343" s="1"/>
      <c r="AP2343" s="1"/>
      <c r="AQ2343" s="1"/>
      <c r="AR2343" s="1"/>
      <c r="AS2343" s="1"/>
      <c r="AT2343" s="1"/>
      <c r="AU2343" s="1"/>
      <c r="AV2343" s="1"/>
      <c r="AW2343" s="1"/>
      <c r="AX2343" s="1"/>
      <c r="AY2343" s="1"/>
      <c r="AZ2343" s="1"/>
      <c r="BA2343" s="1"/>
      <c r="BB2343" s="1"/>
      <c r="BC2343" s="1"/>
      <c r="BD2343" s="1"/>
      <c r="BE2343" s="1"/>
      <c r="BF2343" s="1"/>
      <c r="BG2343" s="1"/>
      <c r="BH2343" s="1"/>
      <c r="BI2343" s="1"/>
      <c r="BJ2343" s="1"/>
      <c r="BK2343" s="1"/>
    </row>
    <row r="2344" spans="1:63" s="2" customFormat="1" ht="15" customHeight="1" x14ac:dyDescent="0.15">
      <c r="A2344" s="1"/>
      <c r="B2344" s="1"/>
      <c r="C2344" s="1"/>
      <c r="D2344" s="1"/>
      <c r="E2344" s="1"/>
      <c r="F2344" s="1"/>
      <c r="G2344" s="1"/>
      <c r="H2344" s="1"/>
      <c r="I2344" s="1"/>
      <c r="J2344" s="1"/>
      <c r="K2344" s="1"/>
      <c r="L2344" s="1"/>
      <c r="M2344" s="1"/>
      <c r="N2344" s="1"/>
      <c r="O2344" s="1"/>
      <c r="P2344" s="1"/>
      <c r="Q2344" s="1"/>
      <c r="R2344" s="1"/>
      <c r="S2344" s="1"/>
      <c r="T2344" s="1"/>
      <c r="U2344" s="1"/>
      <c r="V2344" s="1"/>
      <c r="W2344" s="1"/>
      <c r="X2344" s="1"/>
      <c r="Y2344" s="1"/>
      <c r="Z2344" s="1"/>
      <c r="AA2344" s="1"/>
      <c r="AB2344" s="1"/>
      <c r="AC2344" s="1"/>
      <c r="AD2344" s="1"/>
      <c r="AE2344" s="1"/>
      <c r="AF2344" s="83"/>
      <c r="AG2344" s="87"/>
      <c r="AH2344" s="1"/>
      <c r="AI2344" s="1"/>
      <c r="AJ2344" s="1"/>
      <c r="AK2344" s="1"/>
      <c r="AL2344" s="1"/>
      <c r="AM2344" s="1"/>
      <c r="AN2344" s="1"/>
      <c r="AO2344" s="1"/>
      <c r="AP2344" s="1"/>
      <c r="AQ2344" s="1"/>
      <c r="AR2344" s="1"/>
      <c r="AS2344" s="1"/>
      <c r="AT2344" s="1"/>
      <c r="AU2344" s="1"/>
      <c r="AV2344" s="1"/>
      <c r="AW2344" s="1"/>
      <c r="AX2344" s="1"/>
      <c r="AY2344" s="1"/>
      <c r="AZ2344" s="1"/>
      <c r="BA2344" s="1"/>
      <c r="BB2344" s="1"/>
      <c r="BC2344" s="1"/>
      <c r="BD2344" s="1"/>
      <c r="BE2344" s="1"/>
      <c r="BF2344" s="1"/>
      <c r="BG2344" s="1"/>
      <c r="BH2344" s="1"/>
      <c r="BI2344" s="1"/>
      <c r="BJ2344" s="1"/>
      <c r="BK2344" s="1"/>
    </row>
    <row r="2345" spans="1:63" s="2" customFormat="1" ht="15" customHeight="1" x14ac:dyDescent="0.15">
      <c r="A2345" s="1"/>
      <c r="B2345" s="1"/>
      <c r="C2345" s="1"/>
      <c r="D2345" s="1"/>
      <c r="E2345" s="1"/>
      <c r="F2345" s="1"/>
      <c r="G2345" s="1"/>
      <c r="H2345" s="1"/>
      <c r="I2345" s="1"/>
      <c r="J2345" s="1"/>
      <c r="K2345" s="1"/>
      <c r="L2345" s="1"/>
      <c r="M2345" s="1"/>
      <c r="N2345" s="1"/>
      <c r="O2345" s="1"/>
      <c r="P2345" s="1"/>
      <c r="Q2345" s="1"/>
      <c r="R2345" s="1"/>
      <c r="S2345" s="1"/>
      <c r="T2345" s="1"/>
      <c r="U2345" s="1"/>
      <c r="V2345" s="1"/>
      <c r="W2345" s="1"/>
      <c r="X2345" s="1"/>
      <c r="Y2345" s="1"/>
      <c r="Z2345" s="1"/>
      <c r="AA2345" s="1"/>
      <c r="AB2345" s="1"/>
      <c r="AC2345" s="1"/>
      <c r="AD2345" s="1"/>
      <c r="AE2345" s="1"/>
      <c r="AF2345" s="83"/>
      <c r="AG2345" s="87"/>
      <c r="AH2345" s="1"/>
      <c r="AI2345" s="1"/>
      <c r="AJ2345" s="1"/>
      <c r="AK2345" s="1"/>
      <c r="AL2345" s="1"/>
      <c r="AM2345" s="1"/>
      <c r="AN2345" s="1"/>
      <c r="AO2345" s="1"/>
      <c r="AP2345" s="1"/>
      <c r="AQ2345" s="1"/>
      <c r="AR2345" s="1"/>
      <c r="AS2345" s="1"/>
      <c r="AT2345" s="1"/>
      <c r="AU2345" s="1"/>
      <c r="AV2345" s="1"/>
      <c r="AW2345" s="1"/>
      <c r="AX2345" s="1"/>
      <c r="AY2345" s="1"/>
      <c r="AZ2345" s="1"/>
      <c r="BA2345" s="1"/>
      <c r="BB2345" s="1"/>
      <c r="BC2345" s="1"/>
      <c r="BD2345" s="1"/>
      <c r="BE2345" s="1"/>
      <c r="BF2345" s="1"/>
      <c r="BG2345" s="1"/>
      <c r="BH2345" s="1"/>
      <c r="BI2345" s="1"/>
      <c r="BJ2345" s="1"/>
      <c r="BK2345" s="1"/>
    </row>
    <row r="2346" spans="1:63" s="2" customFormat="1" ht="15" customHeight="1" x14ac:dyDescent="0.15">
      <c r="A2346" s="1"/>
      <c r="B2346" s="1"/>
      <c r="C2346" s="1"/>
      <c r="D2346" s="1"/>
      <c r="E2346" s="1"/>
      <c r="F2346" s="1"/>
      <c r="G2346" s="1"/>
      <c r="H2346" s="1"/>
      <c r="I2346" s="1"/>
      <c r="J2346" s="1"/>
      <c r="K2346" s="1"/>
      <c r="L2346" s="1"/>
      <c r="M2346" s="1"/>
      <c r="N2346" s="1"/>
      <c r="O2346" s="1"/>
      <c r="P2346" s="1"/>
      <c r="Q2346" s="1"/>
      <c r="R2346" s="1"/>
      <c r="S2346" s="1"/>
      <c r="T2346" s="1"/>
      <c r="U2346" s="1"/>
      <c r="V2346" s="1"/>
      <c r="W2346" s="1"/>
      <c r="X2346" s="1"/>
      <c r="Y2346" s="1"/>
      <c r="Z2346" s="1"/>
      <c r="AA2346" s="1"/>
      <c r="AB2346" s="1"/>
      <c r="AC2346" s="1"/>
      <c r="AD2346" s="1"/>
      <c r="AE2346" s="1"/>
      <c r="AF2346" s="83"/>
      <c r="AG2346" s="87"/>
      <c r="AH2346" s="1"/>
      <c r="AI2346" s="1"/>
      <c r="AJ2346" s="1"/>
      <c r="AK2346" s="1"/>
      <c r="AL2346" s="1"/>
      <c r="AM2346" s="1"/>
      <c r="AN2346" s="1"/>
      <c r="AO2346" s="1"/>
      <c r="AP2346" s="1"/>
      <c r="AQ2346" s="1"/>
      <c r="AR2346" s="1"/>
      <c r="AS2346" s="1"/>
      <c r="AT2346" s="1"/>
      <c r="AU2346" s="1"/>
      <c r="AV2346" s="1"/>
      <c r="AW2346" s="1"/>
      <c r="AX2346" s="1"/>
      <c r="AY2346" s="1"/>
      <c r="AZ2346" s="1"/>
      <c r="BA2346" s="1"/>
      <c r="BB2346" s="1"/>
      <c r="BC2346" s="1"/>
      <c r="BD2346" s="1"/>
      <c r="BE2346" s="1"/>
      <c r="BF2346" s="1"/>
      <c r="BG2346" s="1"/>
      <c r="BH2346" s="1"/>
      <c r="BI2346" s="1"/>
      <c r="BJ2346" s="1"/>
      <c r="BK2346" s="1"/>
    </row>
    <row r="2347" spans="1:63" s="2" customFormat="1" ht="15" customHeight="1" x14ac:dyDescent="0.15">
      <c r="A2347" s="1"/>
      <c r="B2347" s="1"/>
      <c r="C2347" s="1"/>
      <c r="D2347" s="1"/>
      <c r="E2347" s="1"/>
      <c r="F2347" s="1"/>
      <c r="G2347" s="1"/>
      <c r="H2347" s="1"/>
      <c r="I2347" s="1"/>
      <c r="J2347" s="1"/>
      <c r="K2347" s="1"/>
      <c r="L2347" s="1"/>
      <c r="M2347" s="1"/>
      <c r="N2347" s="1"/>
      <c r="O2347" s="1"/>
      <c r="P2347" s="1"/>
      <c r="Q2347" s="1"/>
      <c r="R2347" s="1"/>
      <c r="S2347" s="1"/>
      <c r="T2347" s="1"/>
      <c r="U2347" s="1"/>
      <c r="V2347" s="1"/>
      <c r="W2347" s="1"/>
      <c r="X2347" s="1"/>
      <c r="Y2347" s="1"/>
      <c r="Z2347" s="1"/>
      <c r="AA2347" s="1"/>
      <c r="AB2347" s="1"/>
      <c r="AC2347" s="1"/>
      <c r="AD2347" s="1"/>
      <c r="AE2347" s="1"/>
      <c r="AF2347" s="83"/>
      <c r="AG2347" s="87"/>
      <c r="AH2347" s="1"/>
      <c r="AI2347" s="1"/>
      <c r="AJ2347" s="1"/>
      <c r="AK2347" s="1"/>
      <c r="AL2347" s="1"/>
      <c r="AM2347" s="1"/>
      <c r="AN2347" s="1"/>
      <c r="AO2347" s="1"/>
      <c r="AP2347" s="1"/>
      <c r="AQ2347" s="1"/>
      <c r="AR2347" s="1"/>
      <c r="AS2347" s="1"/>
      <c r="AT2347" s="1"/>
      <c r="AU2347" s="1"/>
      <c r="AV2347" s="1"/>
      <c r="AW2347" s="1"/>
      <c r="AX2347" s="1"/>
      <c r="AY2347" s="1"/>
      <c r="AZ2347" s="1"/>
      <c r="BA2347" s="1"/>
      <c r="BB2347" s="1"/>
      <c r="BC2347" s="1"/>
      <c r="BD2347" s="1"/>
      <c r="BE2347" s="1"/>
      <c r="BF2347" s="1"/>
      <c r="BG2347" s="1"/>
      <c r="BH2347" s="1"/>
      <c r="BI2347" s="1"/>
      <c r="BJ2347" s="1"/>
      <c r="BK2347" s="1"/>
    </row>
    <row r="2348" spans="1:63" s="2" customFormat="1" ht="15" customHeight="1" x14ac:dyDescent="0.15">
      <c r="A2348" s="1"/>
      <c r="B2348" s="1"/>
      <c r="C2348" s="1"/>
      <c r="D2348" s="1"/>
      <c r="E2348" s="1"/>
      <c r="F2348" s="1"/>
      <c r="G2348" s="1"/>
      <c r="H2348" s="1"/>
      <c r="I2348" s="1"/>
      <c r="J2348" s="1"/>
      <c r="K2348" s="1"/>
      <c r="L2348" s="1"/>
      <c r="M2348" s="1"/>
      <c r="N2348" s="1"/>
      <c r="O2348" s="1"/>
      <c r="P2348" s="1"/>
      <c r="Q2348" s="1"/>
      <c r="R2348" s="1"/>
      <c r="S2348" s="1"/>
      <c r="T2348" s="1"/>
      <c r="U2348" s="1"/>
      <c r="V2348" s="1"/>
      <c r="W2348" s="1"/>
      <c r="X2348" s="1"/>
      <c r="Y2348" s="1"/>
      <c r="Z2348" s="1"/>
      <c r="AA2348" s="1"/>
      <c r="AB2348" s="1"/>
      <c r="AC2348" s="1"/>
      <c r="AD2348" s="1"/>
      <c r="AE2348" s="1"/>
      <c r="AF2348" s="83"/>
      <c r="AG2348" s="87"/>
      <c r="AH2348" s="1"/>
      <c r="AI2348" s="1"/>
      <c r="AJ2348" s="1"/>
      <c r="AK2348" s="1"/>
      <c r="AL2348" s="1"/>
      <c r="AM2348" s="1"/>
      <c r="AN2348" s="1"/>
      <c r="AO2348" s="1"/>
      <c r="AP2348" s="1"/>
      <c r="AQ2348" s="1"/>
      <c r="AR2348" s="1"/>
      <c r="AS2348" s="1"/>
      <c r="AT2348" s="1"/>
      <c r="AU2348" s="1"/>
      <c r="AV2348" s="1"/>
      <c r="AW2348" s="1"/>
      <c r="AX2348" s="1"/>
      <c r="AY2348" s="1"/>
      <c r="AZ2348" s="1"/>
      <c r="BA2348" s="1"/>
      <c r="BB2348" s="1"/>
      <c r="BC2348" s="1"/>
      <c r="BD2348" s="1"/>
      <c r="BE2348" s="1"/>
      <c r="BF2348" s="1"/>
      <c r="BG2348" s="1"/>
      <c r="BH2348" s="1"/>
      <c r="BI2348" s="1"/>
      <c r="BJ2348" s="1"/>
      <c r="BK2348" s="1"/>
    </row>
    <row r="2349" spans="1:63" s="2" customFormat="1" ht="15" customHeight="1" x14ac:dyDescent="0.15">
      <c r="A2349" s="1"/>
      <c r="B2349" s="1"/>
      <c r="C2349" s="1"/>
      <c r="D2349" s="1"/>
      <c r="E2349" s="1"/>
      <c r="F2349" s="1"/>
      <c r="G2349" s="1"/>
      <c r="H2349" s="1"/>
      <c r="I2349" s="1"/>
      <c r="J2349" s="1"/>
      <c r="K2349" s="1"/>
      <c r="L2349" s="1"/>
      <c r="M2349" s="1"/>
      <c r="N2349" s="1"/>
      <c r="O2349" s="1"/>
      <c r="P2349" s="1"/>
      <c r="Q2349" s="1"/>
      <c r="R2349" s="1"/>
      <c r="S2349" s="1"/>
      <c r="T2349" s="1"/>
      <c r="U2349" s="1"/>
      <c r="V2349" s="1"/>
      <c r="W2349" s="1"/>
      <c r="X2349" s="1"/>
      <c r="Y2349" s="1"/>
      <c r="Z2349" s="1"/>
      <c r="AA2349" s="1"/>
      <c r="AB2349" s="1"/>
      <c r="AC2349" s="1"/>
      <c r="AD2349" s="1"/>
      <c r="AE2349" s="1"/>
      <c r="AF2349" s="83"/>
      <c r="AG2349" s="87"/>
      <c r="AH2349" s="1"/>
      <c r="AI2349" s="1"/>
      <c r="AJ2349" s="1"/>
      <c r="AK2349" s="1"/>
      <c r="AL2349" s="1"/>
      <c r="AM2349" s="1"/>
      <c r="AN2349" s="1"/>
      <c r="AO2349" s="1"/>
      <c r="AP2349" s="1"/>
      <c r="AQ2349" s="1"/>
      <c r="AR2349" s="1"/>
      <c r="AS2349" s="1"/>
      <c r="AT2349" s="1"/>
      <c r="AU2349" s="1"/>
      <c r="AV2349" s="1"/>
      <c r="AW2349" s="1"/>
      <c r="AX2349" s="1"/>
      <c r="AY2349" s="1"/>
      <c r="AZ2349" s="1"/>
      <c r="BA2349" s="1"/>
      <c r="BB2349" s="1"/>
      <c r="BC2349" s="1"/>
      <c r="BD2349" s="1"/>
      <c r="BE2349" s="1"/>
      <c r="BF2349" s="1"/>
      <c r="BG2349" s="1"/>
      <c r="BH2349" s="1"/>
      <c r="BI2349" s="1"/>
      <c r="BJ2349" s="1"/>
      <c r="BK2349" s="1"/>
    </row>
    <row r="2350" spans="1:63" s="2" customFormat="1" ht="15" customHeight="1" x14ac:dyDescent="0.15">
      <c r="A2350" s="1"/>
      <c r="B2350" s="1"/>
      <c r="C2350" s="1"/>
      <c r="D2350" s="1"/>
      <c r="E2350" s="1"/>
      <c r="F2350" s="1"/>
      <c r="G2350" s="1"/>
      <c r="H2350" s="1"/>
      <c r="I2350" s="1"/>
      <c r="J2350" s="1"/>
      <c r="K2350" s="1"/>
      <c r="L2350" s="1"/>
      <c r="M2350" s="1"/>
      <c r="N2350" s="1"/>
      <c r="O2350" s="1"/>
      <c r="P2350" s="1"/>
      <c r="Q2350" s="1"/>
      <c r="R2350" s="1"/>
      <c r="S2350" s="1"/>
      <c r="T2350" s="1"/>
      <c r="U2350" s="1"/>
      <c r="V2350" s="1"/>
      <c r="W2350" s="1"/>
      <c r="X2350" s="1"/>
      <c r="Y2350" s="1"/>
      <c r="Z2350" s="1"/>
      <c r="AA2350" s="1"/>
      <c r="AB2350" s="1"/>
      <c r="AC2350" s="1"/>
      <c r="AD2350" s="1"/>
      <c r="AE2350" s="1"/>
      <c r="AF2350" s="83"/>
      <c r="AG2350" s="87"/>
      <c r="AH2350" s="1"/>
      <c r="AI2350" s="1"/>
      <c r="AJ2350" s="1"/>
      <c r="AK2350" s="1"/>
      <c r="AL2350" s="1"/>
      <c r="AM2350" s="1"/>
      <c r="AN2350" s="1"/>
      <c r="AO2350" s="1"/>
      <c r="AP2350" s="1"/>
      <c r="AQ2350" s="1"/>
      <c r="AR2350" s="1"/>
      <c r="AS2350" s="1"/>
      <c r="AT2350" s="1"/>
      <c r="AU2350" s="1"/>
      <c r="AV2350" s="1"/>
      <c r="AW2350" s="1"/>
      <c r="AX2350" s="1"/>
      <c r="AY2350" s="1"/>
      <c r="AZ2350" s="1"/>
      <c r="BA2350" s="1"/>
      <c r="BB2350" s="1"/>
      <c r="BC2350" s="1"/>
      <c r="BD2350" s="1"/>
      <c r="BE2350" s="1"/>
      <c r="BF2350" s="1"/>
      <c r="BG2350" s="1"/>
      <c r="BH2350" s="1"/>
      <c r="BI2350" s="1"/>
      <c r="BJ2350" s="1"/>
      <c r="BK2350" s="1"/>
    </row>
    <row r="2351" spans="1:63" s="2" customFormat="1" ht="15" customHeight="1" x14ac:dyDescent="0.15">
      <c r="A2351" s="1"/>
      <c r="B2351" s="1"/>
      <c r="C2351" s="1"/>
      <c r="D2351" s="1"/>
      <c r="E2351" s="1"/>
      <c r="F2351" s="1"/>
      <c r="G2351" s="1"/>
      <c r="H2351" s="1"/>
      <c r="I2351" s="1"/>
      <c r="J2351" s="1"/>
      <c r="K2351" s="1"/>
      <c r="L2351" s="1"/>
      <c r="M2351" s="1"/>
      <c r="N2351" s="1"/>
      <c r="O2351" s="1"/>
      <c r="P2351" s="1"/>
      <c r="Q2351" s="1"/>
      <c r="R2351" s="1"/>
      <c r="S2351" s="1"/>
      <c r="T2351" s="1"/>
      <c r="U2351" s="1"/>
      <c r="V2351" s="1"/>
      <c r="W2351" s="1"/>
      <c r="X2351" s="1"/>
      <c r="Y2351" s="1"/>
      <c r="Z2351" s="1"/>
      <c r="AA2351" s="1"/>
      <c r="AB2351" s="1"/>
      <c r="AC2351" s="1"/>
      <c r="AD2351" s="1"/>
      <c r="AE2351" s="1"/>
      <c r="AF2351" s="83"/>
      <c r="AG2351" s="87"/>
      <c r="AH2351" s="1"/>
      <c r="AI2351" s="1"/>
      <c r="AJ2351" s="1"/>
      <c r="AK2351" s="1"/>
      <c r="AL2351" s="1"/>
      <c r="AM2351" s="1"/>
      <c r="AN2351" s="1"/>
      <c r="AO2351" s="1"/>
      <c r="AP2351" s="1"/>
      <c r="AQ2351" s="1"/>
      <c r="AR2351" s="1"/>
      <c r="AS2351" s="1"/>
      <c r="AT2351" s="1"/>
      <c r="AU2351" s="1"/>
      <c r="AV2351" s="1"/>
      <c r="AW2351" s="1"/>
      <c r="AX2351" s="1"/>
      <c r="AY2351" s="1"/>
      <c r="AZ2351" s="1"/>
      <c r="BA2351" s="1"/>
      <c r="BB2351" s="1"/>
      <c r="BC2351" s="1"/>
      <c r="BD2351" s="1"/>
      <c r="BE2351" s="1"/>
      <c r="BF2351" s="1"/>
      <c r="BG2351" s="1"/>
      <c r="BH2351" s="1"/>
      <c r="BI2351" s="1"/>
      <c r="BJ2351" s="1"/>
      <c r="BK2351" s="1"/>
    </row>
    <row r="2352" spans="1:63" s="2" customFormat="1" ht="15" customHeight="1" x14ac:dyDescent="0.15">
      <c r="A2352" s="1"/>
      <c r="B2352" s="1"/>
      <c r="C2352" s="1"/>
      <c r="D2352" s="1"/>
      <c r="E2352" s="1"/>
      <c r="F2352" s="1"/>
      <c r="G2352" s="1"/>
      <c r="H2352" s="1"/>
      <c r="I2352" s="1"/>
      <c r="J2352" s="1"/>
      <c r="K2352" s="1"/>
      <c r="L2352" s="1"/>
      <c r="M2352" s="1"/>
      <c r="N2352" s="1"/>
      <c r="O2352" s="1"/>
      <c r="P2352" s="1"/>
      <c r="Q2352" s="1"/>
      <c r="R2352" s="1"/>
      <c r="S2352" s="1"/>
      <c r="T2352" s="1"/>
      <c r="U2352" s="1"/>
      <c r="V2352" s="1"/>
      <c r="W2352" s="1"/>
      <c r="X2352" s="1"/>
      <c r="Y2352" s="1"/>
      <c r="Z2352" s="1"/>
      <c r="AA2352" s="1"/>
      <c r="AB2352" s="1"/>
      <c r="AC2352" s="1"/>
      <c r="AD2352" s="1"/>
      <c r="AE2352" s="1"/>
      <c r="AF2352" s="83"/>
      <c r="AG2352" s="87"/>
      <c r="AH2352" s="1"/>
      <c r="AI2352" s="1"/>
      <c r="AJ2352" s="1"/>
      <c r="AK2352" s="1"/>
      <c r="AL2352" s="1"/>
      <c r="AM2352" s="1"/>
      <c r="AN2352" s="1"/>
      <c r="AO2352" s="1"/>
      <c r="AP2352" s="1"/>
      <c r="AQ2352" s="1"/>
      <c r="AR2352" s="1"/>
      <c r="AS2352" s="1"/>
      <c r="AT2352" s="1"/>
      <c r="AU2352" s="1"/>
      <c r="AV2352" s="1"/>
      <c r="AW2352" s="1"/>
      <c r="AX2352" s="1"/>
      <c r="AY2352" s="1"/>
      <c r="AZ2352" s="1"/>
      <c r="BA2352" s="1"/>
      <c r="BB2352" s="1"/>
      <c r="BC2352" s="1"/>
      <c r="BD2352" s="1"/>
      <c r="BE2352" s="1"/>
      <c r="BF2352" s="1"/>
      <c r="BG2352" s="1"/>
      <c r="BH2352" s="1"/>
      <c r="BI2352" s="1"/>
      <c r="BJ2352" s="1"/>
      <c r="BK2352" s="1"/>
    </row>
    <row r="2353" spans="1:63" s="2" customFormat="1" ht="15" customHeight="1" x14ac:dyDescent="0.15">
      <c r="A2353" s="1"/>
      <c r="B2353" s="1"/>
      <c r="C2353" s="1"/>
      <c r="D2353" s="1"/>
      <c r="E2353" s="1"/>
      <c r="F2353" s="1"/>
      <c r="G2353" s="1"/>
      <c r="H2353" s="1"/>
      <c r="I2353" s="1"/>
      <c r="J2353" s="1"/>
      <c r="K2353" s="1"/>
      <c r="L2353" s="1"/>
      <c r="M2353" s="1"/>
      <c r="N2353" s="1"/>
      <c r="O2353" s="1"/>
      <c r="P2353" s="1"/>
      <c r="Q2353" s="1"/>
      <c r="R2353" s="1"/>
      <c r="S2353" s="1"/>
      <c r="T2353" s="1"/>
      <c r="U2353" s="1"/>
      <c r="V2353" s="1"/>
      <c r="W2353" s="1"/>
      <c r="X2353" s="1"/>
      <c r="Y2353" s="1"/>
      <c r="Z2353" s="1"/>
      <c r="AA2353" s="1"/>
      <c r="AB2353" s="1"/>
      <c r="AC2353" s="1"/>
      <c r="AD2353" s="1"/>
      <c r="AE2353" s="1"/>
      <c r="AF2353" s="83"/>
      <c r="AG2353" s="87"/>
      <c r="AH2353" s="1"/>
      <c r="AI2353" s="1"/>
      <c r="AJ2353" s="1"/>
      <c r="AK2353" s="1"/>
      <c r="AL2353" s="1"/>
      <c r="AM2353" s="1"/>
      <c r="AN2353" s="1"/>
      <c r="AO2353" s="1"/>
      <c r="AP2353" s="1"/>
      <c r="AQ2353" s="1"/>
      <c r="AR2353" s="1"/>
      <c r="AS2353" s="1"/>
      <c r="AT2353" s="1"/>
      <c r="AU2353" s="1"/>
      <c r="AV2353" s="1"/>
      <c r="AW2353" s="1"/>
      <c r="AX2353" s="1"/>
      <c r="AY2353" s="1"/>
      <c r="AZ2353" s="1"/>
      <c r="BA2353" s="1"/>
      <c r="BB2353" s="1"/>
      <c r="BC2353" s="1"/>
      <c r="BD2353" s="1"/>
      <c r="BE2353" s="1"/>
      <c r="BF2353" s="1"/>
      <c r="BG2353" s="1"/>
      <c r="BH2353" s="1"/>
      <c r="BI2353" s="1"/>
      <c r="BJ2353" s="1"/>
      <c r="BK2353" s="1"/>
    </row>
    <row r="2354" spans="1:63" s="2" customFormat="1" ht="15" customHeight="1" x14ac:dyDescent="0.15">
      <c r="A2354" s="1"/>
      <c r="B2354" s="1"/>
      <c r="C2354" s="1"/>
      <c r="D2354" s="1"/>
      <c r="E2354" s="1"/>
      <c r="F2354" s="1"/>
      <c r="G2354" s="1"/>
      <c r="H2354" s="1"/>
      <c r="I2354" s="1"/>
      <c r="J2354" s="1"/>
      <c r="K2354" s="1"/>
      <c r="L2354" s="1"/>
      <c r="M2354" s="1"/>
      <c r="N2354" s="1"/>
      <c r="O2354" s="1"/>
      <c r="P2354" s="1"/>
      <c r="Q2354" s="1"/>
      <c r="R2354" s="1"/>
      <c r="S2354" s="1"/>
      <c r="T2354" s="1"/>
      <c r="U2354" s="1"/>
      <c r="V2354" s="1"/>
      <c r="W2354" s="1"/>
      <c r="X2354" s="1"/>
      <c r="Y2354" s="1"/>
      <c r="Z2354" s="1"/>
      <c r="AA2354" s="1"/>
      <c r="AB2354" s="1"/>
      <c r="AC2354" s="1"/>
      <c r="AD2354" s="1"/>
      <c r="AE2354" s="1"/>
      <c r="AF2354" s="83"/>
      <c r="AG2354" s="87"/>
      <c r="AH2354" s="1"/>
      <c r="AI2354" s="1"/>
      <c r="AJ2354" s="1"/>
      <c r="AK2354" s="1"/>
      <c r="AL2354" s="1"/>
      <c r="AM2354" s="1"/>
      <c r="AN2354" s="1"/>
      <c r="AO2354" s="1"/>
      <c r="AP2354" s="1"/>
      <c r="AQ2354" s="1"/>
      <c r="AR2354" s="1"/>
      <c r="AS2354" s="1"/>
      <c r="AT2354" s="1"/>
      <c r="AU2354" s="1"/>
      <c r="AV2354" s="1"/>
      <c r="AW2354" s="1"/>
      <c r="AX2354" s="1"/>
      <c r="AY2354" s="1"/>
      <c r="AZ2354" s="1"/>
      <c r="BA2354" s="1"/>
      <c r="BB2354" s="1"/>
      <c r="BC2354" s="1"/>
      <c r="BD2354" s="1"/>
      <c r="BE2354" s="1"/>
      <c r="BF2354" s="1"/>
      <c r="BG2354" s="1"/>
      <c r="BH2354" s="1"/>
      <c r="BI2354" s="1"/>
      <c r="BJ2354" s="1"/>
      <c r="BK2354" s="1"/>
    </row>
    <row r="2355" spans="1:63" s="2" customFormat="1" ht="15" customHeight="1" x14ac:dyDescent="0.15">
      <c r="A2355" s="1"/>
      <c r="B2355" s="1"/>
      <c r="C2355" s="1"/>
      <c r="D2355" s="1"/>
      <c r="E2355" s="1"/>
      <c r="F2355" s="1"/>
      <c r="G2355" s="1"/>
      <c r="H2355" s="1"/>
      <c r="I2355" s="1"/>
      <c r="J2355" s="1"/>
      <c r="K2355" s="1"/>
      <c r="L2355" s="1"/>
      <c r="M2355" s="1"/>
      <c r="N2355" s="1"/>
      <c r="O2355" s="1"/>
      <c r="P2355" s="1"/>
      <c r="Q2355" s="1"/>
      <c r="R2355" s="1"/>
      <c r="S2355" s="1"/>
      <c r="T2355" s="1"/>
      <c r="U2355" s="1"/>
      <c r="V2355" s="1"/>
      <c r="W2355" s="1"/>
      <c r="X2355" s="1"/>
      <c r="Y2355" s="1"/>
      <c r="Z2355" s="1"/>
      <c r="AA2355" s="1"/>
      <c r="AB2355" s="1"/>
      <c r="AC2355" s="1"/>
      <c r="AD2355" s="1"/>
      <c r="AE2355" s="1"/>
      <c r="AF2355" s="83"/>
      <c r="AG2355" s="87"/>
      <c r="AH2355" s="1"/>
      <c r="AI2355" s="1"/>
      <c r="AJ2355" s="1"/>
      <c r="AK2355" s="1"/>
      <c r="AL2355" s="1"/>
      <c r="AM2355" s="1"/>
      <c r="AN2355" s="1"/>
      <c r="AO2355" s="1"/>
      <c r="AP2355" s="1"/>
      <c r="AQ2355" s="1"/>
      <c r="AR2355" s="1"/>
      <c r="AS2355" s="1"/>
      <c r="AT2355" s="1"/>
      <c r="AU2355" s="1"/>
      <c r="AV2355" s="1"/>
      <c r="AW2355" s="1"/>
      <c r="AX2355" s="1"/>
      <c r="AY2355" s="1"/>
      <c r="AZ2355" s="1"/>
      <c r="BA2355" s="1"/>
      <c r="BB2355" s="1"/>
      <c r="BC2355" s="1"/>
      <c r="BD2355" s="1"/>
      <c r="BE2355" s="1"/>
      <c r="BF2355" s="1"/>
      <c r="BG2355" s="1"/>
      <c r="BH2355" s="1"/>
      <c r="BI2355" s="1"/>
      <c r="BJ2355" s="1"/>
      <c r="BK2355" s="1"/>
    </row>
    <row r="2356" spans="1:63" s="2" customFormat="1" ht="15" customHeight="1" x14ac:dyDescent="0.15">
      <c r="A2356" s="1"/>
      <c r="B2356" s="1"/>
      <c r="C2356" s="1"/>
      <c r="D2356" s="1"/>
      <c r="E2356" s="1"/>
      <c r="F2356" s="1"/>
      <c r="G2356" s="1"/>
      <c r="H2356" s="1"/>
      <c r="I2356" s="1"/>
      <c r="J2356" s="1"/>
      <c r="K2356" s="1"/>
      <c r="L2356" s="1"/>
      <c r="M2356" s="1"/>
      <c r="N2356" s="1"/>
      <c r="O2356" s="1"/>
      <c r="P2356" s="1"/>
      <c r="Q2356" s="1"/>
      <c r="R2356" s="1"/>
      <c r="S2356" s="1"/>
      <c r="T2356" s="1"/>
      <c r="U2356" s="1"/>
      <c r="V2356" s="1"/>
      <c r="W2356" s="1"/>
      <c r="X2356" s="1"/>
      <c r="Y2356" s="1"/>
      <c r="Z2356" s="1"/>
      <c r="AA2356" s="1"/>
      <c r="AB2356" s="1"/>
      <c r="AC2356" s="1"/>
      <c r="AD2356" s="1"/>
      <c r="AE2356" s="1"/>
      <c r="AF2356" s="83"/>
      <c r="AG2356" s="87"/>
      <c r="AH2356" s="1"/>
      <c r="AI2356" s="1"/>
      <c r="AJ2356" s="1"/>
      <c r="AK2356" s="1"/>
      <c r="AL2356" s="1"/>
      <c r="AM2356" s="1"/>
      <c r="AN2356" s="1"/>
      <c r="AO2356" s="1"/>
      <c r="AP2356" s="1"/>
      <c r="AQ2356" s="1"/>
      <c r="AR2356" s="1"/>
      <c r="AS2356" s="1"/>
      <c r="AT2356" s="1"/>
      <c r="AU2356" s="1"/>
      <c r="AV2356" s="1"/>
      <c r="AW2356" s="1"/>
      <c r="AX2356" s="1"/>
      <c r="AY2356" s="1"/>
      <c r="AZ2356" s="1"/>
      <c r="BA2356" s="1"/>
      <c r="BB2356" s="1"/>
      <c r="BC2356" s="1"/>
      <c r="BD2356" s="1"/>
      <c r="BE2356" s="1"/>
      <c r="BF2356" s="1"/>
      <c r="BG2356" s="1"/>
      <c r="BH2356" s="1"/>
      <c r="BI2356" s="1"/>
      <c r="BJ2356" s="1"/>
      <c r="BK2356" s="1"/>
    </row>
    <row r="2357" spans="1:63" s="2" customFormat="1" ht="15" customHeight="1" x14ac:dyDescent="0.15">
      <c r="A2357" s="1"/>
      <c r="B2357" s="1"/>
      <c r="C2357" s="1"/>
      <c r="D2357" s="1"/>
      <c r="E2357" s="1"/>
      <c r="F2357" s="1"/>
      <c r="G2357" s="1"/>
      <c r="H2357" s="1"/>
      <c r="I2357" s="1"/>
      <c r="J2357" s="1"/>
      <c r="K2357" s="1"/>
      <c r="L2357" s="1"/>
      <c r="M2357" s="1"/>
      <c r="N2357" s="1"/>
      <c r="O2357" s="1"/>
      <c r="P2357" s="1"/>
      <c r="Q2357" s="1"/>
      <c r="R2357" s="1"/>
      <c r="S2357" s="1"/>
      <c r="T2357" s="1"/>
      <c r="U2357" s="1"/>
      <c r="V2357" s="1"/>
      <c r="W2357" s="1"/>
      <c r="X2357" s="1"/>
      <c r="Y2357" s="1"/>
      <c r="Z2357" s="1"/>
      <c r="AA2357" s="1"/>
      <c r="AB2357" s="1"/>
      <c r="AC2357" s="1"/>
      <c r="AD2357" s="1"/>
      <c r="AE2357" s="1"/>
      <c r="AF2357" s="83"/>
      <c r="AG2357" s="87"/>
      <c r="AH2357" s="1"/>
      <c r="AI2357" s="1"/>
      <c r="AJ2357" s="1"/>
      <c r="AK2357" s="1"/>
      <c r="AL2357" s="1"/>
      <c r="AM2357" s="1"/>
      <c r="AN2357" s="1"/>
      <c r="AO2357" s="1"/>
      <c r="AP2357" s="1"/>
      <c r="AQ2357" s="1"/>
      <c r="AR2357" s="1"/>
      <c r="AS2357" s="1"/>
      <c r="AT2357" s="1"/>
      <c r="AU2357" s="1"/>
      <c r="AV2357" s="1"/>
      <c r="AW2357" s="1"/>
      <c r="AX2357" s="1"/>
      <c r="AY2357" s="1"/>
      <c r="AZ2357" s="1"/>
      <c r="BA2357" s="1"/>
      <c r="BB2357" s="1"/>
      <c r="BC2357" s="1"/>
      <c r="BD2357" s="1"/>
      <c r="BE2357" s="1"/>
      <c r="BF2357" s="1"/>
      <c r="BG2357" s="1"/>
      <c r="BH2357" s="1"/>
      <c r="BI2357" s="1"/>
      <c r="BJ2357" s="1"/>
      <c r="BK2357" s="1"/>
    </row>
    <row r="2358" spans="1:63" s="2" customFormat="1" ht="15" customHeight="1" x14ac:dyDescent="0.15">
      <c r="A2358" s="1"/>
      <c r="B2358" s="1"/>
      <c r="C2358" s="1"/>
      <c r="D2358" s="1"/>
      <c r="E2358" s="1"/>
      <c r="F2358" s="1"/>
      <c r="G2358" s="1"/>
      <c r="H2358" s="1"/>
      <c r="I2358" s="1"/>
      <c r="J2358" s="1"/>
      <c r="K2358" s="1"/>
      <c r="L2358" s="1"/>
      <c r="M2358" s="1"/>
      <c r="N2358" s="1"/>
      <c r="O2358" s="1"/>
      <c r="P2358" s="1"/>
      <c r="Q2358" s="1"/>
      <c r="R2358" s="1"/>
      <c r="S2358" s="1"/>
      <c r="T2358" s="1"/>
      <c r="U2358" s="1"/>
      <c r="V2358" s="1"/>
      <c r="W2358" s="1"/>
      <c r="X2358" s="1"/>
      <c r="Y2358" s="1"/>
      <c r="Z2358" s="1"/>
      <c r="AA2358" s="1"/>
      <c r="AB2358" s="1"/>
      <c r="AC2358" s="1"/>
      <c r="AD2358" s="1"/>
      <c r="AE2358" s="1"/>
      <c r="AF2358" s="83"/>
      <c r="AG2358" s="87"/>
      <c r="AH2358" s="1"/>
      <c r="AI2358" s="1"/>
      <c r="AJ2358" s="1"/>
      <c r="AK2358" s="1"/>
      <c r="AL2358" s="1"/>
      <c r="AM2358" s="1"/>
      <c r="AN2358" s="1"/>
      <c r="AO2358" s="1"/>
      <c r="AP2358" s="1"/>
      <c r="AQ2358" s="1"/>
      <c r="AR2358" s="1"/>
      <c r="AS2358" s="1"/>
      <c r="AT2358" s="1"/>
      <c r="AU2358" s="1"/>
      <c r="AV2358" s="1"/>
      <c r="AW2358" s="1"/>
      <c r="AX2358" s="1"/>
      <c r="AY2358" s="1"/>
      <c r="AZ2358" s="1"/>
      <c r="BA2358" s="1"/>
      <c r="BB2358" s="1"/>
      <c r="BC2358" s="1"/>
      <c r="BD2358" s="1"/>
      <c r="BE2358" s="1"/>
      <c r="BF2358" s="1"/>
      <c r="BG2358" s="1"/>
      <c r="BH2358" s="1"/>
      <c r="BI2358" s="1"/>
      <c r="BJ2358" s="1"/>
      <c r="BK2358" s="1"/>
    </row>
    <row r="2359" spans="1:63" s="2" customFormat="1" ht="15" customHeight="1" x14ac:dyDescent="0.15">
      <c r="A2359" s="1"/>
      <c r="B2359" s="1"/>
      <c r="C2359" s="1"/>
      <c r="D2359" s="1"/>
      <c r="E2359" s="1"/>
      <c r="F2359" s="1"/>
      <c r="G2359" s="1"/>
      <c r="H2359" s="1"/>
      <c r="I2359" s="1"/>
      <c r="J2359" s="1"/>
      <c r="K2359" s="1"/>
      <c r="L2359" s="1"/>
      <c r="M2359" s="1"/>
      <c r="N2359" s="1"/>
      <c r="O2359" s="1"/>
      <c r="P2359" s="1"/>
      <c r="Q2359" s="1"/>
      <c r="R2359" s="1"/>
      <c r="S2359" s="1"/>
      <c r="T2359" s="1"/>
      <c r="U2359" s="1"/>
      <c r="V2359" s="1"/>
      <c r="W2359" s="1"/>
      <c r="X2359" s="1"/>
      <c r="Y2359" s="1"/>
      <c r="Z2359" s="1"/>
      <c r="AA2359" s="1"/>
      <c r="AB2359" s="1"/>
      <c r="AC2359" s="1"/>
      <c r="AD2359" s="1"/>
      <c r="AE2359" s="1"/>
      <c r="AF2359" s="83"/>
      <c r="AG2359" s="87"/>
      <c r="AH2359" s="1"/>
      <c r="AI2359" s="1"/>
      <c r="AJ2359" s="1"/>
      <c r="AK2359" s="1"/>
      <c r="AL2359" s="1"/>
      <c r="AM2359" s="1"/>
      <c r="AN2359" s="1"/>
      <c r="AO2359" s="1"/>
      <c r="AP2359" s="1"/>
      <c r="AQ2359" s="1"/>
      <c r="AR2359" s="1"/>
      <c r="AS2359" s="1"/>
      <c r="AT2359" s="1"/>
      <c r="AU2359" s="1"/>
      <c r="AV2359" s="1"/>
      <c r="AW2359" s="1"/>
      <c r="AX2359" s="1"/>
      <c r="AY2359" s="1"/>
      <c r="AZ2359" s="1"/>
      <c r="BA2359" s="1"/>
      <c r="BB2359" s="1"/>
      <c r="BC2359" s="1"/>
      <c r="BD2359" s="1"/>
      <c r="BE2359" s="1"/>
      <c r="BF2359" s="1"/>
      <c r="BG2359" s="1"/>
      <c r="BH2359" s="1"/>
      <c r="BI2359" s="1"/>
      <c r="BJ2359" s="1"/>
      <c r="BK2359" s="1"/>
    </row>
    <row r="2360" spans="1:63" s="2" customFormat="1" ht="15" customHeight="1" x14ac:dyDescent="0.15">
      <c r="A2360" s="1"/>
      <c r="B2360" s="1"/>
      <c r="C2360" s="1"/>
      <c r="D2360" s="1"/>
      <c r="E2360" s="1"/>
      <c r="F2360" s="1"/>
      <c r="G2360" s="1"/>
      <c r="H2360" s="1"/>
      <c r="I2360" s="1"/>
      <c r="J2360" s="1"/>
      <c r="K2360" s="1"/>
      <c r="L2360" s="1"/>
      <c r="M2360" s="1"/>
      <c r="N2360" s="1"/>
      <c r="O2360" s="1"/>
      <c r="P2360" s="1"/>
      <c r="Q2360" s="1"/>
      <c r="R2360" s="1"/>
      <c r="S2360" s="1"/>
      <c r="T2360" s="1"/>
      <c r="U2360" s="1"/>
      <c r="V2360" s="1"/>
      <c r="W2360" s="1"/>
      <c r="X2360" s="1"/>
      <c r="Y2360" s="1"/>
      <c r="Z2360" s="1"/>
      <c r="AA2360" s="1"/>
      <c r="AB2360" s="1"/>
      <c r="AC2360" s="1"/>
      <c r="AD2360" s="1"/>
      <c r="AE2360" s="1"/>
      <c r="AF2360" s="83"/>
      <c r="AG2360" s="87"/>
      <c r="AH2360" s="1"/>
      <c r="AI2360" s="1"/>
      <c r="AJ2360" s="1"/>
      <c r="AK2360" s="1"/>
      <c r="AL2360" s="1"/>
      <c r="AM2360" s="1"/>
      <c r="AN2360" s="1"/>
      <c r="AO2360" s="1"/>
      <c r="AP2360" s="1"/>
      <c r="AQ2360" s="1"/>
      <c r="AR2360" s="1"/>
      <c r="AS2360" s="1"/>
      <c r="AT2360" s="1"/>
      <c r="AU2360" s="1"/>
      <c r="AV2360" s="1"/>
      <c r="AW2360" s="1"/>
      <c r="AX2360" s="1"/>
      <c r="AY2360" s="1"/>
      <c r="AZ2360" s="1"/>
      <c r="BA2360" s="1"/>
      <c r="BB2360" s="1"/>
      <c r="BC2360" s="1"/>
      <c r="BD2360" s="1"/>
      <c r="BE2360" s="1"/>
      <c r="BF2360" s="1"/>
      <c r="BG2360" s="1"/>
      <c r="BH2360" s="1"/>
      <c r="BI2360" s="1"/>
      <c r="BJ2360" s="1"/>
      <c r="BK2360" s="1"/>
    </row>
    <row r="2361" spans="1:63" s="2" customFormat="1" ht="15" customHeight="1" x14ac:dyDescent="0.15">
      <c r="A2361" s="1"/>
      <c r="B2361" s="1"/>
      <c r="C2361" s="1"/>
      <c r="D2361" s="1"/>
      <c r="E2361" s="1"/>
      <c r="F2361" s="1"/>
      <c r="G2361" s="1"/>
      <c r="H2361" s="1"/>
      <c r="I2361" s="1"/>
      <c r="J2361" s="1"/>
      <c r="K2361" s="1"/>
      <c r="L2361" s="1"/>
      <c r="M2361" s="1"/>
      <c r="N2361" s="1"/>
      <c r="O2361" s="1"/>
      <c r="P2361" s="1"/>
      <c r="Q2361" s="1"/>
      <c r="R2361" s="1"/>
      <c r="S2361" s="1"/>
      <c r="T2361" s="1"/>
      <c r="U2361" s="1"/>
      <c r="V2361" s="1"/>
      <c r="W2361" s="1"/>
      <c r="X2361" s="1"/>
      <c r="Y2361" s="1"/>
      <c r="Z2361" s="1"/>
      <c r="AA2361" s="1"/>
      <c r="AB2361" s="1"/>
      <c r="AC2361" s="1"/>
      <c r="AD2361" s="1"/>
      <c r="AE2361" s="1"/>
      <c r="AF2361" s="83"/>
      <c r="AG2361" s="87"/>
      <c r="AH2361" s="1"/>
      <c r="AI2361" s="1"/>
      <c r="AJ2361" s="1"/>
      <c r="AK2361" s="1"/>
      <c r="AL2361" s="1"/>
      <c r="AM2361" s="1"/>
      <c r="AN2361" s="1"/>
      <c r="AO2361" s="1"/>
      <c r="AP2361" s="1"/>
      <c r="AQ2361" s="1"/>
      <c r="AR2361" s="1"/>
      <c r="AS2361" s="1"/>
      <c r="AT2361" s="1"/>
      <c r="AU2361" s="1"/>
      <c r="AV2361" s="1"/>
      <c r="AW2361" s="1"/>
      <c r="AX2361" s="1"/>
      <c r="AY2361" s="1"/>
      <c r="AZ2361" s="1"/>
      <c r="BA2361" s="1"/>
      <c r="BB2361" s="1"/>
      <c r="BC2361" s="1"/>
      <c r="BD2361" s="1"/>
      <c r="BE2361" s="1"/>
      <c r="BF2361" s="1"/>
      <c r="BG2361" s="1"/>
      <c r="BH2361" s="1"/>
      <c r="BI2361" s="1"/>
      <c r="BJ2361" s="1"/>
      <c r="BK2361" s="1"/>
    </row>
    <row r="2362" spans="1:63" s="2" customFormat="1" ht="15" customHeight="1" x14ac:dyDescent="0.15">
      <c r="A2362" s="1"/>
      <c r="B2362" s="1"/>
      <c r="C2362" s="1"/>
      <c r="D2362" s="1"/>
      <c r="E2362" s="1"/>
      <c r="F2362" s="1"/>
      <c r="G2362" s="1"/>
      <c r="H2362" s="1"/>
      <c r="I2362" s="1"/>
      <c r="J2362" s="1"/>
      <c r="K2362" s="1"/>
      <c r="L2362" s="1"/>
      <c r="M2362" s="1"/>
      <c r="N2362" s="1"/>
      <c r="O2362" s="1"/>
      <c r="P2362" s="1"/>
      <c r="Q2362" s="1"/>
      <c r="R2362" s="1"/>
      <c r="S2362" s="1"/>
      <c r="T2362" s="1"/>
      <c r="U2362" s="1"/>
      <c r="V2362" s="1"/>
      <c r="W2362" s="1"/>
      <c r="X2362" s="1"/>
      <c r="Y2362" s="1"/>
      <c r="Z2362" s="1"/>
      <c r="AA2362" s="1"/>
      <c r="AB2362" s="1"/>
      <c r="AC2362" s="1"/>
      <c r="AD2362" s="1"/>
      <c r="AE2362" s="1"/>
      <c r="AF2362" s="83"/>
      <c r="AG2362" s="87"/>
      <c r="AH2362" s="1"/>
      <c r="AI2362" s="1"/>
      <c r="AJ2362" s="1"/>
      <c r="AK2362" s="1"/>
      <c r="AL2362" s="1"/>
      <c r="AM2362" s="1"/>
      <c r="AN2362" s="1"/>
      <c r="AO2362" s="1"/>
      <c r="AP2362" s="1"/>
      <c r="AQ2362" s="1"/>
      <c r="AR2362" s="1"/>
      <c r="AS2362" s="1"/>
      <c r="AT2362" s="1"/>
      <c r="AU2362" s="1"/>
      <c r="AV2362" s="1"/>
      <c r="AW2362" s="1"/>
      <c r="AX2362" s="1"/>
      <c r="AY2362" s="1"/>
      <c r="AZ2362" s="1"/>
      <c r="BA2362" s="1"/>
      <c r="BB2362" s="1"/>
      <c r="BC2362" s="1"/>
      <c r="BD2362" s="1"/>
      <c r="BE2362" s="1"/>
      <c r="BF2362" s="1"/>
      <c r="BG2362" s="1"/>
      <c r="BH2362" s="1"/>
      <c r="BI2362" s="1"/>
      <c r="BJ2362" s="1"/>
      <c r="BK2362" s="1"/>
    </row>
    <row r="2363" spans="1:63" s="2" customFormat="1" ht="15" customHeight="1" x14ac:dyDescent="0.15">
      <c r="A2363" s="1"/>
      <c r="B2363" s="1"/>
      <c r="C2363" s="1"/>
      <c r="D2363" s="1"/>
      <c r="E2363" s="1"/>
      <c r="F2363" s="1"/>
      <c r="G2363" s="1"/>
      <c r="H2363" s="1"/>
      <c r="I2363" s="1"/>
      <c r="J2363" s="1"/>
      <c r="K2363" s="1"/>
      <c r="L2363" s="1"/>
      <c r="M2363" s="1"/>
      <c r="N2363" s="1"/>
      <c r="O2363" s="1"/>
      <c r="P2363" s="1"/>
      <c r="Q2363" s="1"/>
      <c r="R2363" s="1"/>
      <c r="S2363" s="1"/>
      <c r="T2363" s="1"/>
      <c r="U2363" s="1"/>
      <c r="V2363" s="1"/>
      <c r="W2363" s="1"/>
      <c r="X2363" s="1"/>
      <c r="Y2363" s="1"/>
      <c r="Z2363" s="1"/>
      <c r="AA2363" s="1"/>
      <c r="AB2363" s="1"/>
      <c r="AC2363" s="1"/>
      <c r="AD2363" s="1"/>
      <c r="AE2363" s="1"/>
      <c r="AF2363" s="83"/>
      <c r="AG2363" s="87"/>
      <c r="AH2363" s="1"/>
      <c r="AI2363" s="1"/>
      <c r="AJ2363" s="1"/>
      <c r="AK2363" s="1"/>
      <c r="AL2363" s="1"/>
      <c r="AM2363" s="1"/>
      <c r="AN2363" s="1"/>
      <c r="AO2363" s="1"/>
      <c r="AP2363" s="1"/>
      <c r="AQ2363" s="1"/>
      <c r="AR2363" s="1"/>
      <c r="AS2363" s="1"/>
      <c r="AT2363" s="1"/>
      <c r="AU2363" s="1"/>
      <c r="AV2363" s="1"/>
      <c r="AW2363" s="1"/>
      <c r="AX2363" s="1"/>
      <c r="AY2363" s="1"/>
      <c r="AZ2363" s="1"/>
      <c r="BA2363" s="1"/>
      <c r="BB2363" s="1"/>
      <c r="BC2363" s="1"/>
      <c r="BD2363" s="1"/>
      <c r="BE2363" s="1"/>
      <c r="BF2363" s="1"/>
      <c r="BG2363" s="1"/>
      <c r="BH2363" s="1"/>
      <c r="BI2363" s="1"/>
      <c r="BJ2363" s="1"/>
      <c r="BK2363" s="1"/>
    </row>
    <row r="2364" spans="1:63" s="2" customFormat="1" ht="15" customHeight="1" x14ac:dyDescent="0.15">
      <c r="A2364" s="1"/>
      <c r="B2364" s="1"/>
      <c r="C2364" s="1"/>
      <c r="D2364" s="1"/>
      <c r="E2364" s="1"/>
      <c r="F2364" s="1"/>
      <c r="G2364" s="1"/>
      <c r="H2364" s="1"/>
      <c r="I2364" s="1"/>
      <c r="J2364" s="1"/>
      <c r="K2364" s="1"/>
      <c r="L2364" s="1"/>
      <c r="M2364" s="1"/>
      <c r="N2364" s="1"/>
      <c r="O2364" s="1"/>
      <c r="P2364" s="1"/>
      <c r="Q2364" s="1"/>
      <c r="R2364" s="1"/>
      <c r="S2364" s="1"/>
      <c r="T2364" s="1"/>
      <c r="U2364" s="1"/>
      <c r="V2364" s="1"/>
      <c r="W2364" s="1"/>
      <c r="X2364" s="1"/>
      <c r="Y2364" s="1"/>
      <c r="Z2364" s="1"/>
      <c r="AA2364" s="1"/>
      <c r="AB2364" s="1"/>
      <c r="AC2364" s="1"/>
      <c r="AD2364" s="1"/>
      <c r="AE2364" s="1"/>
      <c r="AF2364" s="83"/>
      <c r="AG2364" s="87"/>
      <c r="AH2364" s="1"/>
      <c r="AI2364" s="1"/>
      <c r="AJ2364" s="1"/>
      <c r="AK2364" s="1"/>
      <c r="AL2364" s="1"/>
      <c r="AM2364" s="1"/>
      <c r="AN2364" s="1"/>
      <c r="AO2364" s="1"/>
      <c r="AP2364" s="1"/>
      <c r="AQ2364" s="1"/>
      <c r="AR2364" s="1"/>
      <c r="AS2364" s="1"/>
      <c r="AT2364" s="1"/>
      <c r="AU2364" s="1"/>
      <c r="AV2364" s="1"/>
      <c r="AW2364" s="1"/>
      <c r="AX2364" s="1"/>
      <c r="AY2364" s="1"/>
      <c r="AZ2364" s="1"/>
      <c r="BA2364" s="1"/>
      <c r="BB2364" s="1"/>
      <c r="BC2364" s="1"/>
      <c r="BD2364" s="1"/>
      <c r="BE2364" s="1"/>
      <c r="BF2364" s="1"/>
      <c r="BG2364" s="1"/>
      <c r="BH2364" s="1"/>
      <c r="BI2364" s="1"/>
      <c r="BJ2364" s="1"/>
      <c r="BK2364" s="1"/>
    </row>
    <row r="2365" spans="1:63" s="2" customFormat="1" ht="15" customHeight="1" x14ac:dyDescent="0.15">
      <c r="A2365" s="1"/>
      <c r="B2365" s="1"/>
      <c r="C2365" s="1"/>
      <c r="D2365" s="1"/>
      <c r="E2365" s="1"/>
      <c r="F2365" s="1"/>
      <c r="G2365" s="1"/>
      <c r="H2365" s="1"/>
      <c r="I2365" s="1"/>
      <c r="J2365" s="1"/>
      <c r="K2365" s="1"/>
      <c r="L2365" s="1"/>
      <c r="M2365" s="1"/>
      <c r="N2365" s="1"/>
      <c r="O2365" s="1"/>
      <c r="P2365" s="1"/>
      <c r="Q2365" s="1"/>
      <c r="R2365" s="1"/>
      <c r="S2365" s="1"/>
      <c r="T2365" s="1"/>
      <c r="U2365" s="1"/>
      <c r="V2365" s="1"/>
      <c r="W2365" s="1"/>
      <c r="X2365" s="1"/>
      <c r="Y2365" s="1"/>
      <c r="Z2365" s="1"/>
      <c r="AA2365" s="1"/>
      <c r="AB2365" s="1"/>
      <c r="AC2365" s="1"/>
      <c r="AD2365" s="1"/>
      <c r="AE2365" s="1"/>
      <c r="AF2365" s="83"/>
      <c r="AG2365" s="87"/>
      <c r="AH2365" s="1"/>
      <c r="AI2365" s="1"/>
      <c r="AJ2365" s="1"/>
      <c r="AK2365" s="1"/>
      <c r="AL2365" s="1"/>
      <c r="AM2365" s="1"/>
      <c r="AN2365" s="1"/>
      <c r="AO2365" s="1"/>
      <c r="AP2365" s="1"/>
      <c r="AQ2365" s="1"/>
      <c r="AR2365" s="1"/>
      <c r="AS2365" s="1"/>
      <c r="AT2365" s="1"/>
      <c r="AU2365" s="1"/>
      <c r="AV2365" s="1"/>
      <c r="AW2365" s="1"/>
      <c r="AX2365" s="1"/>
      <c r="AY2365" s="1"/>
      <c r="AZ2365" s="1"/>
      <c r="BA2365" s="1"/>
      <c r="BB2365" s="1"/>
      <c r="BC2365" s="1"/>
      <c r="BD2365" s="1"/>
      <c r="BE2365" s="1"/>
      <c r="BF2365" s="1"/>
      <c r="BG2365" s="1"/>
      <c r="BH2365" s="1"/>
      <c r="BI2365" s="1"/>
      <c r="BJ2365" s="1"/>
      <c r="BK2365" s="1"/>
    </row>
    <row r="2366" spans="1:63" s="2" customFormat="1" ht="15" customHeight="1" x14ac:dyDescent="0.15">
      <c r="A2366" s="1"/>
      <c r="B2366" s="1"/>
      <c r="C2366" s="1"/>
      <c r="D2366" s="1"/>
      <c r="E2366" s="1"/>
      <c r="F2366" s="1"/>
      <c r="G2366" s="1"/>
      <c r="H2366" s="1"/>
      <c r="I2366" s="1"/>
      <c r="J2366" s="1"/>
      <c r="K2366" s="1"/>
      <c r="L2366" s="1"/>
      <c r="M2366" s="1"/>
      <c r="N2366" s="1"/>
      <c r="O2366" s="1"/>
      <c r="P2366" s="1"/>
      <c r="Q2366" s="1"/>
      <c r="R2366" s="1"/>
      <c r="S2366" s="1"/>
      <c r="T2366" s="1"/>
      <c r="U2366" s="1"/>
      <c r="V2366" s="1"/>
      <c r="W2366" s="1"/>
      <c r="X2366" s="1"/>
      <c r="Y2366" s="1"/>
      <c r="Z2366" s="1"/>
      <c r="AA2366" s="1"/>
      <c r="AB2366" s="1"/>
      <c r="AC2366" s="1"/>
      <c r="AD2366" s="1"/>
      <c r="AE2366" s="1"/>
      <c r="AF2366" s="83"/>
      <c r="AG2366" s="87"/>
      <c r="AH2366" s="1"/>
      <c r="AI2366" s="1"/>
      <c r="AJ2366" s="1"/>
      <c r="AK2366" s="1"/>
      <c r="AL2366" s="1"/>
      <c r="AM2366" s="1"/>
      <c r="AN2366" s="1"/>
      <c r="AO2366" s="1"/>
      <c r="AP2366" s="1"/>
      <c r="AQ2366" s="1"/>
      <c r="AR2366" s="1"/>
      <c r="AS2366" s="1"/>
      <c r="AT2366" s="1"/>
      <c r="AU2366" s="1"/>
      <c r="AV2366" s="1"/>
      <c r="AW2366" s="1"/>
      <c r="AX2366" s="1"/>
      <c r="AY2366" s="1"/>
      <c r="AZ2366" s="1"/>
      <c r="BA2366" s="1"/>
      <c r="BB2366" s="1"/>
      <c r="BC2366" s="1"/>
      <c r="BD2366" s="1"/>
      <c r="BE2366" s="1"/>
      <c r="BF2366" s="1"/>
      <c r="BG2366" s="1"/>
      <c r="BH2366" s="1"/>
      <c r="BI2366" s="1"/>
      <c r="BJ2366" s="1"/>
      <c r="BK2366" s="1"/>
    </row>
    <row r="2367" spans="1:63" s="2" customFormat="1" ht="15" customHeight="1" x14ac:dyDescent="0.15">
      <c r="A2367" s="1"/>
      <c r="B2367" s="1"/>
      <c r="C2367" s="1"/>
      <c r="D2367" s="1"/>
      <c r="E2367" s="1"/>
      <c r="F2367" s="1"/>
      <c r="G2367" s="1"/>
      <c r="H2367" s="1"/>
      <c r="I2367" s="1"/>
      <c r="J2367" s="1"/>
      <c r="K2367" s="1"/>
      <c r="L2367" s="1"/>
      <c r="M2367" s="1"/>
      <c r="N2367" s="1"/>
      <c r="O2367" s="1"/>
      <c r="P2367" s="1"/>
      <c r="Q2367" s="1"/>
      <c r="R2367" s="1"/>
      <c r="S2367" s="1"/>
      <c r="T2367" s="1"/>
      <c r="U2367" s="1"/>
      <c r="V2367" s="1"/>
      <c r="W2367" s="1"/>
      <c r="X2367" s="1"/>
      <c r="Y2367" s="1"/>
      <c r="Z2367" s="1"/>
      <c r="AA2367" s="1"/>
      <c r="AB2367" s="1"/>
      <c r="AC2367" s="1"/>
      <c r="AD2367" s="1"/>
      <c r="AE2367" s="1"/>
      <c r="AF2367" s="83"/>
      <c r="AG2367" s="87"/>
      <c r="AH2367" s="1"/>
      <c r="AI2367" s="1"/>
      <c r="AJ2367" s="1"/>
      <c r="AK2367" s="1"/>
      <c r="AL2367" s="1"/>
      <c r="AM2367" s="1"/>
      <c r="AN2367" s="1"/>
      <c r="AO2367" s="1"/>
      <c r="AP2367" s="1"/>
      <c r="AQ2367" s="1"/>
      <c r="AR2367" s="1"/>
      <c r="AS2367" s="1"/>
      <c r="AT2367" s="1"/>
      <c r="AU2367" s="1"/>
      <c r="AV2367" s="1"/>
      <c r="AW2367" s="1"/>
      <c r="AX2367" s="1"/>
      <c r="AY2367" s="1"/>
      <c r="AZ2367" s="1"/>
      <c r="BA2367" s="1"/>
      <c r="BB2367" s="1"/>
      <c r="BC2367" s="1"/>
      <c r="BD2367" s="1"/>
      <c r="BE2367" s="1"/>
      <c r="BF2367" s="1"/>
      <c r="BG2367" s="1"/>
      <c r="BH2367" s="1"/>
      <c r="BI2367" s="1"/>
      <c r="BJ2367" s="1"/>
      <c r="BK2367" s="1"/>
    </row>
    <row r="2368" spans="1:63" s="2" customFormat="1" ht="15" customHeight="1" x14ac:dyDescent="0.15">
      <c r="A2368" s="1"/>
      <c r="B2368" s="1"/>
      <c r="C2368" s="1"/>
      <c r="D2368" s="1"/>
      <c r="E2368" s="1"/>
      <c r="F2368" s="1"/>
      <c r="G2368" s="1"/>
      <c r="H2368" s="1"/>
      <c r="I2368" s="1"/>
      <c r="J2368" s="1"/>
      <c r="K2368" s="1"/>
      <c r="L2368" s="1"/>
      <c r="M2368" s="1"/>
      <c r="N2368" s="1"/>
      <c r="O2368" s="1"/>
      <c r="P2368" s="1"/>
      <c r="Q2368" s="1"/>
      <c r="R2368" s="1"/>
      <c r="S2368" s="1"/>
      <c r="T2368" s="1"/>
      <c r="U2368" s="1"/>
      <c r="V2368" s="1"/>
      <c r="W2368" s="1"/>
      <c r="X2368" s="1"/>
      <c r="Y2368" s="1"/>
      <c r="Z2368" s="1"/>
      <c r="AA2368" s="1"/>
      <c r="AB2368" s="1"/>
      <c r="AC2368" s="1"/>
      <c r="AD2368" s="1"/>
      <c r="AE2368" s="1"/>
      <c r="AF2368" s="83"/>
      <c r="AG2368" s="87"/>
      <c r="AH2368" s="1"/>
      <c r="AI2368" s="1"/>
      <c r="AJ2368" s="1"/>
      <c r="AK2368" s="1"/>
      <c r="AL2368" s="1"/>
      <c r="AM2368" s="1"/>
      <c r="AN2368" s="1"/>
      <c r="AO2368" s="1"/>
      <c r="AP2368" s="1"/>
      <c r="AQ2368" s="1"/>
      <c r="AR2368" s="1"/>
      <c r="AS2368" s="1"/>
      <c r="AT2368" s="1"/>
      <c r="AU2368" s="1"/>
      <c r="AV2368" s="1"/>
      <c r="AW2368" s="1"/>
      <c r="AX2368" s="1"/>
      <c r="AY2368" s="1"/>
      <c r="AZ2368" s="1"/>
      <c r="BA2368" s="1"/>
      <c r="BB2368" s="1"/>
      <c r="BC2368" s="1"/>
      <c r="BD2368" s="1"/>
      <c r="BE2368" s="1"/>
      <c r="BF2368" s="1"/>
      <c r="BG2368" s="1"/>
      <c r="BH2368" s="1"/>
      <c r="BI2368" s="1"/>
      <c r="BJ2368" s="1"/>
      <c r="BK2368" s="1"/>
    </row>
    <row r="2369" spans="1:63" s="2" customFormat="1" ht="15" customHeight="1" x14ac:dyDescent="0.15">
      <c r="A2369" s="1"/>
      <c r="B2369" s="1"/>
      <c r="C2369" s="1"/>
      <c r="D2369" s="1"/>
      <c r="E2369" s="1"/>
      <c r="F2369" s="1"/>
      <c r="G2369" s="1"/>
      <c r="H2369" s="1"/>
      <c r="I2369" s="1"/>
      <c r="J2369" s="1"/>
      <c r="K2369" s="1"/>
      <c r="L2369" s="1"/>
      <c r="M2369" s="1"/>
      <c r="N2369" s="1"/>
      <c r="O2369" s="1"/>
      <c r="P2369" s="1"/>
      <c r="Q2369" s="1"/>
      <c r="R2369" s="1"/>
      <c r="S2369" s="1"/>
      <c r="T2369" s="1"/>
      <c r="U2369" s="1"/>
      <c r="V2369" s="1"/>
      <c r="W2369" s="1"/>
      <c r="X2369" s="1"/>
      <c r="Y2369" s="1"/>
      <c r="Z2369" s="1"/>
      <c r="AA2369" s="1"/>
      <c r="AB2369" s="1"/>
      <c r="AC2369" s="1"/>
      <c r="AD2369" s="1"/>
      <c r="AE2369" s="1"/>
      <c r="AF2369" s="83"/>
      <c r="AG2369" s="87"/>
      <c r="AH2369" s="1"/>
      <c r="AI2369" s="1"/>
      <c r="AJ2369" s="1"/>
      <c r="AK2369" s="1"/>
      <c r="AL2369" s="1"/>
      <c r="AM2369" s="1"/>
      <c r="AN2369" s="1"/>
      <c r="AO2369" s="1"/>
      <c r="AP2369" s="1"/>
      <c r="AQ2369" s="1"/>
      <c r="AR2369" s="1"/>
      <c r="AS2369" s="1"/>
      <c r="AT2369" s="1"/>
      <c r="AU2369" s="1"/>
      <c r="AV2369" s="1"/>
      <c r="AW2369" s="1"/>
      <c r="AX2369" s="1"/>
      <c r="AY2369" s="1"/>
      <c r="AZ2369" s="1"/>
      <c r="BA2369" s="1"/>
      <c r="BB2369" s="1"/>
      <c r="BC2369" s="1"/>
      <c r="BD2369" s="1"/>
      <c r="BE2369" s="1"/>
      <c r="BF2369" s="1"/>
      <c r="BG2369" s="1"/>
      <c r="BH2369" s="1"/>
      <c r="BI2369" s="1"/>
      <c r="BJ2369" s="1"/>
      <c r="BK2369" s="1"/>
    </row>
    <row r="2370" spans="1:63" s="2" customFormat="1" ht="15" customHeight="1" x14ac:dyDescent="0.15">
      <c r="A2370" s="1"/>
      <c r="B2370" s="1"/>
      <c r="C2370" s="1"/>
      <c r="D2370" s="1"/>
      <c r="E2370" s="1"/>
      <c r="F2370" s="1"/>
      <c r="G2370" s="1"/>
      <c r="H2370" s="1"/>
      <c r="I2370" s="1"/>
      <c r="J2370" s="1"/>
      <c r="K2370" s="1"/>
      <c r="L2370" s="1"/>
      <c r="M2370" s="1"/>
      <c r="N2370" s="1"/>
      <c r="O2370" s="1"/>
      <c r="P2370" s="1"/>
      <c r="Q2370" s="1"/>
      <c r="R2370" s="1"/>
      <c r="S2370" s="1"/>
      <c r="T2370" s="1"/>
      <c r="U2370" s="1"/>
      <c r="V2370" s="1"/>
      <c r="W2370" s="1"/>
      <c r="X2370" s="1"/>
      <c r="Y2370" s="1"/>
      <c r="Z2370" s="1"/>
      <c r="AA2370" s="1"/>
      <c r="AB2370" s="1"/>
      <c r="AC2370" s="1"/>
      <c r="AD2370" s="1"/>
      <c r="AE2370" s="1"/>
      <c r="AF2370" s="83"/>
      <c r="AG2370" s="87"/>
      <c r="AH2370" s="1"/>
      <c r="AI2370" s="1"/>
      <c r="AJ2370" s="1"/>
      <c r="AK2370" s="1"/>
      <c r="AL2370" s="1"/>
      <c r="AM2370" s="1"/>
      <c r="AN2370" s="1"/>
      <c r="AO2370" s="1"/>
      <c r="AP2370" s="1"/>
      <c r="AQ2370" s="1"/>
      <c r="AR2370" s="1"/>
      <c r="AS2370" s="1"/>
      <c r="AT2370" s="1"/>
      <c r="AU2370" s="1"/>
      <c r="AV2370" s="1"/>
      <c r="AW2370" s="1"/>
      <c r="AX2370" s="1"/>
      <c r="AY2370" s="1"/>
      <c r="AZ2370" s="1"/>
      <c r="BA2370" s="1"/>
      <c r="BB2370" s="1"/>
      <c r="BC2370" s="1"/>
      <c r="BD2370" s="1"/>
      <c r="BE2370" s="1"/>
      <c r="BF2370" s="1"/>
      <c r="BG2370" s="1"/>
      <c r="BH2370" s="1"/>
      <c r="BI2370" s="1"/>
      <c r="BJ2370" s="1"/>
      <c r="BK2370" s="1"/>
    </row>
    <row r="2371" spans="1:63" s="2" customFormat="1" ht="15" customHeight="1" x14ac:dyDescent="0.15">
      <c r="A2371" s="1"/>
      <c r="B2371" s="1"/>
      <c r="C2371" s="1"/>
      <c r="D2371" s="1"/>
      <c r="E2371" s="1"/>
      <c r="F2371" s="1"/>
      <c r="G2371" s="1"/>
      <c r="H2371" s="1"/>
      <c r="I2371" s="1"/>
      <c r="J2371" s="1"/>
      <c r="K2371" s="1"/>
      <c r="L2371" s="1"/>
      <c r="M2371" s="1"/>
      <c r="N2371" s="1"/>
      <c r="O2371" s="1"/>
      <c r="P2371" s="1"/>
      <c r="Q2371" s="1"/>
      <c r="R2371" s="1"/>
      <c r="S2371" s="1"/>
      <c r="T2371" s="1"/>
      <c r="U2371" s="1"/>
      <c r="V2371" s="1"/>
      <c r="W2371" s="1"/>
      <c r="X2371" s="1"/>
      <c r="Y2371" s="1"/>
      <c r="Z2371" s="1"/>
      <c r="AA2371" s="1"/>
      <c r="AB2371" s="1"/>
      <c r="AC2371" s="1"/>
      <c r="AD2371" s="1"/>
      <c r="AE2371" s="1"/>
      <c r="AF2371" s="83"/>
      <c r="AG2371" s="87"/>
      <c r="AH2371" s="1"/>
      <c r="AI2371" s="1"/>
      <c r="AJ2371" s="1"/>
      <c r="AK2371" s="1"/>
      <c r="AL2371" s="1"/>
      <c r="AM2371" s="1"/>
      <c r="AN2371" s="1"/>
      <c r="AO2371" s="1"/>
      <c r="AP2371" s="1"/>
      <c r="AQ2371" s="1"/>
      <c r="AR2371" s="1"/>
      <c r="AS2371" s="1"/>
      <c r="AT2371" s="1"/>
      <c r="AU2371" s="1"/>
      <c r="AV2371" s="1"/>
      <c r="AW2371" s="1"/>
      <c r="AX2371" s="1"/>
      <c r="AY2371" s="1"/>
      <c r="AZ2371" s="1"/>
      <c r="BA2371" s="1"/>
      <c r="BB2371" s="1"/>
      <c r="BC2371" s="1"/>
      <c r="BD2371" s="1"/>
      <c r="BE2371" s="1"/>
      <c r="BF2371" s="1"/>
      <c r="BG2371" s="1"/>
      <c r="BH2371" s="1"/>
      <c r="BI2371" s="1"/>
      <c r="BJ2371" s="1"/>
      <c r="BK2371" s="1"/>
    </row>
    <row r="2372" spans="1:63" s="2" customFormat="1" ht="15" customHeight="1" x14ac:dyDescent="0.15">
      <c r="A2372" s="1"/>
      <c r="B2372" s="1"/>
      <c r="C2372" s="1"/>
      <c r="D2372" s="1"/>
      <c r="E2372" s="1"/>
      <c r="F2372" s="1"/>
      <c r="G2372" s="1"/>
      <c r="H2372" s="1"/>
      <c r="I2372" s="1"/>
      <c r="J2372" s="1"/>
      <c r="K2372" s="1"/>
      <c r="L2372" s="1"/>
      <c r="M2372" s="1"/>
      <c r="N2372" s="1"/>
      <c r="O2372" s="1"/>
      <c r="P2372" s="1"/>
      <c r="Q2372" s="1"/>
      <c r="R2372" s="1"/>
      <c r="S2372" s="1"/>
      <c r="T2372" s="1"/>
      <c r="U2372" s="1"/>
      <c r="V2372" s="1"/>
      <c r="W2372" s="1"/>
      <c r="X2372" s="1"/>
      <c r="Y2372" s="1"/>
      <c r="Z2372" s="1"/>
      <c r="AA2372" s="1"/>
      <c r="AB2372" s="1"/>
      <c r="AC2372" s="1"/>
      <c r="AD2372" s="1"/>
      <c r="AE2372" s="1"/>
      <c r="AF2372" s="83"/>
      <c r="AG2372" s="87"/>
      <c r="AH2372" s="1"/>
      <c r="AI2372" s="1"/>
      <c r="AJ2372" s="1"/>
      <c r="AK2372" s="1"/>
      <c r="AL2372" s="1"/>
      <c r="AM2372" s="1"/>
      <c r="AN2372" s="1"/>
      <c r="AO2372" s="1"/>
      <c r="AP2372" s="1"/>
      <c r="AQ2372" s="1"/>
      <c r="AR2372" s="1"/>
      <c r="AS2372" s="1"/>
      <c r="AT2372" s="1"/>
      <c r="AU2372" s="1"/>
      <c r="AV2372" s="1"/>
      <c r="AW2372" s="1"/>
      <c r="AX2372" s="1"/>
      <c r="AY2372" s="1"/>
      <c r="AZ2372" s="1"/>
      <c r="BA2372" s="1"/>
      <c r="BB2372" s="1"/>
      <c r="BC2372" s="1"/>
      <c r="BD2372" s="1"/>
      <c r="BE2372" s="1"/>
      <c r="BF2372" s="1"/>
      <c r="BG2372" s="1"/>
      <c r="BH2372" s="1"/>
      <c r="BI2372" s="1"/>
      <c r="BJ2372" s="1"/>
      <c r="BK2372" s="1"/>
    </row>
    <row r="2373" spans="1:63" s="2" customFormat="1" ht="15" customHeight="1" x14ac:dyDescent="0.15">
      <c r="A2373" s="1"/>
      <c r="B2373" s="1"/>
      <c r="C2373" s="1"/>
      <c r="D2373" s="1"/>
      <c r="E2373" s="1"/>
      <c r="F2373" s="1"/>
      <c r="G2373" s="1"/>
      <c r="H2373" s="1"/>
      <c r="I2373" s="1"/>
      <c r="J2373" s="1"/>
      <c r="K2373" s="1"/>
      <c r="L2373" s="1"/>
      <c r="M2373" s="1"/>
      <c r="N2373" s="1"/>
      <c r="O2373" s="1"/>
      <c r="P2373" s="1"/>
      <c r="Q2373" s="1"/>
      <c r="R2373" s="1"/>
      <c r="S2373" s="1"/>
      <c r="T2373" s="1"/>
      <c r="U2373" s="1"/>
      <c r="V2373" s="1"/>
      <c r="W2373" s="1"/>
      <c r="X2373" s="1"/>
      <c r="Y2373" s="1"/>
      <c r="Z2373" s="1"/>
      <c r="AA2373" s="1"/>
      <c r="AB2373" s="1"/>
      <c r="AC2373" s="1"/>
      <c r="AD2373" s="1"/>
      <c r="AE2373" s="1"/>
      <c r="AF2373" s="83"/>
      <c r="AG2373" s="87"/>
      <c r="AH2373" s="1"/>
      <c r="AI2373" s="1"/>
      <c r="AJ2373" s="1"/>
      <c r="AK2373" s="1"/>
      <c r="AL2373" s="1"/>
      <c r="AM2373" s="1"/>
      <c r="AN2373" s="1"/>
      <c r="AO2373" s="1"/>
      <c r="AP2373" s="1"/>
      <c r="AQ2373" s="1"/>
      <c r="AR2373" s="1"/>
      <c r="AS2373" s="1"/>
      <c r="AT2373" s="1"/>
      <c r="AU2373" s="1"/>
      <c r="AV2373" s="1"/>
      <c r="AW2373" s="1"/>
      <c r="AX2373" s="1"/>
      <c r="AY2373" s="1"/>
      <c r="AZ2373" s="1"/>
      <c r="BA2373" s="1"/>
      <c r="BB2373" s="1"/>
      <c r="BC2373" s="1"/>
      <c r="BD2373" s="1"/>
      <c r="BE2373" s="1"/>
      <c r="BF2373" s="1"/>
      <c r="BG2373" s="1"/>
      <c r="BH2373" s="1"/>
      <c r="BI2373" s="1"/>
      <c r="BJ2373" s="1"/>
      <c r="BK2373" s="1"/>
    </row>
    <row r="2374" spans="1:63" s="2" customFormat="1" ht="15" customHeight="1" x14ac:dyDescent="0.15">
      <c r="A2374" s="1"/>
      <c r="B2374" s="1"/>
      <c r="C2374" s="1"/>
      <c r="D2374" s="1"/>
      <c r="E2374" s="1"/>
      <c r="F2374" s="1"/>
      <c r="G2374" s="1"/>
      <c r="H2374" s="1"/>
      <c r="I2374" s="1"/>
      <c r="J2374" s="1"/>
      <c r="K2374" s="1"/>
      <c r="L2374" s="1"/>
      <c r="M2374" s="1"/>
      <c r="N2374" s="1"/>
      <c r="O2374" s="1"/>
      <c r="P2374" s="1"/>
      <c r="Q2374" s="1"/>
      <c r="R2374" s="1"/>
      <c r="S2374" s="1"/>
      <c r="T2374" s="1"/>
      <c r="U2374" s="1"/>
      <c r="V2374" s="1"/>
      <c r="W2374" s="1"/>
      <c r="X2374" s="1"/>
      <c r="Y2374" s="1"/>
      <c r="Z2374" s="1"/>
      <c r="AA2374" s="1"/>
      <c r="AB2374" s="1"/>
      <c r="AC2374" s="1"/>
      <c r="AD2374" s="1"/>
      <c r="AE2374" s="1"/>
      <c r="AF2374" s="83"/>
      <c r="AG2374" s="87"/>
      <c r="AH2374" s="1"/>
      <c r="AI2374" s="1"/>
      <c r="AJ2374" s="1"/>
      <c r="AK2374" s="1"/>
      <c r="AL2374" s="1"/>
      <c r="AM2374" s="1"/>
      <c r="AN2374" s="1"/>
      <c r="AO2374" s="1"/>
      <c r="AP2374" s="1"/>
      <c r="AQ2374" s="1"/>
      <c r="AR2374" s="1"/>
      <c r="AS2374" s="1"/>
      <c r="AT2374" s="1"/>
      <c r="AU2374" s="1"/>
      <c r="AV2374" s="1"/>
      <c r="AW2374" s="1"/>
      <c r="AX2374" s="1"/>
      <c r="AY2374" s="1"/>
      <c r="AZ2374" s="1"/>
      <c r="BA2374" s="1"/>
      <c r="BB2374" s="1"/>
      <c r="BC2374" s="1"/>
      <c r="BD2374" s="1"/>
      <c r="BE2374" s="1"/>
      <c r="BF2374" s="1"/>
      <c r="BG2374" s="1"/>
      <c r="BH2374" s="1"/>
      <c r="BI2374" s="1"/>
      <c r="BJ2374" s="1"/>
      <c r="BK2374" s="1"/>
    </row>
    <row r="2375" spans="1:63" s="2" customFormat="1" ht="15" customHeight="1" x14ac:dyDescent="0.15">
      <c r="A2375" s="1"/>
      <c r="B2375" s="1"/>
      <c r="C2375" s="1"/>
      <c r="D2375" s="1"/>
      <c r="E2375" s="1"/>
      <c r="F2375" s="1"/>
      <c r="G2375" s="1"/>
      <c r="H2375" s="1"/>
      <c r="I2375" s="1"/>
      <c r="J2375" s="1"/>
      <c r="K2375" s="1"/>
      <c r="L2375" s="1"/>
      <c r="M2375" s="1"/>
      <c r="N2375" s="1"/>
      <c r="O2375" s="1"/>
      <c r="P2375" s="1"/>
      <c r="Q2375" s="1"/>
      <c r="R2375" s="1"/>
      <c r="S2375" s="1"/>
      <c r="T2375" s="1"/>
      <c r="U2375" s="1"/>
      <c r="V2375" s="1"/>
      <c r="W2375" s="1"/>
      <c r="X2375" s="1"/>
      <c r="Y2375" s="1"/>
      <c r="Z2375" s="1"/>
      <c r="AA2375" s="1"/>
      <c r="AB2375" s="1"/>
      <c r="AC2375" s="1"/>
      <c r="AD2375" s="1"/>
      <c r="AE2375" s="1"/>
      <c r="AF2375" s="83"/>
      <c r="AG2375" s="87"/>
      <c r="AH2375" s="1"/>
      <c r="AI2375" s="1"/>
      <c r="AJ2375" s="1"/>
      <c r="AK2375" s="1"/>
      <c r="AL2375" s="1"/>
      <c r="AM2375" s="1"/>
      <c r="AN2375" s="1"/>
      <c r="AO2375" s="1"/>
      <c r="AP2375" s="1"/>
      <c r="AQ2375" s="1"/>
      <c r="AR2375" s="1"/>
      <c r="AS2375" s="1"/>
      <c r="AT2375" s="1"/>
      <c r="AU2375" s="1"/>
      <c r="AV2375" s="1"/>
      <c r="AW2375" s="1"/>
      <c r="AX2375" s="1"/>
      <c r="AY2375" s="1"/>
      <c r="AZ2375" s="1"/>
      <c r="BA2375" s="1"/>
      <c r="BB2375" s="1"/>
      <c r="BC2375" s="1"/>
      <c r="BD2375" s="1"/>
      <c r="BE2375" s="1"/>
      <c r="BF2375" s="1"/>
      <c r="BG2375" s="1"/>
      <c r="BH2375" s="1"/>
      <c r="BI2375" s="1"/>
      <c r="BJ2375" s="1"/>
      <c r="BK2375" s="1"/>
    </row>
    <row r="2376" spans="1:63" s="2" customFormat="1" ht="15" customHeight="1" x14ac:dyDescent="0.15">
      <c r="A2376" s="1"/>
      <c r="B2376" s="1"/>
      <c r="C2376" s="1"/>
      <c r="D2376" s="1"/>
      <c r="E2376" s="1"/>
      <c r="F2376" s="1"/>
      <c r="G2376" s="1"/>
      <c r="H2376" s="1"/>
      <c r="I2376" s="1"/>
      <c r="J2376" s="1"/>
      <c r="K2376" s="1"/>
      <c r="L2376" s="1"/>
      <c r="M2376" s="1"/>
      <c r="N2376" s="1"/>
      <c r="O2376" s="1"/>
      <c r="P2376" s="1"/>
      <c r="Q2376" s="1"/>
      <c r="R2376" s="1"/>
      <c r="S2376" s="1"/>
      <c r="T2376" s="1"/>
      <c r="U2376" s="1"/>
      <c r="V2376" s="1"/>
      <c r="W2376" s="1"/>
      <c r="X2376" s="1"/>
      <c r="Y2376" s="1"/>
      <c r="Z2376" s="1"/>
      <c r="AA2376" s="1"/>
      <c r="AB2376" s="1"/>
      <c r="AC2376" s="1"/>
      <c r="AD2376" s="1"/>
      <c r="AE2376" s="1"/>
      <c r="AF2376" s="83"/>
      <c r="AG2376" s="87"/>
      <c r="AH2376" s="1"/>
      <c r="AI2376" s="1"/>
      <c r="AJ2376" s="1"/>
      <c r="AK2376" s="1"/>
      <c r="AL2376" s="1"/>
      <c r="AM2376" s="1"/>
      <c r="AN2376" s="1"/>
      <c r="AO2376" s="1"/>
      <c r="AP2376" s="1"/>
      <c r="AQ2376" s="1"/>
      <c r="AR2376" s="1"/>
      <c r="AS2376" s="1"/>
      <c r="AT2376" s="1"/>
      <c r="AU2376" s="1"/>
      <c r="AV2376" s="1"/>
      <c r="AW2376" s="1"/>
      <c r="AX2376" s="1"/>
      <c r="AY2376" s="1"/>
      <c r="AZ2376" s="1"/>
      <c r="BA2376" s="1"/>
      <c r="BB2376" s="1"/>
      <c r="BC2376" s="1"/>
      <c r="BD2376" s="1"/>
      <c r="BE2376" s="1"/>
      <c r="BF2376" s="1"/>
      <c r="BG2376" s="1"/>
      <c r="BH2376" s="1"/>
      <c r="BI2376" s="1"/>
      <c r="BJ2376" s="1"/>
      <c r="BK2376" s="1"/>
    </row>
    <row r="2377" spans="1:63" s="2" customFormat="1" ht="15" customHeight="1" x14ac:dyDescent="0.15">
      <c r="A2377" s="1"/>
      <c r="B2377" s="1"/>
      <c r="C2377" s="1"/>
      <c r="D2377" s="1"/>
      <c r="E2377" s="1"/>
      <c r="F2377" s="1"/>
      <c r="G2377" s="1"/>
      <c r="H2377" s="1"/>
      <c r="I2377" s="1"/>
      <c r="J2377" s="1"/>
      <c r="K2377" s="1"/>
      <c r="L2377" s="1"/>
      <c r="M2377" s="1"/>
      <c r="N2377" s="1"/>
      <c r="O2377" s="1"/>
      <c r="P2377" s="1"/>
      <c r="Q2377" s="1"/>
      <c r="R2377" s="1"/>
      <c r="S2377" s="1"/>
      <c r="T2377" s="1"/>
      <c r="U2377" s="1"/>
      <c r="V2377" s="1"/>
      <c r="W2377" s="1"/>
      <c r="X2377" s="1"/>
      <c r="Y2377" s="1"/>
      <c r="Z2377" s="1"/>
      <c r="AA2377" s="1"/>
      <c r="AB2377" s="1"/>
      <c r="AC2377" s="1"/>
      <c r="AD2377" s="1"/>
      <c r="AE2377" s="1"/>
      <c r="AF2377" s="83"/>
      <c r="AG2377" s="87"/>
      <c r="AH2377" s="1"/>
      <c r="AI2377" s="1"/>
      <c r="AJ2377" s="1"/>
      <c r="AK2377" s="1"/>
      <c r="AL2377" s="1"/>
      <c r="AM2377" s="1"/>
      <c r="AN2377" s="1"/>
      <c r="AO2377" s="1"/>
      <c r="AP2377" s="1"/>
      <c r="AQ2377" s="1"/>
      <c r="AR2377" s="1"/>
      <c r="AS2377" s="1"/>
      <c r="AT2377" s="1"/>
      <c r="AU2377" s="1"/>
      <c r="AV2377" s="1"/>
      <c r="AW2377" s="1"/>
      <c r="AX2377" s="1"/>
      <c r="AY2377" s="1"/>
      <c r="AZ2377" s="1"/>
      <c r="BA2377" s="1"/>
      <c r="BB2377" s="1"/>
      <c r="BC2377" s="1"/>
      <c r="BD2377" s="1"/>
      <c r="BE2377" s="1"/>
      <c r="BF2377" s="1"/>
      <c r="BG2377" s="1"/>
      <c r="BH2377" s="1"/>
      <c r="BI2377" s="1"/>
      <c r="BJ2377" s="1"/>
      <c r="BK2377" s="1"/>
    </row>
    <row r="2378" spans="1:63" s="2" customFormat="1" ht="15" customHeight="1" x14ac:dyDescent="0.15">
      <c r="A2378" s="1"/>
      <c r="B2378" s="1"/>
      <c r="C2378" s="1"/>
      <c r="D2378" s="1"/>
      <c r="E2378" s="1"/>
      <c r="F2378" s="1"/>
      <c r="G2378" s="1"/>
      <c r="H2378" s="1"/>
      <c r="I2378" s="1"/>
      <c r="J2378" s="1"/>
      <c r="K2378" s="1"/>
      <c r="L2378" s="1"/>
      <c r="M2378" s="1"/>
      <c r="N2378" s="1"/>
      <c r="O2378" s="1"/>
      <c r="P2378" s="1"/>
      <c r="Q2378" s="1"/>
      <c r="R2378" s="1"/>
      <c r="S2378" s="1"/>
      <c r="T2378" s="1"/>
      <c r="U2378" s="1"/>
      <c r="V2378" s="1"/>
      <c r="W2378" s="1"/>
      <c r="X2378" s="1"/>
      <c r="Y2378" s="1"/>
      <c r="Z2378" s="1"/>
      <c r="AA2378" s="1"/>
      <c r="AB2378" s="1"/>
      <c r="AC2378" s="1"/>
      <c r="AD2378" s="1"/>
      <c r="AE2378" s="1"/>
      <c r="AF2378" s="83"/>
      <c r="AG2378" s="87"/>
      <c r="AH2378" s="1"/>
      <c r="AI2378" s="1"/>
      <c r="AJ2378" s="1"/>
      <c r="AK2378" s="1"/>
      <c r="AL2378" s="1"/>
      <c r="AM2378" s="1"/>
      <c r="AN2378" s="1"/>
      <c r="AO2378" s="1"/>
      <c r="AP2378" s="1"/>
      <c r="AQ2378" s="1"/>
      <c r="AR2378" s="1"/>
      <c r="AS2378" s="1"/>
      <c r="AT2378" s="1"/>
      <c r="AU2378" s="1"/>
      <c r="AV2378" s="1"/>
      <c r="AW2378" s="1"/>
      <c r="AX2378" s="1"/>
      <c r="AY2378" s="1"/>
      <c r="AZ2378" s="1"/>
      <c r="BA2378" s="1"/>
      <c r="BB2378" s="1"/>
      <c r="BC2378" s="1"/>
      <c r="BD2378" s="1"/>
      <c r="BE2378" s="1"/>
      <c r="BF2378" s="1"/>
      <c r="BG2378" s="1"/>
      <c r="BH2378" s="1"/>
      <c r="BI2378" s="1"/>
      <c r="BJ2378" s="1"/>
      <c r="BK2378" s="1"/>
    </row>
    <row r="2379" spans="1:63" s="2" customFormat="1" ht="15" customHeight="1" x14ac:dyDescent="0.15">
      <c r="A2379" s="1"/>
      <c r="B2379" s="1"/>
      <c r="C2379" s="1"/>
      <c r="D2379" s="1"/>
      <c r="E2379" s="1"/>
      <c r="F2379" s="1"/>
      <c r="G2379" s="1"/>
      <c r="H2379" s="1"/>
      <c r="I2379" s="1"/>
      <c r="J2379" s="1"/>
      <c r="K2379" s="1"/>
      <c r="L2379" s="1"/>
      <c r="M2379" s="1"/>
      <c r="N2379" s="1"/>
      <c r="O2379" s="1"/>
      <c r="P2379" s="1"/>
      <c r="Q2379" s="1"/>
      <c r="R2379" s="1"/>
      <c r="S2379" s="1"/>
      <c r="T2379" s="1"/>
      <c r="U2379" s="1"/>
      <c r="V2379" s="1"/>
      <c r="W2379" s="1"/>
      <c r="X2379" s="1"/>
      <c r="Y2379" s="1"/>
      <c r="Z2379" s="1"/>
      <c r="AA2379" s="1"/>
      <c r="AB2379" s="1"/>
      <c r="AC2379" s="1"/>
      <c r="AD2379" s="1"/>
      <c r="AE2379" s="1"/>
      <c r="AF2379" s="83"/>
      <c r="AG2379" s="87"/>
      <c r="AH2379" s="1"/>
      <c r="AI2379" s="1"/>
      <c r="AJ2379" s="1"/>
      <c r="AK2379" s="1"/>
      <c r="AL2379" s="1"/>
      <c r="AM2379" s="1"/>
      <c r="AN2379" s="1"/>
      <c r="AO2379" s="1"/>
      <c r="AP2379" s="1"/>
      <c r="AQ2379" s="1"/>
      <c r="AR2379" s="1"/>
      <c r="AS2379" s="1"/>
      <c r="AT2379" s="1"/>
      <c r="AU2379" s="1"/>
      <c r="AV2379" s="1"/>
      <c r="AW2379" s="1"/>
      <c r="AX2379" s="1"/>
      <c r="AY2379" s="1"/>
      <c r="AZ2379" s="1"/>
      <c r="BA2379" s="1"/>
      <c r="BB2379" s="1"/>
      <c r="BC2379" s="1"/>
      <c r="BD2379" s="1"/>
      <c r="BE2379" s="1"/>
      <c r="BF2379" s="1"/>
      <c r="BG2379" s="1"/>
      <c r="BH2379" s="1"/>
      <c r="BI2379" s="1"/>
      <c r="BJ2379" s="1"/>
      <c r="BK2379" s="1"/>
    </row>
    <row r="2380" spans="1:63" s="2" customFormat="1" ht="15" customHeight="1" x14ac:dyDescent="0.15">
      <c r="A2380" s="1"/>
      <c r="B2380" s="1"/>
      <c r="C2380" s="1"/>
      <c r="D2380" s="1"/>
      <c r="E2380" s="1"/>
      <c r="F2380" s="1"/>
      <c r="G2380" s="1"/>
      <c r="H2380" s="1"/>
      <c r="I2380" s="1"/>
      <c r="J2380" s="1"/>
      <c r="K2380" s="1"/>
      <c r="L2380" s="1"/>
      <c r="M2380" s="1"/>
      <c r="N2380" s="1"/>
      <c r="O2380" s="1"/>
      <c r="P2380" s="1"/>
      <c r="Q2380" s="1"/>
      <c r="R2380" s="1"/>
      <c r="S2380" s="1"/>
      <c r="T2380" s="1"/>
      <c r="U2380" s="1"/>
      <c r="V2380" s="1"/>
      <c r="W2380" s="1"/>
      <c r="X2380" s="1"/>
      <c r="Y2380" s="1"/>
      <c r="Z2380" s="1"/>
      <c r="AA2380" s="1"/>
      <c r="AB2380" s="1"/>
      <c r="AC2380" s="1"/>
      <c r="AD2380" s="1"/>
      <c r="AE2380" s="1"/>
      <c r="AF2380" s="83"/>
      <c r="AG2380" s="87"/>
      <c r="AH2380" s="1"/>
      <c r="AI2380" s="1"/>
      <c r="AJ2380" s="1"/>
      <c r="AK2380" s="1"/>
      <c r="AL2380" s="1"/>
      <c r="AM2380" s="1"/>
      <c r="AN2380" s="1"/>
      <c r="AO2380" s="1"/>
      <c r="AP2380" s="1"/>
      <c r="AQ2380" s="1"/>
      <c r="AR2380" s="1"/>
      <c r="AS2380" s="1"/>
      <c r="AT2380" s="1"/>
      <c r="AU2380" s="1"/>
      <c r="AV2380" s="1"/>
      <c r="AW2380" s="1"/>
      <c r="AX2380" s="1"/>
      <c r="AY2380" s="1"/>
      <c r="AZ2380" s="1"/>
      <c r="BA2380" s="1"/>
      <c r="BB2380" s="1"/>
      <c r="BC2380" s="1"/>
      <c r="BD2380" s="1"/>
      <c r="BE2380" s="1"/>
      <c r="BF2380" s="1"/>
      <c r="BG2380" s="1"/>
      <c r="BH2380" s="1"/>
      <c r="BI2380" s="1"/>
      <c r="BJ2380" s="1"/>
      <c r="BK2380" s="1"/>
    </row>
    <row r="2381" spans="1:63" s="2" customFormat="1" ht="15" customHeight="1" x14ac:dyDescent="0.15">
      <c r="A2381" s="1"/>
      <c r="B2381" s="1"/>
      <c r="C2381" s="1"/>
      <c r="D2381" s="1"/>
      <c r="E2381" s="1"/>
      <c r="F2381" s="1"/>
      <c r="G2381" s="1"/>
      <c r="H2381" s="1"/>
      <c r="I2381" s="1"/>
      <c r="J2381" s="1"/>
      <c r="K2381" s="1"/>
      <c r="L2381" s="1"/>
      <c r="M2381" s="1"/>
      <c r="N2381" s="1"/>
      <c r="O2381" s="1"/>
      <c r="P2381" s="1"/>
      <c r="Q2381" s="1"/>
      <c r="R2381" s="1"/>
      <c r="S2381" s="1"/>
      <c r="T2381" s="1"/>
      <c r="U2381" s="1"/>
      <c r="V2381" s="1"/>
      <c r="W2381" s="1"/>
      <c r="X2381" s="1"/>
      <c r="Y2381" s="1"/>
      <c r="Z2381" s="1"/>
      <c r="AA2381" s="1"/>
      <c r="AB2381" s="1"/>
      <c r="AC2381" s="1"/>
      <c r="AD2381" s="1"/>
      <c r="AE2381" s="1"/>
      <c r="AF2381" s="83"/>
      <c r="AG2381" s="87"/>
      <c r="AH2381" s="1"/>
      <c r="AI2381" s="1"/>
      <c r="AJ2381" s="1"/>
      <c r="AK2381" s="1"/>
      <c r="AL2381" s="1"/>
      <c r="AM2381" s="1"/>
      <c r="AN2381" s="1"/>
      <c r="AO2381" s="1"/>
      <c r="AP2381" s="1"/>
      <c r="AQ2381" s="1"/>
      <c r="AR2381" s="1"/>
      <c r="AS2381" s="1"/>
      <c r="AT2381" s="1"/>
      <c r="AU2381" s="1"/>
      <c r="AV2381" s="1"/>
      <c r="AW2381" s="1"/>
      <c r="AX2381" s="1"/>
      <c r="AY2381" s="1"/>
      <c r="AZ2381" s="1"/>
      <c r="BA2381" s="1"/>
      <c r="BB2381" s="1"/>
      <c r="BC2381" s="1"/>
      <c r="BD2381" s="1"/>
      <c r="BE2381" s="1"/>
      <c r="BF2381" s="1"/>
      <c r="BG2381" s="1"/>
      <c r="BH2381" s="1"/>
      <c r="BI2381" s="1"/>
      <c r="BJ2381" s="1"/>
      <c r="BK2381" s="1"/>
    </row>
    <row r="2382" spans="1:63" s="2" customFormat="1" ht="15" customHeight="1" x14ac:dyDescent="0.15">
      <c r="A2382" s="1"/>
      <c r="B2382" s="1"/>
      <c r="C2382" s="1"/>
      <c r="D2382" s="1"/>
      <c r="E2382" s="1"/>
      <c r="F2382" s="1"/>
      <c r="G2382" s="1"/>
      <c r="H2382" s="1"/>
      <c r="I2382" s="1"/>
      <c r="J2382" s="1"/>
      <c r="K2382" s="1"/>
      <c r="L2382" s="1"/>
      <c r="M2382" s="1"/>
      <c r="N2382" s="1"/>
      <c r="O2382" s="1"/>
      <c r="P2382" s="1"/>
      <c r="Q2382" s="1"/>
      <c r="R2382" s="1"/>
      <c r="S2382" s="1"/>
      <c r="T2382" s="1"/>
      <c r="U2382" s="1"/>
      <c r="V2382" s="1"/>
      <c r="W2382" s="1"/>
      <c r="X2382" s="1"/>
      <c r="Y2382" s="1"/>
      <c r="Z2382" s="1"/>
      <c r="AA2382" s="1"/>
      <c r="AB2382" s="1"/>
      <c r="AC2382" s="1"/>
      <c r="AD2382" s="1"/>
      <c r="AE2382" s="1"/>
      <c r="AF2382" s="83"/>
      <c r="AG2382" s="87"/>
      <c r="AH2382" s="1"/>
      <c r="AI2382" s="1"/>
      <c r="AJ2382" s="1"/>
      <c r="AK2382" s="1"/>
      <c r="AL2382" s="1"/>
      <c r="AM2382" s="1"/>
      <c r="AN2382" s="1"/>
      <c r="AO2382" s="1"/>
      <c r="AP2382" s="1"/>
      <c r="AQ2382" s="1"/>
      <c r="AR2382" s="1"/>
      <c r="AS2382" s="1"/>
      <c r="AT2382" s="1"/>
      <c r="AU2382" s="1"/>
      <c r="AV2382" s="1"/>
      <c r="AW2382" s="1"/>
      <c r="AX2382" s="1"/>
      <c r="AY2382" s="1"/>
      <c r="AZ2382" s="1"/>
      <c r="BA2382" s="1"/>
      <c r="BB2382" s="1"/>
      <c r="BC2382" s="1"/>
      <c r="BD2382" s="1"/>
      <c r="BE2382" s="1"/>
      <c r="BF2382" s="1"/>
      <c r="BG2382" s="1"/>
      <c r="BH2382" s="1"/>
      <c r="BI2382" s="1"/>
      <c r="BJ2382" s="1"/>
      <c r="BK2382" s="1"/>
    </row>
    <row r="2383" spans="1:63" s="2" customFormat="1" ht="15" customHeight="1" x14ac:dyDescent="0.15">
      <c r="A2383" s="1"/>
      <c r="B2383" s="1"/>
      <c r="C2383" s="1"/>
      <c r="D2383" s="1"/>
      <c r="E2383" s="1"/>
      <c r="F2383" s="1"/>
      <c r="G2383" s="1"/>
      <c r="H2383" s="1"/>
      <c r="I2383" s="1"/>
      <c r="J2383" s="1"/>
      <c r="K2383" s="1"/>
      <c r="L2383" s="1"/>
      <c r="M2383" s="1"/>
      <c r="N2383" s="1"/>
      <c r="O2383" s="1"/>
      <c r="P2383" s="1"/>
      <c r="Q2383" s="1"/>
      <c r="R2383" s="1"/>
      <c r="S2383" s="1"/>
      <c r="T2383" s="1"/>
      <c r="U2383" s="1"/>
      <c r="V2383" s="1"/>
      <c r="W2383" s="1"/>
      <c r="X2383" s="1"/>
      <c r="Y2383" s="1"/>
      <c r="Z2383" s="1"/>
      <c r="AA2383" s="1"/>
      <c r="AB2383" s="1"/>
      <c r="AC2383" s="1"/>
      <c r="AD2383" s="1"/>
      <c r="AE2383" s="1"/>
      <c r="AF2383" s="83"/>
      <c r="AG2383" s="87"/>
      <c r="AH2383" s="1"/>
      <c r="AI2383" s="1"/>
      <c r="AJ2383" s="1"/>
      <c r="AK2383" s="1"/>
      <c r="AL2383" s="1"/>
      <c r="AM2383" s="1"/>
      <c r="AN2383" s="1"/>
      <c r="AO2383" s="1"/>
      <c r="AP2383" s="1"/>
      <c r="AQ2383" s="1"/>
      <c r="AR2383" s="1"/>
      <c r="AS2383" s="1"/>
      <c r="AT2383" s="1"/>
      <c r="AU2383" s="1"/>
      <c r="AV2383" s="1"/>
      <c r="AW2383" s="1"/>
      <c r="AX2383" s="1"/>
      <c r="AY2383" s="1"/>
      <c r="AZ2383" s="1"/>
      <c r="BA2383" s="1"/>
      <c r="BB2383" s="1"/>
      <c r="BC2383" s="1"/>
      <c r="BD2383" s="1"/>
      <c r="BE2383" s="1"/>
      <c r="BF2383" s="1"/>
      <c r="BG2383" s="1"/>
      <c r="BH2383" s="1"/>
      <c r="BI2383" s="1"/>
      <c r="BJ2383" s="1"/>
      <c r="BK2383" s="1"/>
    </row>
    <row r="2384" spans="1:63" s="2" customFormat="1" ht="15" customHeight="1" x14ac:dyDescent="0.15">
      <c r="A2384" s="1"/>
      <c r="B2384" s="1"/>
      <c r="C2384" s="1"/>
      <c r="D2384" s="1"/>
      <c r="E2384" s="1"/>
      <c r="F2384" s="1"/>
      <c r="G2384" s="1"/>
      <c r="H2384" s="1"/>
      <c r="I2384" s="1"/>
      <c r="J2384" s="1"/>
      <c r="K2384" s="1"/>
      <c r="L2384" s="1"/>
      <c r="M2384" s="1"/>
      <c r="N2384" s="1"/>
      <c r="O2384" s="1"/>
      <c r="P2384" s="1"/>
      <c r="Q2384" s="1"/>
      <c r="R2384" s="1"/>
      <c r="S2384" s="1"/>
      <c r="T2384" s="1"/>
      <c r="U2384" s="1"/>
      <c r="V2384" s="1"/>
      <c r="W2384" s="1"/>
      <c r="X2384" s="1"/>
      <c r="Y2384" s="1"/>
      <c r="Z2384" s="1"/>
      <c r="AA2384" s="1"/>
      <c r="AB2384" s="1"/>
      <c r="AC2384" s="1"/>
      <c r="AD2384" s="1"/>
      <c r="AE2384" s="1"/>
      <c r="AF2384" s="83"/>
      <c r="AG2384" s="87"/>
      <c r="AH2384" s="1"/>
      <c r="AI2384" s="1"/>
      <c r="AJ2384" s="1"/>
      <c r="AK2384" s="1"/>
      <c r="AL2384" s="1"/>
      <c r="AM2384" s="1"/>
      <c r="AN2384" s="1"/>
      <c r="AO2384" s="1"/>
      <c r="AP2384" s="1"/>
      <c r="AQ2384" s="1"/>
      <c r="AR2384" s="1"/>
      <c r="AS2384" s="1"/>
      <c r="AT2384" s="1"/>
      <c r="AU2384" s="1"/>
      <c r="AV2384" s="1"/>
      <c r="AW2384" s="1"/>
      <c r="AX2384" s="1"/>
      <c r="AY2384" s="1"/>
      <c r="AZ2384" s="1"/>
      <c r="BA2384" s="1"/>
      <c r="BB2384" s="1"/>
      <c r="BC2384" s="1"/>
      <c r="BD2384" s="1"/>
      <c r="BE2384" s="1"/>
      <c r="BF2384" s="1"/>
      <c r="BG2384" s="1"/>
      <c r="BH2384" s="1"/>
      <c r="BI2384" s="1"/>
      <c r="BJ2384" s="1"/>
      <c r="BK2384" s="1"/>
    </row>
    <row r="2385" spans="1:63" s="2" customFormat="1" ht="15" customHeight="1" x14ac:dyDescent="0.15">
      <c r="A2385" s="1"/>
      <c r="B2385" s="1"/>
      <c r="C2385" s="1"/>
      <c r="D2385" s="1"/>
      <c r="E2385" s="1"/>
      <c r="F2385" s="1"/>
      <c r="G2385" s="1"/>
      <c r="H2385" s="1"/>
      <c r="I2385" s="1"/>
      <c r="J2385" s="1"/>
      <c r="K2385" s="1"/>
      <c r="L2385" s="1"/>
      <c r="M2385" s="1"/>
      <c r="N2385" s="1"/>
      <c r="O2385" s="1"/>
      <c r="P2385" s="1"/>
      <c r="Q2385" s="1"/>
      <c r="R2385" s="1"/>
      <c r="S2385" s="1"/>
      <c r="T2385" s="1"/>
      <c r="U2385" s="1"/>
      <c r="V2385" s="1"/>
      <c r="W2385" s="1"/>
      <c r="X2385" s="1"/>
      <c r="Y2385" s="1"/>
      <c r="Z2385" s="1"/>
      <c r="AA2385" s="1"/>
      <c r="AB2385" s="1"/>
      <c r="AC2385" s="1"/>
      <c r="AD2385" s="1"/>
      <c r="AE2385" s="1"/>
      <c r="AF2385" s="83"/>
      <c r="AG2385" s="87"/>
      <c r="AH2385" s="1"/>
      <c r="AI2385" s="1"/>
      <c r="AJ2385" s="1"/>
      <c r="AK2385" s="1"/>
      <c r="AL2385" s="1"/>
      <c r="AM2385" s="1"/>
      <c r="AN2385" s="1"/>
      <c r="AO2385" s="1"/>
      <c r="AP2385" s="1"/>
      <c r="AQ2385" s="1"/>
      <c r="AR2385" s="1"/>
      <c r="AS2385" s="1"/>
      <c r="AT2385" s="1"/>
      <c r="AU2385" s="1"/>
      <c r="AV2385" s="1"/>
      <c r="AW2385" s="1"/>
      <c r="AX2385" s="1"/>
      <c r="AY2385" s="1"/>
      <c r="AZ2385" s="1"/>
      <c r="BA2385" s="1"/>
      <c r="BB2385" s="1"/>
      <c r="BC2385" s="1"/>
      <c r="BD2385" s="1"/>
      <c r="BE2385" s="1"/>
      <c r="BF2385" s="1"/>
      <c r="BG2385" s="1"/>
      <c r="BH2385" s="1"/>
      <c r="BI2385" s="1"/>
      <c r="BJ2385" s="1"/>
      <c r="BK2385" s="1"/>
    </row>
    <row r="2386" spans="1:63" s="2" customFormat="1" ht="15" customHeight="1" x14ac:dyDescent="0.15">
      <c r="A2386" s="1"/>
      <c r="B2386" s="1"/>
      <c r="C2386" s="1"/>
      <c r="D2386" s="1"/>
      <c r="E2386" s="1"/>
      <c r="F2386" s="1"/>
      <c r="G2386" s="1"/>
      <c r="H2386" s="1"/>
      <c r="I2386" s="1"/>
      <c r="J2386" s="1"/>
      <c r="K2386" s="1"/>
      <c r="L2386" s="1"/>
      <c r="M2386" s="1"/>
      <c r="N2386" s="1"/>
      <c r="O2386" s="1"/>
      <c r="P2386" s="1"/>
      <c r="Q2386" s="1"/>
      <c r="R2386" s="1"/>
      <c r="S2386" s="1"/>
      <c r="T2386" s="1"/>
      <c r="U2386" s="1"/>
      <c r="V2386" s="1"/>
      <c r="W2386" s="1"/>
      <c r="X2386" s="1"/>
      <c r="Y2386" s="1"/>
      <c r="Z2386" s="1"/>
      <c r="AA2386" s="1"/>
      <c r="AB2386" s="1"/>
      <c r="AC2386" s="1"/>
      <c r="AD2386" s="1"/>
      <c r="AE2386" s="1"/>
      <c r="AF2386" s="83"/>
      <c r="AG2386" s="87"/>
      <c r="AH2386" s="1"/>
      <c r="AI2386" s="1"/>
      <c r="AJ2386" s="1"/>
      <c r="AK2386" s="1"/>
      <c r="AL2386" s="1"/>
      <c r="AM2386" s="1"/>
      <c r="AN2386" s="1"/>
      <c r="AO2386" s="1"/>
      <c r="AP2386" s="1"/>
      <c r="AQ2386" s="1"/>
      <c r="AR2386" s="1"/>
      <c r="AS2386" s="1"/>
      <c r="AT2386" s="1"/>
      <c r="AU2386" s="1"/>
      <c r="AV2386" s="1"/>
      <c r="AW2386" s="1"/>
      <c r="AX2386" s="1"/>
      <c r="AY2386" s="1"/>
      <c r="AZ2386" s="1"/>
      <c r="BA2386" s="1"/>
      <c r="BB2386" s="1"/>
      <c r="BC2386" s="1"/>
      <c r="BD2386" s="1"/>
      <c r="BE2386" s="1"/>
      <c r="BF2386" s="1"/>
      <c r="BG2386" s="1"/>
      <c r="BH2386" s="1"/>
      <c r="BI2386" s="1"/>
      <c r="BJ2386" s="1"/>
      <c r="BK2386" s="1"/>
    </row>
    <row r="2387" spans="1:63" s="2" customFormat="1" ht="15" customHeight="1" x14ac:dyDescent="0.15">
      <c r="A2387" s="1"/>
      <c r="B2387" s="1"/>
      <c r="C2387" s="1"/>
      <c r="D2387" s="1"/>
      <c r="E2387" s="1"/>
      <c r="F2387" s="1"/>
      <c r="G2387" s="1"/>
      <c r="H2387" s="1"/>
      <c r="I2387" s="1"/>
      <c r="J2387" s="1"/>
      <c r="K2387" s="1"/>
      <c r="L2387" s="1"/>
      <c r="M2387" s="1"/>
      <c r="N2387" s="1"/>
      <c r="O2387" s="1"/>
      <c r="P2387" s="1"/>
      <c r="Q2387" s="1"/>
      <c r="R2387" s="1"/>
      <c r="S2387" s="1"/>
      <c r="T2387" s="1"/>
      <c r="U2387" s="1"/>
      <c r="V2387" s="1"/>
      <c r="W2387" s="1"/>
      <c r="X2387" s="1"/>
      <c r="Y2387" s="1"/>
      <c r="Z2387" s="1"/>
      <c r="AA2387" s="1"/>
      <c r="AB2387" s="1"/>
      <c r="AC2387" s="1"/>
      <c r="AD2387" s="1"/>
      <c r="AE2387" s="1"/>
      <c r="AF2387" s="83"/>
      <c r="AG2387" s="87"/>
      <c r="AH2387" s="1"/>
      <c r="AI2387" s="1"/>
      <c r="AJ2387" s="1"/>
      <c r="AK2387" s="1"/>
      <c r="AL2387" s="1"/>
      <c r="AM2387" s="1"/>
      <c r="AN2387" s="1"/>
      <c r="AO2387" s="1"/>
      <c r="AP2387" s="1"/>
      <c r="AQ2387" s="1"/>
      <c r="AR2387" s="1"/>
      <c r="AS2387" s="1"/>
      <c r="AT2387" s="1"/>
      <c r="AU2387" s="1"/>
      <c r="AV2387" s="1"/>
      <c r="AW2387" s="1"/>
      <c r="AX2387" s="1"/>
      <c r="AY2387" s="1"/>
      <c r="AZ2387" s="1"/>
      <c r="BA2387" s="1"/>
      <c r="BB2387" s="1"/>
      <c r="BC2387" s="1"/>
      <c r="BD2387" s="1"/>
      <c r="BE2387" s="1"/>
      <c r="BF2387" s="1"/>
      <c r="BG2387" s="1"/>
      <c r="BH2387" s="1"/>
      <c r="BI2387" s="1"/>
      <c r="BJ2387" s="1"/>
      <c r="BK2387" s="1"/>
    </row>
    <row r="2388" spans="1:63" s="2" customFormat="1" ht="15" customHeight="1" x14ac:dyDescent="0.15">
      <c r="A2388" s="1"/>
      <c r="B2388" s="1"/>
      <c r="C2388" s="1"/>
      <c r="D2388" s="1"/>
      <c r="E2388" s="1"/>
      <c r="F2388" s="1"/>
      <c r="G2388" s="1"/>
      <c r="H2388" s="1"/>
      <c r="I2388" s="1"/>
      <c r="J2388" s="1"/>
      <c r="K2388" s="1"/>
      <c r="L2388" s="1"/>
      <c r="M2388" s="1"/>
      <c r="N2388" s="1"/>
      <c r="O2388" s="1"/>
      <c r="P2388" s="1"/>
      <c r="Q2388" s="1"/>
      <c r="R2388" s="1"/>
      <c r="S2388" s="1"/>
      <c r="T2388" s="1"/>
      <c r="U2388" s="1"/>
      <c r="V2388" s="1"/>
      <c r="W2388" s="1"/>
      <c r="X2388" s="1"/>
      <c r="Y2388" s="1"/>
      <c r="Z2388" s="1"/>
      <c r="AA2388" s="1"/>
      <c r="AB2388" s="1"/>
      <c r="AC2388" s="1"/>
      <c r="AD2388" s="1"/>
      <c r="AE2388" s="1"/>
      <c r="AF2388" s="83"/>
      <c r="AG2388" s="87"/>
      <c r="AH2388" s="1"/>
      <c r="AI2388" s="1"/>
      <c r="AJ2388" s="1"/>
      <c r="AK2388" s="1"/>
      <c r="AL2388" s="1"/>
      <c r="AM2388" s="1"/>
      <c r="AN2388" s="1"/>
      <c r="AO2388" s="1"/>
      <c r="AP2388" s="1"/>
      <c r="AQ2388" s="1"/>
      <c r="AR2388" s="1"/>
      <c r="AS2388" s="1"/>
      <c r="AT2388" s="1"/>
      <c r="AU2388" s="1"/>
      <c r="AV2388" s="1"/>
      <c r="AW2388" s="1"/>
      <c r="AX2388" s="1"/>
      <c r="AY2388" s="1"/>
      <c r="AZ2388" s="1"/>
      <c r="BA2388" s="1"/>
      <c r="BB2388" s="1"/>
      <c r="BC2388" s="1"/>
      <c r="BD2388" s="1"/>
      <c r="BE2388" s="1"/>
      <c r="BF2388" s="1"/>
      <c r="BG2388" s="1"/>
      <c r="BH2388" s="1"/>
      <c r="BI2388" s="1"/>
      <c r="BJ2388" s="1"/>
      <c r="BK2388" s="1"/>
    </row>
    <row r="2389" spans="1:63" s="2" customFormat="1" ht="15" customHeight="1" x14ac:dyDescent="0.15">
      <c r="A2389" s="1"/>
      <c r="B2389" s="1"/>
      <c r="C2389" s="1"/>
      <c r="D2389" s="1"/>
      <c r="E2389" s="1"/>
      <c r="F2389" s="1"/>
      <c r="G2389" s="1"/>
      <c r="H2389" s="1"/>
      <c r="I2389" s="1"/>
      <c r="J2389" s="1"/>
      <c r="K2389" s="1"/>
      <c r="L2389" s="1"/>
      <c r="M2389" s="1"/>
      <c r="N2389" s="1"/>
      <c r="O2389" s="1"/>
      <c r="P2389" s="1"/>
      <c r="Q2389" s="1"/>
      <c r="R2389" s="1"/>
      <c r="S2389" s="1"/>
      <c r="T2389" s="1"/>
      <c r="U2389" s="1"/>
      <c r="V2389" s="1"/>
      <c r="W2389" s="1"/>
      <c r="X2389" s="1"/>
      <c r="Y2389" s="1"/>
      <c r="Z2389" s="1"/>
      <c r="AA2389" s="1"/>
      <c r="AB2389" s="1"/>
      <c r="AC2389" s="1"/>
      <c r="AD2389" s="1"/>
      <c r="AE2389" s="1"/>
      <c r="AF2389" s="83"/>
      <c r="AG2389" s="87"/>
      <c r="AH2389" s="1"/>
      <c r="AI2389" s="1"/>
      <c r="AJ2389" s="1"/>
      <c r="AK2389" s="1"/>
      <c r="AL2389" s="1"/>
      <c r="AM2389" s="1"/>
      <c r="AN2389" s="1"/>
      <c r="AO2389" s="1"/>
      <c r="AP2389" s="1"/>
      <c r="AQ2389" s="1"/>
      <c r="AR2389" s="1"/>
      <c r="AS2389" s="1"/>
      <c r="AT2389" s="1"/>
      <c r="AU2389" s="1"/>
      <c r="AV2389" s="1"/>
      <c r="AW2389" s="1"/>
      <c r="AX2389" s="1"/>
      <c r="AY2389" s="1"/>
      <c r="AZ2389" s="1"/>
      <c r="BA2389" s="1"/>
      <c r="BB2389" s="1"/>
      <c r="BC2389" s="1"/>
      <c r="BD2389" s="1"/>
      <c r="BE2389" s="1"/>
      <c r="BF2389" s="1"/>
      <c r="BG2389" s="1"/>
      <c r="BH2389" s="1"/>
      <c r="BI2389" s="1"/>
      <c r="BJ2389" s="1"/>
      <c r="BK2389" s="1"/>
    </row>
    <row r="2390" spans="1:63" s="2" customFormat="1" ht="15" customHeight="1" x14ac:dyDescent="0.15">
      <c r="A2390" s="1"/>
      <c r="B2390" s="1"/>
      <c r="C2390" s="1"/>
      <c r="D2390" s="1"/>
      <c r="E2390" s="1"/>
      <c r="F2390" s="1"/>
      <c r="G2390" s="1"/>
      <c r="H2390" s="1"/>
      <c r="I2390" s="1"/>
      <c r="J2390" s="1"/>
      <c r="K2390" s="1"/>
      <c r="L2390" s="1"/>
      <c r="M2390" s="1"/>
      <c r="N2390" s="1"/>
      <c r="O2390" s="1"/>
      <c r="P2390" s="1"/>
      <c r="Q2390" s="1"/>
      <c r="R2390" s="1"/>
      <c r="S2390" s="1"/>
      <c r="T2390" s="1"/>
      <c r="U2390" s="1"/>
      <c r="V2390" s="1"/>
      <c r="W2390" s="1"/>
      <c r="X2390" s="1"/>
      <c r="Y2390" s="1"/>
      <c r="Z2390" s="1"/>
      <c r="AA2390" s="1"/>
      <c r="AB2390" s="1"/>
      <c r="AC2390" s="1"/>
      <c r="AD2390" s="1"/>
      <c r="AE2390" s="1"/>
      <c r="AF2390" s="83"/>
      <c r="AG2390" s="87"/>
      <c r="AH2390" s="1"/>
      <c r="AI2390" s="1"/>
      <c r="AJ2390" s="1"/>
      <c r="AK2390" s="1"/>
      <c r="AL2390" s="1"/>
      <c r="AM2390" s="1"/>
      <c r="AN2390" s="1"/>
      <c r="AO2390" s="1"/>
      <c r="AP2390" s="1"/>
      <c r="AQ2390" s="1"/>
      <c r="AR2390" s="1"/>
      <c r="AS2390" s="1"/>
      <c r="AT2390" s="1"/>
      <c r="AU2390" s="1"/>
      <c r="AV2390" s="1"/>
      <c r="AW2390" s="1"/>
      <c r="AX2390" s="1"/>
      <c r="AY2390" s="1"/>
      <c r="AZ2390" s="1"/>
      <c r="BA2390" s="1"/>
      <c r="BB2390" s="1"/>
      <c r="BC2390" s="1"/>
      <c r="BD2390" s="1"/>
      <c r="BE2390" s="1"/>
      <c r="BF2390" s="1"/>
      <c r="BG2390" s="1"/>
      <c r="BH2390" s="1"/>
      <c r="BI2390" s="1"/>
      <c r="BJ2390" s="1"/>
      <c r="BK2390" s="1"/>
    </row>
    <row r="2391" spans="1:63" s="2" customFormat="1" ht="15" customHeight="1" x14ac:dyDescent="0.15">
      <c r="A2391" s="1"/>
      <c r="B2391" s="1"/>
      <c r="C2391" s="1"/>
      <c r="D2391" s="1"/>
      <c r="E2391" s="1"/>
      <c r="F2391" s="1"/>
      <c r="G2391" s="1"/>
      <c r="H2391" s="1"/>
      <c r="I2391" s="1"/>
      <c r="J2391" s="1"/>
      <c r="K2391" s="1"/>
      <c r="L2391" s="1"/>
      <c r="M2391" s="1"/>
      <c r="N2391" s="1"/>
      <c r="O2391" s="1"/>
      <c r="P2391" s="1"/>
      <c r="Q2391" s="1"/>
      <c r="R2391" s="1"/>
      <c r="S2391" s="1"/>
      <c r="T2391" s="1"/>
      <c r="U2391" s="1"/>
      <c r="V2391" s="1"/>
      <c r="W2391" s="1"/>
      <c r="X2391" s="1"/>
      <c r="Y2391" s="1"/>
      <c r="Z2391" s="1"/>
      <c r="AA2391" s="1"/>
      <c r="AB2391" s="1"/>
      <c r="AC2391" s="1"/>
      <c r="AD2391" s="1"/>
      <c r="AE2391" s="1"/>
      <c r="AF2391" s="83"/>
      <c r="AG2391" s="87"/>
      <c r="AH2391" s="1"/>
      <c r="AI2391" s="1"/>
      <c r="AJ2391" s="1"/>
      <c r="AK2391" s="1"/>
      <c r="AL2391" s="1"/>
      <c r="AM2391" s="1"/>
      <c r="AN2391" s="1"/>
      <c r="AO2391" s="1"/>
      <c r="AP2391" s="1"/>
      <c r="AQ2391" s="1"/>
      <c r="AR2391" s="1"/>
      <c r="AS2391" s="1"/>
      <c r="AT2391" s="1"/>
      <c r="AU2391" s="1"/>
      <c r="AV2391" s="1"/>
      <c r="AW2391" s="1"/>
      <c r="AX2391" s="1"/>
      <c r="AY2391" s="1"/>
      <c r="AZ2391" s="1"/>
      <c r="BA2391" s="1"/>
      <c r="BB2391" s="1"/>
      <c r="BC2391" s="1"/>
      <c r="BD2391" s="1"/>
      <c r="BE2391" s="1"/>
      <c r="BF2391" s="1"/>
      <c r="BG2391" s="1"/>
      <c r="BH2391" s="1"/>
      <c r="BI2391" s="1"/>
      <c r="BJ2391" s="1"/>
      <c r="BK2391" s="1"/>
    </row>
    <row r="2392" spans="1:63" s="2" customFormat="1" ht="15" customHeight="1" x14ac:dyDescent="0.15">
      <c r="A2392" s="1"/>
      <c r="B2392" s="1"/>
      <c r="C2392" s="1"/>
      <c r="D2392" s="1"/>
      <c r="E2392" s="1"/>
      <c r="F2392" s="1"/>
      <c r="G2392" s="1"/>
      <c r="H2392" s="1"/>
      <c r="I2392" s="1"/>
      <c r="J2392" s="1"/>
      <c r="K2392" s="1"/>
      <c r="L2392" s="1"/>
      <c r="M2392" s="1"/>
      <c r="N2392" s="1"/>
      <c r="O2392" s="1"/>
      <c r="P2392" s="1"/>
      <c r="Q2392" s="1"/>
      <c r="R2392" s="1"/>
      <c r="S2392" s="1"/>
      <c r="T2392" s="1"/>
      <c r="U2392" s="1"/>
      <c r="V2392" s="1"/>
      <c r="W2392" s="1"/>
      <c r="X2392" s="1"/>
      <c r="Y2392" s="1"/>
      <c r="Z2392" s="1"/>
      <c r="AA2392" s="1"/>
      <c r="AB2392" s="1"/>
      <c r="AC2392" s="1"/>
      <c r="AD2392" s="1"/>
      <c r="AE2392" s="1"/>
      <c r="AF2392" s="83"/>
      <c r="AG2392" s="87"/>
      <c r="AH2392" s="1"/>
      <c r="AI2392" s="1"/>
      <c r="AJ2392" s="1"/>
      <c r="AK2392" s="1"/>
      <c r="AL2392" s="1"/>
      <c r="AM2392" s="1"/>
      <c r="AN2392" s="1"/>
      <c r="AO2392" s="1"/>
      <c r="AP2392" s="1"/>
      <c r="AQ2392" s="1"/>
      <c r="AR2392" s="1"/>
      <c r="AS2392" s="1"/>
      <c r="AT2392" s="1"/>
      <c r="AU2392" s="1"/>
      <c r="AV2392" s="1"/>
      <c r="AW2392" s="1"/>
      <c r="AX2392" s="1"/>
      <c r="AY2392" s="1"/>
      <c r="AZ2392" s="1"/>
      <c r="BA2392" s="1"/>
      <c r="BB2392" s="1"/>
      <c r="BC2392" s="1"/>
      <c r="BD2392" s="1"/>
      <c r="BE2392" s="1"/>
      <c r="BF2392" s="1"/>
      <c r="BG2392" s="1"/>
      <c r="BH2392" s="1"/>
      <c r="BI2392" s="1"/>
      <c r="BJ2392" s="1"/>
      <c r="BK2392" s="1"/>
    </row>
    <row r="2393" spans="1:63" s="2" customFormat="1" ht="15" customHeight="1" x14ac:dyDescent="0.15">
      <c r="A2393" s="1"/>
      <c r="B2393" s="1"/>
      <c r="C2393" s="1"/>
      <c r="D2393" s="1"/>
      <c r="E2393" s="1"/>
      <c r="F2393" s="1"/>
      <c r="G2393" s="1"/>
      <c r="H2393" s="1"/>
      <c r="I2393" s="1"/>
      <c r="J2393" s="1"/>
      <c r="K2393" s="1"/>
      <c r="L2393" s="1"/>
      <c r="M2393" s="1"/>
      <c r="N2393" s="1"/>
      <c r="O2393" s="1"/>
      <c r="P2393" s="1"/>
      <c r="Q2393" s="1"/>
      <c r="R2393" s="1"/>
      <c r="S2393" s="1"/>
      <c r="T2393" s="1"/>
      <c r="U2393" s="1"/>
      <c r="V2393" s="1"/>
      <c r="W2393" s="1"/>
      <c r="X2393" s="1"/>
      <c r="Y2393" s="1"/>
      <c r="Z2393" s="1"/>
      <c r="AA2393" s="1"/>
      <c r="AB2393" s="1"/>
      <c r="AC2393" s="1"/>
      <c r="AD2393" s="1"/>
      <c r="AE2393" s="1"/>
      <c r="AF2393" s="83"/>
      <c r="AG2393" s="87"/>
      <c r="AH2393" s="1"/>
      <c r="AI2393" s="1"/>
      <c r="AJ2393" s="1"/>
      <c r="AK2393" s="1"/>
      <c r="AL2393" s="1"/>
      <c r="AM2393" s="1"/>
      <c r="AN2393" s="1"/>
      <c r="AO2393" s="1"/>
      <c r="AP2393" s="1"/>
      <c r="AQ2393" s="1"/>
      <c r="AR2393" s="1"/>
      <c r="AS2393" s="1"/>
      <c r="AT2393" s="1"/>
      <c r="AU2393" s="1"/>
      <c r="AV2393" s="1"/>
      <c r="AW2393" s="1"/>
      <c r="AX2393" s="1"/>
      <c r="AY2393" s="1"/>
      <c r="AZ2393" s="1"/>
      <c r="BA2393" s="1"/>
      <c r="BB2393" s="1"/>
      <c r="BC2393" s="1"/>
      <c r="BD2393" s="1"/>
      <c r="BE2393" s="1"/>
      <c r="BF2393" s="1"/>
      <c r="BG2393" s="1"/>
      <c r="BH2393" s="1"/>
      <c r="BI2393" s="1"/>
      <c r="BJ2393" s="1"/>
      <c r="BK2393" s="1"/>
    </row>
    <row r="2394" spans="1:63" s="2" customFormat="1" ht="15" customHeight="1" x14ac:dyDescent="0.15">
      <c r="A2394" s="1"/>
      <c r="B2394" s="1"/>
      <c r="C2394" s="1"/>
      <c r="D2394" s="1"/>
      <c r="E2394" s="1"/>
      <c r="F2394" s="1"/>
      <c r="G2394" s="1"/>
      <c r="H2394" s="1"/>
      <c r="I2394" s="1"/>
      <c r="J2394" s="1"/>
      <c r="K2394" s="1"/>
      <c r="L2394" s="1"/>
      <c r="M2394" s="1"/>
      <c r="N2394" s="1"/>
      <c r="O2394" s="1"/>
      <c r="P2394" s="1"/>
      <c r="Q2394" s="1"/>
      <c r="R2394" s="1"/>
      <c r="S2394" s="1"/>
      <c r="T2394" s="1"/>
      <c r="U2394" s="1"/>
      <c r="V2394" s="1"/>
      <c r="W2394" s="1"/>
      <c r="X2394" s="1"/>
      <c r="Y2394" s="1"/>
      <c r="Z2394" s="1"/>
      <c r="AA2394" s="1"/>
      <c r="AB2394" s="1"/>
      <c r="AC2394" s="1"/>
      <c r="AD2394" s="1"/>
      <c r="AE2394" s="1"/>
      <c r="AF2394" s="83"/>
      <c r="AG2394" s="87"/>
      <c r="AH2394" s="1"/>
      <c r="AI2394" s="1"/>
      <c r="AJ2394" s="1"/>
      <c r="AK2394" s="1"/>
      <c r="AL2394" s="1"/>
      <c r="AM2394" s="1"/>
      <c r="AN2394" s="1"/>
      <c r="AO2394" s="1"/>
      <c r="AP2394" s="1"/>
      <c r="AQ2394" s="1"/>
      <c r="AR2394" s="1"/>
      <c r="AS2394" s="1"/>
      <c r="AT2394" s="1"/>
      <c r="AU2394" s="1"/>
      <c r="AV2394" s="1"/>
      <c r="AW2394" s="1"/>
      <c r="AX2394" s="1"/>
      <c r="AY2394" s="1"/>
      <c r="AZ2394" s="1"/>
      <c r="BA2394" s="1"/>
      <c r="BB2394" s="1"/>
      <c r="BC2394" s="1"/>
      <c r="BD2394" s="1"/>
      <c r="BE2394" s="1"/>
      <c r="BF2394" s="1"/>
      <c r="BG2394" s="1"/>
      <c r="BH2394" s="1"/>
      <c r="BI2394" s="1"/>
      <c r="BJ2394" s="1"/>
      <c r="BK2394" s="1"/>
    </row>
    <row r="2395" spans="1:63" s="2" customFormat="1" ht="15" customHeight="1" x14ac:dyDescent="0.15">
      <c r="A2395" s="1"/>
      <c r="B2395" s="1"/>
      <c r="C2395" s="1"/>
      <c r="D2395" s="1"/>
      <c r="E2395" s="1"/>
      <c r="F2395" s="1"/>
      <c r="G2395" s="1"/>
      <c r="H2395" s="1"/>
      <c r="I2395" s="1"/>
      <c r="J2395" s="1"/>
      <c r="K2395" s="1"/>
      <c r="L2395" s="1"/>
      <c r="M2395" s="1"/>
      <c r="N2395" s="1"/>
      <c r="O2395" s="1"/>
      <c r="P2395" s="1"/>
      <c r="Q2395" s="1"/>
      <c r="R2395" s="1"/>
      <c r="S2395" s="1"/>
      <c r="T2395" s="1"/>
      <c r="U2395" s="1"/>
      <c r="V2395" s="1"/>
      <c r="W2395" s="1"/>
      <c r="X2395" s="1"/>
      <c r="Y2395" s="1"/>
      <c r="Z2395" s="1"/>
      <c r="AA2395" s="1"/>
      <c r="AB2395" s="1"/>
      <c r="AC2395" s="1"/>
      <c r="AD2395" s="1"/>
      <c r="AE2395" s="1"/>
      <c r="AF2395" s="83"/>
      <c r="AG2395" s="87"/>
      <c r="AH2395" s="1"/>
      <c r="AI2395" s="1"/>
      <c r="AJ2395" s="1"/>
      <c r="AK2395" s="1"/>
      <c r="AL2395" s="1"/>
      <c r="AM2395" s="1"/>
      <c r="AN2395" s="1"/>
      <c r="AO2395" s="1"/>
      <c r="AP2395" s="1"/>
      <c r="AQ2395" s="1"/>
      <c r="AR2395" s="1"/>
      <c r="AS2395" s="1"/>
      <c r="AT2395" s="1"/>
      <c r="AU2395" s="1"/>
      <c r="AV2395" s="1"/>
      <c r="AW2395" s="1"/>
      <c r="AX2395" s="1"/>
      <c r="AY2395" s="1"/>
      <c r="AZ2395" s="1"/>
      <c r="BA2395" s="1"/>
      <c r="BB2395" s="1"/>
      <c r="BC2395" s="1"/>
      <c r="BD2395" s="1"/>
      <c r="BE2395" s="1"/>
      <c r="BF2395" s="1"/>
      <c r="BG2395" s="1"/>
      <c r="BH2395" s="1"/>
      <c r="BI2395" s="1"/>
      <c r="BJ2395" s="1"/>
      <c r="BK2395" s="1"/>
    </row>
    <row r="2396" spans="1:63" s="2" customFormat="1" ht="15" customHeight="1" x14ac:dyDescent="0.15">
      <c r="A2396" s="1"/>
      <c r="B2396" s="1"/>
      <c r="C2396" s="1"/>
      <c r="D2396" s="1"/>
      <c r="E2396" s="1"/>
      <c r="F2396" s="1"/>
      <c r="G2396" s="1"/>
      <c r="H2396" s="1"/>
      <c r="I2396" s="1"/>
      <c r="J2396" s="1"/>
      <c r="K2396" s="1"/>
      <c r="L2396" s="1"/>
      <c r="M2396" s="1"/>
      <c r="N2396" s="1"/>
      <c r="O2396" s="1"/>
      <c r="P2396" s="1"/>
      <c r="Q2396" s="1"/>
      <c r="R2396" s="1"/>
      <c r="S2396" s="1"/>
      <c r="T2396" s="1"/>
      <c r="U2396" s="1"/>
      <c r="V2396" s="1"/>
      <c r="W2396" s="1"/>
      <c r="X2396" s="1"/>
      <c r="Y2396" s="1"/>
      <c r="Z2396" s="1"/>
      <c r="AA2396" s="1"/>
      <c r="AB2396" s="1"/>
      <c r="AC2396" s="1"/>
      <c r="AD2396" s="1"/>
      <c r="AE2396" s="1"/>
      <c r="AF2396" s="83"/>
      <c r="AG2396" s="87"/>
      <c r="AH2396" s="1"/>
      <c r="AI2396" s="1"/>
      <c r="AJ2396" s="1"/>
      <c r="AK2396" s="1"/>
      <c r="AL2396" s="1"/>
      <c r="AM2396" s="1"/>
      <c r="AN2396" s="1"/>
      <c r="AO2396" s="1"/>
      <c r="AP2396" s="1"/>
      <c r="AQ2396" s="1"/>
      <c r="AR2396" s="1"/>
      <c r="AS2396" s="1"/>
      <c r="AT2396" s="1"/>
      <c r="AU2396" s="1"/>
      <c r="AV2396" s="1"/>
      <c r="AW2396" s="1"/>
      <c r="AX2396" s="1"/>
      <c r="AY2396" s="1"/>
      <c r="AZ2396" s="1"/>
      <c r="BA2396" s="1"/>
      <c r="BB2396" s="1"/>
      <c r="BC2396" s="1"/>
      <c r="BD2396" s="1"/>
      <c r="BE2396" s="1"/>
      <c r="BF2396" s="1"/>
      <c r="BG2396" s="1"/>
      <c r="BH2396" s="1"/>
      <c r="BI2396" s="1"/>
      <c r="BJ2396" s="1"/>
      <c r="BK2396" s="1"/>
    </row>
    <row r="2397" spans="1:63" s="2" customFormat="1" ht="15" customHeight="1" x14ac:dyDescent="0.15">
      <c r="A2397" s="1"/>
      <c r="B2397" s="1"/>
      <c r="C2397" s="1"/>
      <c r="D2397" s="1"/>
      <c r="E2397" s="1"/>
      <c r="F2397" s="1"/>
      <c r="G2397" s="1"/>
      <c r="H2397" s="1"/>
      <c r="I2397" s="1"/>
      <c r="J2397" s="1"/>
      <c r="K2397" s="1"/>
      <c r="L2397" s="1"/>
      <c r="M2397" s="1"/>
      <c r="N2397" s="1"/>
      <c r="O2397" s="1"/>
      <c r="P2397" s="1"/>
      <c r="Q2397" s="1"/>
      <c r="R2397" s="1"/>
      <c r="S2397" s="1"/>
      <c r="T2397" s="1"/>
      <c r="U2397" s="1"/>
      <c r="V2397" s="1"/>
      <c r="W2397" s="1"/>
      <c r="X2397" s="1"/>
      <c r="Y2397" s="1"/>
      <c r="Z2397" s="1"/>
      <c r="AA2397" s="1"/>
      <c r="AB2397" s="1"/>
      <c r="AC2397" s="1"/>
      <c r="AD2397" s="1"/>
      <c r="AE2397" s="1"/>
      <c r="AF2397" s="83"/>
      <c r="AG2397" s="87"/>
      <c r="AH2397" s="1"/>
      <c r="AI2397" s="1"/>
      <c r="AJ2397" s="1"/>
      <c r="AK2397" s="1"/>
      <c r="AL2397" s="1"/>
      <c r="AM2397" s="1"/>
      <c r="AN2397" s="1"/>
      <c r="AO2397" s="1"/>
      <c r="AP2397" s="1"/>
      <c r="AQ2397" s="1"/>
      <c r="AR2397" s="1"/>
      <c r="AS2397" s="1"/>
      <c r="AT2397" s="1"/>
      <c r="AU2397" s="1"/>
      <c r="AV2397" s="1"/>
      <c r="AW2397" s="1"/>
      <c r="AX2397" s="1"/>
      <c r="AY2397" s="1"/>
      <c r="AZ2397" s="1"/>
      <c r="BA2397" s="1"/>
      <c r="BB2397" s="1"/>
      <c r="BC2397" s="1"/>
      <c r="BD2397" s="1"/>
      <c r="BE2397" s="1"/>
      <c r="BF2397" s="1"/>
      <c r="BG2397" s="1"/>
      <c r="BH2397" s="1"/>
      <c r="BI2397" s="1"/>
      <c r="BJ2397" s="1"/>
      <c r="BK2397" s="1"/>
    </row>
    <row r="2398" spans="1:63" s="2" customFormat="1" ht="15" customHeight="1" x14ac:dyDescent="0.15">
      <c r="A2398" s="1"/>
      <c r="B2398" s="1"/>
      <c r="C2398" s="1"/>
      <c r="D2398" s="1"/>
      <c r="E2398" s="1"/>
      <c r="F2398" s="1"/>
      <c r="G2398" s="1"/>
      <c r="H2398" s="1"/>
      <c r="I2398" s="1"/>
      <c r="J2398" s="1"/>
      <c r="K2398" s="1"/>
      <c r="L2398" s="1"/>
      <c r="M2398" s="1"/>
      <c r="N2398" s="1"/>
      <c r="O2398" s="1"/>
      <c r="P2398" s="1"/>
      <c r="Q2398" s="1"/>
      <c r="R2398" s="1"/>
      <c r="S2398" s="1"/>
      <c r="T2398" s="1"/>
      <c r="U2398" s="1"/>
      <c r="V2398" s="1"/>
      <c r="W2398" s="1"/>
      <c r="X2398" s="1"/>
      <c r="Y2398" s="1"/>
      <c r="Z2398" s="1"/>
      <c r="AA2398" s="1"/>
      <c r="AB2398" s="1"/>
      <c r="AC2398" s="1"/>
      <c r="AD2398" s="1"/>
      <c r="AE2398" s="1"/>
      <c r="AF2398" s="83"/>
      <c r="AG2398" s="87"/>
      <c r="AH2398" s="1"/>
      <c r="AI2398" s="1"/>
      <c r="AJ2398" s="1"/>
      <c r="AK2398" s="1"/>
      <c r="AL2398" s="1"/>
      <c r="AM2398" s="1"/>
      <c r="AN2398" s="1"/>
      <c r="AO2398" s="1"/>
      <c r="AP2398" s="1"/>
      <c r="AQ2398" s="1"/>
      <c r="AR2398" s="1"/>
      <c r="AS2398" s="1"/>
      <c r="AT2398" s="1"/>
      <c r="AU2398" s="1"/>
      <c r="AV2398" s="1"/>
      <c r="AW2398" s="1"/>
      <c r="AX2398" s="1"/>
      <c r="AY2398" s="1"/>
      <c r="AZ2398" s="1"/>
      <c r="BA2398" s="1"/>
      <c r="BB2398" s="1"/>
      <c r="BC2398" s="1"/>
      <c r="BD2398" s="1"/>
      <c r="BE2398" s="1"/>
      <c r="BF2398" s="1"/>
      <c r="BG2398" s="1"/>
      <c r="BH2398" s="1"/>
      <c r="BI2398" s="1"/>
      <c r="BJ2398" s="1"/>
      <c r="BK2398" s="1"/>
    </row>
    <row r="2399" spans="1:63" s="2" customFormat="1" ht="15" customHeight="1" x14ac:dyDescent="0.15">
      <c r="A2399" s="1"/>
      <c r="B2399" s="1"/>
      <c r="C2399" s="1"/>
      <c r="D2399" s="1"/>
      <c r="E2399" s="1"/>
      <c r="F2399" s="1"/>
      <c r="G2399" s="1"/>
      <c r="H2399" s="1"/>
      <c r="I2399" s="1"/>
      <c r="J2399" s="1"/>
      <c r="K2399" s="1"/>
      <c r="L2399" s="1"/>
      <c r="M2399" s="1"/>
      <c r="N2399" s="1"/>
      <c r="O2399" s="1"/>
      <c r="P2399" s="1"/>
      <c r="Q2399" s="1"/>
      <c r="R2399" s="1"/>
      <c r="S2399" s="1"/>
      <c r="T2399" s="1"/>
      <c r="U2399" s="1"/>
      <c r="V2399" s="1"/>
      <c r="W2399" s="1"/>
      <c r="X2399" s="1"/>
      <c r="Y2399" s="1"/>
      <c r="Z2399" s="1"/>
      <c r="AA2399" s="1"/>
      <c r="AB2399" s="1"/>
      <c r="AC2399" s="1"/>
      <c r="AD2399" s="1"/>
      <c r="AE2399" s="1"/>
      <c r="AF2399" s="83"/>
      <c r="AG2399" s="87"/>
      <c r="AH2399" s="1"/>
      <c r="AI2399" s="1"/>
      <c r="AJ2399" s="1"/>
      <c r="AK2399" s="1"/>
      <c r="AL2399" s="1"/>
      <c r="AM2399" s="1"/>
      <c r="AN2399" s="1"/>
      <c r="AO2399" s="1"/>
      <c r="AP2399" s="1"/>
      <c r="AQ2399" s="1"/>
      <c r="AR2399" s="1"/>
      <c r="AS2399" s="1"/>
      <c r="AT2399" s="1"/>
      <c r="AU2399" s="1"/>
      <c r="AV2399" s="1"/>
      <c r="AW2399" s="1"/>
      <c r="AX2399" s="1"/>
      <c r="AY2399" s="1"/>
      <c r="AZ2399" s="1"/>
      <c r="BA2399" s="1"/>
      <c r="BB2399" s="1"/>
      <c r="BC2399" s="1"/>
      <c r="BD2399" s="1"/>
      <c r="BE2399" s="1"/>
      <c r="BF2399" s="1"/>
      <c r="BG2399" s="1"/>
      <c r="BH2399" s="1"/>
      <c r="BI2399" s="1"/>
      <c r="BJ2399" s="1"/>
      <c r="BK2399" s="1"/>
    </row>
    <row r="2400" spans="1:63" s="2" customFormat="1" ht="15" customHeight="1" x14ac:dyDescent="0.15">
      <c r="A2400" s="1"/>
      <c r="B2400" s="1"/>
      <c r="C2400" s="1"/>
      <c r="D2400" s="1"/>
      <c r="E2400" s="1"/>
      <c r="F2400" s="1"/>
      <c r="G2400" s="1"/>
      <c r="H2400" s="1"/>
      <c r="I2400" s="1"/>
      <c r="J2400" s="1"/>
      <c r="K2400" s="1"/>
      <c r="L2400" s="1"/>
      <c r="M2400" s="1"/>
      <c r="N2400" s="1"/>
      <c r="O2400" s="1"/>
      <c r="P2400" s="1"/>
      <c r="Q2400" s="1"/>
      <c r="R2400" s="1"/>
      <c r="S2400" s="1"/>
      <c r="T2400" s="1"/>
      <c r="U2400" s="1"/>
      <c r="V2400" s="1"/>
      <c r="W2400" s="1"/>
      <c r="X2400" s="1"/>
      <c r="Y2400" s="1"/>
      <c r="Z2400" s="1"/>
      <c r="AA2400" s="1"/>
      <c r="AB2400" s="1"/>
      <c r="AC2400" s="1"/>
      <c r="AD2400" s="1"/>
      <c r="AE2400" s="1"/>
      <c r="AF2400" s="83"/>
      <c r="AG2400" s="87"/>
      <c r="AH2400" s="1"/>
      <c r="AI2400" s="1"/>
      <c r="AJ2400" s="1"/>
      <c r="AK2400" s="1"/>
      <c r="AL2400" s="1"/>
      <c r="AM2400" s="1"/>
      <c r="AN2400" s="1"/>
      <c r="AO2400" s="1"/>
      <c r="AP2400" s="1"/>
      <c r="AQ2400" s="1"/>
      <c r="AR2400" s="1"/>
      <c r="AS2400" s="1"/>
      <c r="AT2400" s="1"/>
      <c r="AU2400" s="1"/>
      <c r="AV2400" s="1"/>
      <c r="AW2400" s="1"/>
      <c r="AX2400" s="1"/>
      <c r="AY2400" s="1"/>
      <c r="AZ2400" s="1"/>
      <c r="BA2400" s="1"/>
      <c r="BB2400" s="1"/>
      <c r="BC2400" s="1"/>
      <c r="BD2400" s="1"/>
      <c r="BE2400" s="1"/>
      <c r="BF2400" s="1"/>
      <c r="BG2400" s="1"/>
      <c r="BH2400" s="1"/>
      <c r="BI2400" s="1"/>
      <c r="BJ2400" s="1"/>
      <c r="BK2400" s="1"/>
    </row>
    <row r="2401" spans="1:63" s="2" customFormat="1" ht="15" customHeight="1" x14ac:dyDescent="0.15">
      <c r="A2401" s="1"/>
      <c r="B2401" s="1"/>
      <c r="C2401" s="1"/>
      <c r="D2401" s="1"/>
      <c r="E2401" s="1"/>
      <c r="F2401" s="1"/>
      <c r="G2401" s="1"/>
      <c r="H2401" s="1"/>
      <c r="I2401" s="1"/>
      <c r="J2401" s="1"/>
      <c r="K2401" s="1"/>
      <c r="L2401" s="1"/>
      <c r="M2401" s="1"/>
      <c r="N2401" s="1"/>
      <c r="O2401" s="1"/>
      <c r="P2401" s="1"/>
      <c r="Q2401" s="1"/>
      <c r="R2401" s="1"/>
      <c r="S2401" s="1"/>
      <c r="T2401" s="1"/>
      <c r="U2401" s="1"/>
      <c r="V2401" s="1"/>
      <c r="W2401" s="1"/>
      <c r="X2401" s="1"/>
      <c r="Y2401" s="1"/>
      <c r="Z2401" s="1"/>
      <c r="AA2401" s="1"/>
      <c r="AB2401" s="1"/>
      <c r="AC2401" s="1"/>
      <c r="AD2401" s="1"/>
      <c r="AE2401" s="1"/>
      <c r="AF2401" s="83"/>
      <c r="AG2401" s="87"/>
      <c r="AH2401" s="1"/>
      <c r="AI2401" s="1"/>
      <c r="AJ2401" s="1"/>
      <c r="AK2401" s="1"/>
      <c r="AL2401" s="1"/>
      <c r="AM2401" s="1"/>
      <c r="AN2401" s="1"/>
      <c r="AO2401" s="1"/>
      <c r="AP2401" s="1"/>
      <c r="AQ2401" s="1"/>
      <c r="AR2401" s="1"/>
      <c r="AS2401" s="1"/>
      <c r="AT2401" s="1"/>
      <c r="AU2401" s="1"/>
      <c r="AV2401" s="1"/>
      <c r="AW2401" s="1"/>
      <c r="AX2401" s="1"/>
      <c r="AY2401" s="1"/>
      <c r="AZ2401" s="1"/>
      <c r="BA2401" s="1"/>
      <c r="BB2401" s="1"/>
      <c r="BC2401" s="1"/>
      <c r="BD2401" s="1"/>
      <c r="BE2401" s="1"/>
      <c r="BF2401" s="1"/>
      <c r="BG2401" s="1"/>
      <c r="BH2401" s="1"/>
      <c r="BI2401" s="1"/>
      <c r="BJ2401" s="1"/>
      <c r="BK2401" s="1"/>
    </row>
    <row r="2402" spans="1:63" s="2" customFormat="1" ht="15" customHeight="1" x14ac:dyDescent="0.15">
      <c r="A2402" s="1"/>
      <c r="B2402" s="1"/>
      <c r="C2402" s="1"/>
      <c r="D2402" s="1"/>
      <c r="E2402" s="1"/>
      <c r="F2402" s="1"/>
      <c r="G2402" s="1"/>
      <c r="H2402" s="1"/>
      <c r="I2402" s="1"/>
      <c r="J2402" s="1"/>
      <c r="K2402" s="1"/>
      <c r="L2402" s="1"/>
      <c r="M2402" s="1"/>
      <c r="N2402" s="1"/>
      <c r="O2402" s="1"/>
      <c r="P2402" s="1"/>
      <c r="Q2402" s="1"/>
      <c r="R2402" s="1"/>
      <c r="S2402" s="1"/>
      <c r="T2402" s="1"/>
      <c r="U2402" s="1"/>
      <c r="V2402" s="1"/>
      <c r="W2402" s="1"/>
      <c r="X2402" s="1"/>
      <c r="Y2402" s="1"/>
      <c r="Z2402" s="1"/>
      <c r="AA2402" s="1"/>
      <c r="AB2402" s="1"/>
      <c r="AC2402" s="1"/>
      <c r="AD2402" s="1"/>
      <c r="AE2402" s="1"/>
      <c r="AF2402" s="83"/>
      <c r="AG2402" s="87"/>
      <c r="AH2402" s="1"/>
      <c r="AI2402" s="1"/>
      <c r="AJ2402" s="1"/>
      <c r="AK2402" s="1"/>
      <c r="AL2402" s="1"/>
      <c r="AM2402" s="1"/>
      <c r="AN2402" s="1"/>
      <c r="AO2402" s="1"/>
      <c r="AP2402" s="1"/>
      <c r="AQ2402" s="1"/>
      <c r="AR2402" s="1"/>
      <c r="AS2402" s="1"/>
      <c r="AT2402" s="1"/>
      <c r="AU2402" s="1"/>
      <c r="AV2402" s="1"/>
      <c r="AW2402" s="1"/>
      <c r="AX2402" s="1"/>
      <c r="AY2402" s="1"/>
      <c r="AZ2402" s="1"/>
      <c r="BA2402" s="1"/>
      <c r="BB2402" s="1"/>
      <c r="BC2402" s="1"/>
      <c r="BD2402" s="1"/>
      <c r="BE2402" s="1"/>
      <c r="BF2402" s="1"/>
      <c r="BG2402" s="1"/>
      <c r="BH2402" s="1"/>
      <c r="BI2402" s="1"/>
      <c r="BJ2402" s="1"/>
      <c r="BK2402" s="1"/>
    </row>
    <row r="2403" spans="1:63" s="2" customFormat="1" ht="15" customHeight="1" x14ac:dyDescent="0.15">
      <c r="A2403" s="1"/>
      <c r="B2403" s="1"/>
      <c r="C2403" s="1"/>
      <c r="D2403" s="1"/>
      <c r="E2403" s="1"/>
      <c r="F2403" s="1"/>
      <c r="G2403" s="1"/>
      <c r="H2403" s="1"/>
      <c r="I2403" s="1"/>
      <c r="J2403" s="1"/>
      <c r="K2403" s="1"/>
      <c r="L2403" s="1"/>
      <c r="M2403" s="1"/>
      <c r="N2403" s="1"/>
      <c r="O2403" s="1"/>
      <c r="P2403" s="1"/>
      <c r="Q2403" s="1"/>
      <c r="R2403" s="1"/>
      <c r="S2403" s="1"/>
      <c r="T2403" s="1"/>
      <c r="U2403" s="1"/>
      <c r="V2403" s="1"/>
      <c r="W2403" s="1"/>
      <c r="X2403" s="1"/>
      <c r="Y2403" s="1"/>
      <c r="Z2403" s="1"/>
      <c r="AA2403" s="1"/>
      <c r="AB2403" s="1"/>
      <c r="AC2403" s="1"/>
      <c r="AD2403" s="1"/>
      <c r="AE2403" s="1"/>
      <c r="AF2403" s="83"/>
      <c r="AG2403" s="87"/>
      <c r="AH2403" s="1"/>
      <c r="AI2403" s="1"/>
      <c r="AJ2403" s="1"/>
      <c r="AK2403" s="1"/>
      <c r="AL2403" s="1"/>
      <c r="AM2403" s="1"/>
      <c r="AN2403" s="1"/>
      <c r="AO2403" s="1"/>
      <c r="AP2403" s="1"/>
      <c r="AQ2403" s="1"/>
      <c r="AR2403" s="1"/>
      <c r="AS2403" s="1"/>
      <c r="AT2403" s="1"/>
      <c r="AU2403" s="1"/>
      <c r="AV2403" s="1"/>
      <c r="AW2403" s="1"/>
      <c r="AX2403" s="1"/>
      <c r="AY2403" s="1"/>
      <c r="AZ2403" s="1"/>
      <c r="BA2403" s="1"/>
      <c r="BB2403" s="1"/>
      <c r="BC2403" s="1"/>
      <c r="BD2403" s="1"/>
      <c r="BE2403" s="1"/>
      <c r="BF2403" s="1"/>
      <c r="BG2403" s="1"/>
      <c r="BH2403" s="1"/>
      <c r="BI2403" s="1"/>
      <c r="BJ2403" s="1"/>
      <c r="BK2403" s="1"/>
    </row>
    <row r="2404" spans="1:63" s="2" customFormat="1" ht="15" customHeight="1" x14ac:dyDescent="0.15">
      <c r="A2404" s="1"/>
      <c r="B2404" s="1"/>
      <c r="C2404" s="1"/>
      <c r="D2404" s="1"/>
      <c r="E2404" s="1"/>
      <c r="F2404" s="1"/>
      <c r="G2404" s="1"/>
      <c r="H2404" s="1"/>
      <c r="I2404" s="1"/>
      <c r="J2404" s="1"/>
      <c r="K2404" s="1"/>
      <c r="L2404" s="1"/>
      <c r="M2404" s="1"/>
      <c r="N2404" s="1"/>
      <c r="O2404" s="1"/>
      <c r="P2404" s="1"/>
      <c r="Q2404" s="1"/>
      <c r="R2404" s="1"/>
      <c r="S2404" s="1"/>
      <c r="T2404" s="1"/>
      <c r="U2404" s="1"/>
      <c r="V2404" s="1"/>
      <c r="W2404" s="1"/>
      <c r="X2404" s="1"/>
      <c r="Y2404" s="1"/>
      <c r="Z2404" s="1"/>
      <c r="AA2404" s="1"/>
      <c r="AB2404" s="1"/>
      <c r="AC2404" s="1"/>
      <c r="AD2404" s="1"/>
      <c r="AE2404" s="1"/>
      <c r="AF2404" s="83"/>
      <c r="AG2404" s="87"/>
      <c r="AH2404" s="1"/>
      <c r="AI2404" s="1"/>
      <c r="AJ2404" s="1"/>
      <c r="AK2404" s="1"/>
      <c r="AL2404" s="1"/>
      <c r="AM2404" s="1"/>
      <c r="AN2404" s="1"/>
      <c r="AO2404" s="1"/>
      <c r="AP2404" s="1"/>
      <c r="AQ2404" s="1"/>
      <c r="AR2404" s="1"/>
      <c r="AS2404" s="1"/>
      <c r="AT2404" s="1"/>
      <c r="AU2404" s="1"/>
      <c r="AV2404" s="1"/>
      <c r="AW2404" s="1"/>
      <c r="AX2404" s="1"/>
      <c r="AY2404" s="1"/>
      <c r="AZ2404" s="1"/>
      <c r="BA2404" s="1"/>
      <c r="BB2404" s="1"/>
      <c r="BC2404" s="1"/>
      <c r="BD2404" s="1"/>
      <c r="BE2404" s="1"/>
      <c r="BF2404" s="1"/>
      <c r="BG2404" s="1"/>
      <c r="BH2404" s="1"/>
      <c r="BI2404" s="1"/>
      <c r="BJ2404" s="1"/>
      <c r="BK2404" s="1"/>
    </row>
    <row r="2405" spans="1:63" s="2" customFormat="1" ht="15" customHeight="1" x14ac:dyDescent="0.15">
      <c r="A2405" s="1"/>
      <c r="B2405" s="1"/>
      <c r="C2405" s="1"/>
      <c r="D2405" s="1"/>
      <c r="E2405" s="1"/>
      <c r="F2405" s="1"/>
      <c r="G2405" s="1"/>
      <c r="H2405" s="1"/>
      <c r="I2405" s="1"/>
      <c r="J2405" s="1"/>
      <c r="K2405" s="1"/>
      <c r="L2405" s="1"/>
      <c r="M2405" s="1"/>
      <c r="N2405" s="1"/>
      <c r="O2405" s="1"/>
      <c r="P2405" s="1"/>
      <c r="Q2405" s="1"/>
      <c r="R2405" s="1"/>
      <c r="S2405" s="1"/>
      <c r="T2405" s="1"/>
      <c r="U2405" s="1"/>
      <c r="V2405" s="1"/>
      <c r="W2405" s="1"/>
      <c r="X2405" s="1"/>
      <c r="Y2405" s="1"/>
      <c r="Z2405" s="1"/>
      <c r="AA2405" s="1"/>
      <c r="AB2405" s="1"/>
      <c r="AC2405" s="1"/>
      <c r="AD2405" s="1"/>
      <c r="AE2405" s="1"/>
      <c r="AF2405" s="83"/>
      <c r="AG2405" s="87"/>
      <c r="AH2405" s="1"/>
      <c r="AI2405" s="1"/>
      <c r="AJ2405" s="1"/>
      <c r="AK2405" s="1"/>
      <c r="AL2405" s="1"/>
      <c r="AM2405" s="1"/>
      <c r="AN2405" s="1"/>
      <c r="AO2405" s="1"/>
      <c r="AP2405" s="1"/>
      <c r="AQ2405" s="1"/>
      <c r="AR2405" s="1"/>
      <c r="AS2405" s="1"/>
      <c r="AT2405" s="1"/>
      <c r="AU2405" s="1"/>
      <c r="AV2405" s="1"/>
      <c r="AW2405" s="1"/>
      <c r="AX2405" s="1"/>
      <c r="AY2405" s="1"/>
      <c r="AZ2405" s="1"/>
      <c r="BA2405" s="1"/>
      <c r="BB2405" s="1"/>
      <c r="BC2405" s="1"/>
      <c r="BD2405" s="1"/>
      <c r="BE2405" s="1"/>
      <c r="BF2405" s="1"/>
      <c r="BG2405" s="1"/>
      <c r="BH2405" s="1"/>
      <c r="BI2405" s="1"/>
      <c r="BJ2405" s="1"/>
      <c r="BK2405" s="1"/>
    </row>
    <row r="2406" spans="1:63" s="2" customFormat="1" ht="15" customHeight="1" x14ac:dyDescent="0.15">
      <c r="A2406" s="1"/>
      <c r="B2406" s="1"/>
      <c r="C2406" s="1"/>
      <c r="D2406" s="1"/>
      <c r="E2406" s="1"/>
      <c r="F2406" s="1"/>
      <c r="G2406" s="1"/>
      <c r="H2406" s="1"/>
      <c r="I2406" s="1"/>
      <c r="J2406" s="1"/>
      <c r="K2406" s="1"/>
      <c r="L2406" s="1"/>
      <c r="M2406" s="1"/>
      <c r="N2406" s="1"/>
      <c r="O2406" s="1"/>
      <c r="P2406" s="1"/>
      <c r="Q2406" s="1"/>
      <c r="R2406" s="1"/>
      <c r="S2406" s="1"/>
      <c r="T2406" s="1"/>
      <c r="U2406" s="1"/>
      <c r="V2406" s="1"/>
      <c r="W2406" s="1"/>
      <c r="X2406" s="1"/>
      <c r="Y2406" s="1"/>
      <c r="Z2406" s="1"/>
      <c r="AA2406" s="1"/>
      <c r="AB2406" s="1"/>
      <c r="AC2406" s="1"/>
      <c r="AD2406" s="1"/>
      <c r="AE2406" s="1"/>
      <c r="AF2406" s="83"/>
      <c r="AG2406" s="87"/>
      <c r="AH2406" s="1"/>
      <c r="AI2406" s="1"/>
      <c r="AJ2406" s="1"/>
      <c r="AK2406" s="1"/>
      <c r="AL2406" s="1"/>
      <c r="AM2406" s="1"/>
      <c r="AN2406" s="1"/>
      <c r="AO2406" s="1"/>
      <c r="AP2406" s="1"/>
      <c r="AQ2406" s="1"/>
      <c r="AR2406" s="1"/>
      <c r="AS2406" s="1"/>
      <c r="AT2406" s="1"/>
      <c r="AU2406" s="1"/>
      <c r="AV2406" s="1"/>
      <c r="AW2406" s="1"/>
      <c r="AX2406" s="1"/>
      <c r="AY2406" s="1"/>
      <c r="AZ2406" s="1"/>
      <c r="BA2406" s="1"/>
      <c r="BB2406" s="1"/>
      <c r="BC2406" s="1"/>
      <c r="BD2406" s="1"/>
      <c r="BE2406" s="1"/>
      <c r="BF2406" s="1"/>
      <c r="BG2406" s="1"/>
      <c r="BH2406" s="1"/>
      <c r="BI2406" s="1"/>
      <c r="BJ2406" s="1"/>
      <c r="BK2406" s="1"/>
    </row>
    <row r="2407" spans="1:63" s="2" customFormat="1" ht="15" customHeight="1" x14ac:dyDescent="0.15">
      <c r="A2407" s="1"/>
      <c r="B2407" s="1"/>
      <c r="C2407" s="1"/>
      <c r="D2407" s="1"/>
      <c r="E2407" s="1"/>
      <c r="F2407" s="1"/>
      <c r="G2407" s="1"/>
      <c r="H2407" s="1"/>
      <c r="I2407" s="1"/>
      <c r="J2407" s="1"/>
      <c r="K2407" s="1"/>
      <c r="L2407" s="1"/>
      <c r="M2407" s="1"/>
      <c r="N2407" s="1"/>
      <c r="O2407" s="1"/>
      <c r="P2407" s="1"/>
      <c r="Q2407" s="1"/>
      <c r="R2407" s="1"/>
      <c r="S2407" s="1"/>
      <c r="T2407" s="1"/>
      <c r="U2407" s="1"/>
      <c r="V2407" s="1"/>
      <c r="W2407" s="1"/>
      <c r="X2407" s="1"/>
      <c r="Y2407" s="1"/>
      <c r="Z2407" s="1"/>
      <c r="AA2407" s="1"/>
      <c r="AB2407" s="1"/>
      <c r="AC2407" s="1"/>
      <c r="AD2407" s="1"/>
      <c r="AE2407" s="1"/>
      <c r="AF2407" s="83"/>
      <c r="AG2407" s="87"/>
      <c r="AH2407" s="1"/>
      <c r="AI2407" s="1"/>
      <c r="AJ2407" s="1"/>
      <c r="AK2407" s="1"/>
      <c r="AL2407" s="1"/>
      <c r="AM2407" s="1"/>
      <c r="AN2407" s="1"/>
      <c r="AO2407" s="1"/>
      <c r="AP2407" s="1"/>
      <c r="AQ2407" s="1"/>
      <c r="AR2407" s="1"/>
      <c r="AS2407" s="1"/>
      <c r="AT2407" s="1"/>
      <c r="AU2407" s="1"/>
      <c r="AV2407" s="1"/>
      <c r="AW2407" s="1"/>
      <c r="AX2407" s="1"/>
      <c r="AY2407" s="1"/>
      <c r="AZ2407" s="1"/>
      <c r="BA2407" s="1"/>
      <c r="BB2407" s="1"/>
      <c r="BC2407" s="1"/>
      <c r="BD2407" s="1"/>
      <c r="BE2407" s="1"/>
      <c r="BF2407" s="1"/>
      <c r="BG2407" s="1"/>
      <c r="BH2407" s="1"/>
      <c r="BI2407" s="1"/>
      <c r="BJ2407" s="1"/>
      <c r="BK2407" s="1"/>
    </row>
    <row r="2408" spans="1:63" s="2" customFormat="1" ht="15" customHeight="1" x14ac:dyDescent="0.15">
      <c r="A2408" s="1"/>
      <c r="B2408" s="1"/>
      <c r="C2408" s="1"/>
      <c r="D2408" s="1"/>
      <c r="E2408" s="1"/>
      <c r="F2408" s="1"/>
      <c r="G2408" s="1"/>
      <c r="H2408" s="1"/>
      <c r="I2408" s="1"/>
      <c r="J2408" s="1"/>
      <c r="K2408" s="1"/>
      <c r="L2408" s="1"/>
      <c r="M2408" s="1"/>
      <c r="N2408" s="1"/>
      <c r="O2408" s="1"/>
      <c r="P2408" s="1"/>
      <c r="Q2408" s="1"/>
      <c r="R2408" s="1"/>
      <c r="S2408" s="1"/>
      <c r="T2408" s="1"/>
      <c r="U2408" s="1"/>
      <c r="V2408" s="1"/>
      <c r="W2408" s="1"/>
      <c r="X2408" s="1"/>
      <c r="Y2408" s="1"/>
      <c r="Z2408" s="1"/>
      <c r="AA2408" s="1"/>
      <c r="AB2408" s="1"/>
      <c r="AC2408" s="1"/>
      <c r="AD2408" s="1"/>
      <c r="AE2408" s="1"/>
      <c r="AF2408" s="83"/>
      <c r="AG2408" s="87"/>
      <c r="AH2408" s="1"/>
      <c r="AI2408" s="1"/>
      <c r="AJ2408" s="1"/>
      <c r="AK2408" s="1"/>
      <c r="AL2408" s="1"/>
      <c r="AM2408" s="1"/>
      <c r="AN2408" s="1"/>
      <c r="AO2408" s="1"/>
      <c r="AP2408" s="1"/>
      <c r="AQ2408" s="1"/>
      <c r="AR2408" s="1"/>
      <c r="AS2408" s="1"/>
      <c r="AT2408" s="1"/>
      <c r="AU2408" s="1"/>
      <c r="AV2408" s="1"/>
      <c r="AW2408" s="1"/>
      <c r="AX2408" s="1"/>
      <c r="AY2408" s="1"/>
      <c r="AZ2408" s="1"/>
      <c r="BA2408" s="1"/>
      <c r="BB2408" s="1"/>
      <c r="BC2408" s="1"/>
      <c r="BD2408" s="1"/>
      <c r="BE2408" s="1"/>
      <c r="BF2408" s="1"/>
      <c r="BG2408" s="1"/>
      <c r="BH2408" s="1"/>
      <c r="BI2408" s="1"/>
      <c r="BJ2408" s="1"/>
      <c r="BK2408" s="1"/>
    </row>
    <row r="2409" spans="1:63" s="2" customFormat="1" ht="15" customHeight="1" x14ac:dyDescent="0.15">
      <c r="A2409" s="1"/>
      <c r="B2409" s="1"/>
      <c r="C2409" s="1"/>
      <c r="D2409" s="1"/>
      <c r="E2409" s="1"/>
      <c r="F2409" s="1"/>
      <c r="G2409" s="1"/>
      <c r="H2409" s="1"/>
      <c r="I2409" s="1"/>
      <c r="J2409" s="1"/>
      <c r="K2409" s="1"/>
      <c r="L2409" s="1"/>
      <c r="M2409" s="1"/>
      <c r="N2409" s="1"/>
      <c r="O2409" s="1"/>
      <c r="P2409" s="1"/>
      <c r="Q2409" s="1"/>
      <c r="R2409" s="1"/>
      <c r="S2409" s="1"/>
      <c r="T2409" s="1"/>
      <c r="U2409" s="1"/>
      <c r="V2409" s="1"/>
      <c r="W2409" s="1"/>
      <c r="X2409" s="1"/>
      <c r="Y2409" s="1"/>
      <c r="Z2409" s="1"/>
      <c r="AA2409" s="1"/>
      <c r="AB2409" s="1"/>
      <c r="AC2409" s="1"/>
      <c r="AD2409" s="1"/>
      <c r="AE2409" s="1"/>
      <c r="AF2409" s="83"/>
      <c r="AG2409" s="87"/>
      <c r="AH2409" s="1"/>
      <c r="AI2409" s="1"/>
      <c r="AJ2409" s="1"/>
      <c r="AK2409" s="1"/>
      <c r="AL2409" s="1"/>
      <c r="AM2409" s="1"/>
      <c r="AN2409" s="1"/>
      <c r="AO2409" s="1"/>
      <c r="AP2409" s="1"/>
      <c r="AQ2409" s="1"/>
      <c r="AR2409" s="1"/>
      <c r="AS2409" s="1"/>
      <c r="AT2409" s="1"/>
      <c r="AU2409" s="1"/>
      <c r="AV2409" s="1"/>
      <c r="AW2409" s="1"/>
      <c r="AX2409" s="1"/>
      <c r="AY2409" s="1"/>
      <c r="AZ2409" s="1"/>
      <c r="BA2409" s="1"/>
      <c r="BB2409" s="1"/>
      <c r="BC2409" s="1"/>
      <c r="BD2409" s="1"/>
      <c r="BE2409" s="1"/>
      <c r="BF2409" s="1"/>
      <c r="BG2409" s="1"/>
      <c r="BH2409" s="1"/>
      <c r="BI2409" s="1"/>
      <c r="BJ2409" s="1"/>
      <c r="BK2409" s="1"/>
    </row>
    <row r="2410" spans="1:63" s="2" customFormat="1" ht="15" customHeight="1" x14ac:dyDescent="0.15">
      <c r="A2410" s="1"/>
      <c r="B2410" s="1"/>
      <c r="C2410" s="1"/>
      <c r="D2410" s="1"/>
      <c r="E2410" s="1"/>
      <c r="F2410" s="1"/>
      <c r="G2410" s="1"/>
      <c r="H2410" s="1"/>
      <c r="I2410" s="1"/>
      <c r="J2410" s="1"/>
      <c r="K2410" s="1"/>
      <c r="L2410" s="1"/>
      <c r="M2410" s="1"/>
      <c r="N2410" s="1"/>
      <c r="O2410" s="1"/>
      <c r="P2410" s="1"/>
      <c r="Q2410" s="1"/>
      <c r="R2410" s="1"/>
      <c r="S2410" s="1"/>
      <c r="T2410" s="1"/>
      <c r="U2410" s="1"/>
      <c r="V2410" s="1"/>
      <c r="W2410" s="1"/>
      <c r="X2410" s="1"/>
      <c r="Y2410" s="1"/>
      <c r="Z2410" s="1"/>
      <c r="AA2410" s="1"/>
      <c r="AB2410" s="1"/>
      <c r="AC2410" s="1"/>
      <c r="AD2410" s="1"/>
      <c r="AE2410" s="1"/>
      <c r="AF2410" s="83"/>
      <c r="AG2410" s="87"/>
      <c r="AH2410" s="1"/>
      <c r="AI2410" s="1"/>
      <c r="AJ2410" s="1"/>
      <c r="AK2410" s="1"/>
      <c r="AL2410" s="1"/>
      <c r="AM2410" s="1"/>
      <c r="AN2410" s="1"/>
      <c r="AO2410" s="1"/>
      <c r="AP2410" s="1"/>
      <c r="AQ2410" s="1"/>
      <c r="AR2410" s="1"/>
      <c r="AS2410" s="1"/>
      <c r="AT2410" s="1"/>
      <c r="AU2410" s="1"/>
      <c r="AV2410" s="1"/>
      <c r="AW2410" s="1"/>
      <c r="AX2410" s="1"/>
      <c r="AY2410" s="1"/>
      <c r="AZ2410" s="1"/>
      <c r="BA2410" s="1"/>
      <c r="BB2410" s="1"/>
      <c r="BC2410" s="1"/>
      <c r="BD2410" s="1"/>
      <c r="BE2410" s="1"/>
      <c r="BF2410" s="1"/>
      <c r="BG2410" s="1"/>
      <c r="BH2410" s="1"/>
      <c r="BI2410" s="1"/>
      <c r="BJ2410" s="1"/>
      <c r="BK2410" s="1"/>
    </row>
    <row r="2411" spans="1:63" s="2" customFormat="1" ht="15" customHeight="1" x14ac:dyDescent="0.15">
      <c r="A2411" s="1"/>
      <c r="B2411" s="1"/>
      <c r="C2411" s="1"/>
      <c r="D2411" s="1"/>
      <c r="E2411" s="1"/>
      <c r="F2411" s="1"/>
      <c r="G2411" s="1"/>
      <c r="H2411" s="1"/>
      <c r="I2411" s="1"/>
      <c r="J2411" s="1"/>
      <c r="K2411" s="1"/>
      <c r="L2411" s="1"/>
      <c r="M2411" s="1"/>
      <c r="N2411" s="1"/>
      <c r="O2411" s="1"/>
      <c r="P2411" s="1"/>
      <c r="Q2411" s="1"/>
      <c r="R2411" s="1"/>
      <c r="S2411" s="1"/>
      <c r="T2411" s="1"/>
      <c r="U2411" s="1"/>
      <c r="V2411" s="1"/>
      <c r="W2411" s="1"/>
      <c r="X2411" s="1"/>
      <c r="Y2411" s="1"/>
      <c r="Z2411" s="1"/>
      <c r="AA2411" s="1"/>
      <c r="AB2411" s="1"/>
      <c r="AC2411" s="1"/>
      <c r="AD2411" s="1"/>
      <c r="AE2411" s="1"/>
      <c r="AF2411" s="83"/>
      <c r="AG2411" s="87"/>
      <c r="AH2411" s="1"/>
      <c r="AI2411" s="1"/>
      <c r="AJ2411" s="1"/>
      <c r="AK2411" s="1"/>
      <c r="AL2411" s="1"/>
      <c r="AM2411" s="1"/>
      <c r="AN2411" s="1"/>
      <c r="AO2411" s="1"/>
      <c r="AP2411" s="1"/>
      <c r="AQ2411" s="1"/>
      <c r="AR2411" s="1"/>
      <c r="AS2411" s="1"/>
      <c r="AT2411" s="1"/>
      <c r="AU2411" s="1"/>
      <c r="AV2411" s="1"/>
      <c r="AW2411" s="1"/>
      <c r="AX2411" s="1"/>
      <c r="AY2411" s="1"/>
      <c r="AZ2411" s="1"/>
      <c r="BA2411" s="1"/>
      <c r="BB2411" s="1"/>
      <c r="BC2411" s="1"/>
      <c r="BD2411" s="1"/>
      <c r="BE2411" s="1"/>
      <c r="BF2411" s="1"/>
      <c r="BG2411" s="1"/>
      <c r="BH2411" s="1"/>
      <c r="BI2411" s="1"/>
      <c r="BJ2411" s="1"/>
      <c r="BK2411" s="1"/>
    </row>
    <row r="2412" spans="1:63" s="2" customFormat="1" ht="15" customHeight="1" x14ac:dyDescent="0.15">
      <c r="A2412" s="1"/>
      <c r="B2412" s="1"/>
      <c r="C2412" s="1"/>
      <c r="D2412" s="1"/>
      <c r="E2412" s="1"/>
      <c r="F2412" s="1"/>
      <c r="G2412" s="1"/>
      <c r="H2412" s="1"/>
      <c r="I2412" s="1"/>
      <c r="J2412" s="1"/>
      <c r="K2412" s="1"/>
      <c r="L2412" s="1"/>
      <c r="M2412" s="1"/>
      <c r="N2412" s="1"/>
      <c r="O2412" s="1"/>
      <c r="P2412" s="1"/>
      <c r="Q2412" s="1"/>
      <c r="R2412" s="1"/>
      <c r="S2412" s="1"/>
      <c r="T2412" s="1"/>
      <c r="U2412" s="1"/>
      <c r="V2412" s="1"/>
      <c r="W2412" s="1"/>
      <c r="X2412" s="1"/>
      <c r="Y2412" s="1"/>
      <c r="Z2412" s="1"/>
      <c r="AA2412" s="1"/>
      <c r="AB2412" s="1"/>
      <c r="AC2412" s="1"/>
      <c r="AD2412" s="1"/>
      <c r="AE2412" s="1"/>
      <c r="AF2412" s="83"/>
      <c r="AG2412" s="87"/>
      <c r="AH2412" s="1"/>
      <c r="AI2412" s="1"/>
      <c r="AJ2412" s="1"/>
      <c r="AK2412" s="1"/>
      <c r="AL2412" s="1"/>
      <c r="AM2412" s="1"/>
      <c r="AN2412" s="1"/>
      <c r="AO2412" s="1"/>
      <c r="AP2412" s="1"/>
      <c r="AQ2412" s="1"/>
      <c r="AR2412" s="1"/>
      <c r="AS2412" s="1"/>
      <c r="AT2412" s="1"/>
      <c r="AU2412" s="1"/>
      <c r="AV2412" s="1"/>
      <c r="AW2412" s="1"/>
      <c r="AX2412" s="1"/>
      <c r="AY2412" s="1"/>
      <c r="AZ2412" s="1"/>
      <c r="BA2412" s="1"/>
      <c r="BB2412" s="1"/>
      <c r="BC2412" s="1"/>
      <c r="BD2412" s="1"/>
      <c r="BE2412" s="1"/>
      <c r="BF2412" s="1"/>
      <c r="BG2412" s="1"/>
      <c r="BH2412" s="1"/>
      <c r="BI2412" s="1"/>
      <c r="BJ2412" s="1"/>
      <c r="BK2412" s="1"/>
    </row>
    <row r="2413" spans="1:63" s="2" customFormat="1" ht="15" customHeight="1" x14ac:dyDescent="0.15">
      <c r="A2413" s="1"/>
      <c r="B2413" s="1"/>
      <c r="C2413" s="1"/>
      <c r="D2413" s="1"/>
      <c r="E2413" s="1"/>
      <c r="F2413" s="1"/>
      <c r="G2413" s="1"/>
      <c r="H2413" s="1"/>
      <c r="I2413" s="1"/>
      <c r="J2413" s="1"/>
      <c r="K2413" s="1"/>
      <c r="L2413" s="1"/>
      <c r="M2413" s="1"/>
      <c r="N2413" s="1"/>
      <c r="O2413" s="1"/>
      <c r="P2413" s="1"/>
      <c r="Q2413" s="1"/>
      <c r="R2413" s="1"/>
      <c r="S2413" s="1"/>
      <c r="T2413" s="1"/>
      <c r="U2413" s="1"/>
      <c r="V2413" s="1"/>
      <c r="W2413" s="1"/>
      <c r="X2413" s="1"/>
      <c r="Y2413" s="1"/>
      <c r="Z2413" s="1"/>
      <c r="AA2413" s="1"/>
      <c r="AB2413" s="1"/>
      <c r="AC2413" s="1"/>
      <c r="AD2413" s="1"/>
      <c r="AE2413" s="1"/>
      <c r="AF2413" s="83"/>
      <c r="AG2413" s="87"/>
      <c r="AH2413" s="1"/>
      <c r="AI2413" s="1"/>
      <c r="AJ2413" s="1"/>
      <c r="AK2413" s="1"/>
      <c r="AL2413" s="1"/>
      <c r="AM2413" s="1"/>
      <c r="AN2413" s="1"/>
      <c r="AO2413" s="1"/>
      <c r="AP2413" s="1"/>
      <c r="AQ2413" s="1"/>
      <c r="AR2413" s="1"/>
      <c r="AS2413" s="1"/>
      <c r="AT2413" s="1"/>
      <c r="AU2413" s="1"/>
      <c r="AV2413" s="1"/>
      <c r="AW2413" s="1"/>
      <c r="AX2413" s="1"/>
      <c r="AY2413" s="1"/>
      <c r="AZ2413" s="1"/>
      <c r="BA2413" s="1"/>
      <c r="BB2413" s="1"/>
      <c r="BC2413" s="1"/>
      <c r="BD2413" s="1"/>
      <c r="BE2413" s="1"/>
      <c r="BF2413" s="1"/>
      <c r="BG2413" s="1"/>
      <c r="BH2413" s="1"/>
      <c r="BI2413" s="1"/>
      <c r="BJ2413" s="1"/>
      <c r="BK2413" s="1"/>
    </row>
    <row r="2414" spans="1:63" s="2" customFormat="1" ht="15" customHeight="1" x14ac:dyDescent="0.15">
      <c r="A2414" s="1"/>
      <c r="B2414" s="1"/>
      <c r="C2414" s="1"/>
      <c r="D2414" s="1"/>
      <c r="E2414" s="1"/>
      <c r="F2414" s="1"/>
      <c r="G2414" s="1"/>
      <c r="H2414" s="1"/>
      <c r="I2414" s="1"/>
      <c r="J2414" s="1"/>
      <c r="K2414" s="1"/>
      <c r="L2414" s="1"/>
      <c r="M2414" s="1"/>
      <c r="N2414" s="1"/>
      <c r="O2414" s="1"/>
      <c r="P2414" s="1"/>
      <c r="Q2414" s="1"/>
      <c r="R2414" s="1"/>
      <c r="S2414" s="1"/>
      <c r="T2414" s="1"/>
      <c r="U2414" s="1"/>
      <c r="V2414" s="1"/>
      <c r="W2414" s="1"/>
      <c r="X2414" s="1"/>
      <c r="Y2414" s="1"/>
      <c r="Z2414" s="1"/>
      <c r="AA2414" s="1"/>
      <c r="AB2414" s="1"/>
      <c r="AC2414" s="1"/>
      <c r="AD2414" s="1"/>
      <c r="AE2414" s="1"/>
      <c r="AF2414" s="83"/>
      <c r="AG2414" s="87"/>
      <c r="AH2414" s="1"/>
      <c r="AI2414" s="1"/>
      <c r="AJ2414" s="1"/>
      <c r="AK2414" s="1"/>
      <c r="AL2414" s="1"/>
      <c r="AM2414" s="1"/>
      <c r="AN2414" s="1"/>
      <c r="AO2414" s="1"/>
      <c r="AP2414" s="1"/>
      <c r="AQ2414" s="1"/>
      <c r="AR2414" s="1"/>
      <c r="AS2414" s="1"/>
      <c r="AT2414" s="1"/>
      <c r="AU2414" s="1"/>
      <c r="AV2414" s="1"/>
      <c r="AW2414" s="1"/>
      <c r="AX2414" s="1"/>
      <c r="AY2414" s="1"/>
      <c r="AZ2414" s="1"/>
      <c r="BA2414" s="1"/>
      <c r="BB2414" s="1"/>
      <c r="BC2414" s="1"/>
      <c r="BD2414" s="1"/>
      <c r="BE2414" s="1"/>
      <c r="BF2414" s="1"/>
      <c r="BG2414" s="1"/>
      <c r="BH2414" s="1"/>
      <c r="BI2414" s="1"/>
      <c r="BJ2414" s="1"/>
      <c r="BK2414" s="1"/>
    </row>
    <row r="2415" spans="1:63" s="2" customFormat="1" ht="15" customHeight="1" x14ac:dyDescent="0.15">
      <c r="A2415" s="1"/>
      <c r="B2415" s="1"/>
      <c r="C2415" s="1"/>
      <c r="D2415" s="1"/>
      <c r="E2415" s="1"/>
      <c r="F2415" s="1"/>
      <c r="G2415" s="1"/>
      <c r="H2415" s="1"/>
      <c r="I2415" s="1"/>
      <c r="J2415" s="1"/>
      <c r="K2415" s="1"/>
      <c r="L2415" s="1"/>
      <c r="M2415" s="1"/>
      <c r="N2415" s="1"/>
      <c r="O2415" s="1"/>
      <c r="P2415" s="1"/>
      <c r="Q2415" s="1"/>
      <c r="R2415" s="1"/>
      <c r="S2415" s="1"/>
      <c r="T2415" s="1"/>
      <c r="U2415" s="1"/>
      <c r="V2415" s="1"/>
      <c r="W2415" s="1"/>
      <c r="X2415" s="1"/>
      <c r="Y2415" s="1"/>
      <c r="Z2415" s="1"/>
      <c r="AA2415" s="1"/>
      <c r="AB2415" s="1"/>
      <c r="AC2415" s="1"/>
      <c r="AD2415" s="1"/>
      <c r="AE2415" s="1"/>
      <c r="AF2415" s="83"/>
      <c r="AG2415" s="87"/>
      <c r="AH2415" s="1"/>
      <c r="AI2415" s="1"/>
      <c r="AJ2415" s="1"/>
      <c r="AK2415" s="1"/>
      <c r="AL2415" s="1"/>
      <c r="AM2415" s="1"/>
      <c r="AN2415" s="1"/>
      <c r="AO2415" s="1"/>
      <c r="AP2415" s="1"/>
      <c r="AQ2415" s="1"/>
      <c r="AR2415" s="1"/>
      <c r="AS2415" s="1"/>
      <c r="AT2415" s="1"/>
      <c r="AU2415" s="1"/>
      <c r="AV2415" s="1"/>
      <c r="AW2415" s="1"/>
      <c r="AX2415" s="1"/>
      <c r="AY2415" s="1"/>
      <c r="AZ2415" s="1"/>
      <c r="BA2415" s="1"/>
      <c r="BB2415" s="1"/>
      <c r="BC2415" s="1"/>
      <c r="BD2415" s="1"/>
      <c r="BE2415" s="1"/>
      <c r="BF2415" s="1"/>
      <c r="BG2415" s="1"/>
      <c r="BH2415" s="1"/>
      <c r="BI2415" s="1"/>
      <c r="BJ2415" s="1"/>
      <c r="BK2415" s="1"/>
    </row>
    <row r="2416" spans="1:63" s="2" customFormat="1" ht="15" customHeight="1" x14ac:dyDescent="0.15">
      <c r="A2416" s="1"/>
      <c r="B2416" s="1"/>
      <c r="C2416" s="1"/>
      <c r="D2416" s="1"/>
      <c r="E2416" s="1"/>
      <c r="F2416" s="1"/>
      <c r="G2416" s="1"/>
      <c r="H2416" s="1"/>
      <c r="I2416" s="1"/>
      <c r="J2416" s="1"/>
      <c r="K2416" s="1"/>
      <c r="L2416" s="1"/>
      <c r="M2416" s="1"/>
      <c r="N2416" s="1"/>
      <c r="O2416" s="1"/>
      <c r="P2416" s="1"/>
      <c r="Q2416" s="1"/>
      <c r="R2416" s="1"/>
      <c r="S2416" s="1"/>
      <c r="T2416" s="1"/>
      <c r="U2416" s="1"/>
      <c r="V2416" s="1"/>
      <c r="W2416" s="1"/>
      <c r="X2416" s="1"/>
      <c r="Y2416" s="1"/>
      <c r="Z2416" s="1"/>
      <c r="AA2416" s="1"/>
      <c r="AB2416" s="1"/>
      <c r="AC2416" s="1"/>
      <c r="AD2416" s="1"/>
      <c r="AE2416" s="1"/>
      <c r="AF2416" s="83"/>
      <c r="AG2416" s="87"/>
      <c r="AH2416" s="1"/>
      <c r="AI2416" s="1"/>
      <c r="AJ2416" s="1"/>
      <c r="AK2416" s="1"/>
      <c r="AL2416" s="1"/>
      <c r="AM2416" s="1"/>
      <c r="AN2416" s="1"/>
      <c r="AO2416" s="1"/>
      <c r="AP2416" s="1"/>
      <c r="AQ2416" s="1"/>
      <c r="AR2416" s="1"/>
      <c r="AS2416" s="1"/>
      <c r="AT2416" s="1"/>
      <c r="AU2416" s="1"/>
      <c r="AV2416" s="1"/>
      <c r="AW2416" s="1"/>
      <c r="AX2416" s="1"/>
      <c r="AY2416" s="1"/>
      <c r="AZ2416" s="1"/>
      <c r="BA2416" s="1"/>
      <c r="BB2416" s="1"/>
      <c r="BC2416" s="1"/>
      <c r="BD2416" s="1"/>
      <c r="BE2416" s="1"/>
      <c r="BF2416" s="1"/>
      <c r="BG2416" s="1"/>
      <c r="BH2416" s="1"/>
      <c r="BI2416" s="1"/>
      <c r="BJ2416" s="1"/>
      <c r="BK2416" s="1"/>
    </row>
    <row r="2417" spans="1:63" s="2" customFormat="1" ht="15" customHeight="1" x14ac:dyDescent="0.15">
      <c r="A2417" s="1"/>
      <c r="B2417" s="1"/>
      <c r="C2417" s="1"/>
      <c r="D2417" s="1"/>
      <c r="E2417" s="1"/>
      <c r="F2417" s="1"/>
      <c r="G2417" s="1"/>
      <c r="H2417" s="1"/>
      <c r="I2417" s="1"/>
      <c r="J2417" s="1"/>
      <c r="K2417" s="1"/>
      <c r="L2417" s="1"/>
      <c r="M2417" s="1"/>
      <c r="N2417" s="1"/>
      <c r="O2417" s="1"/>
      <c r="P2417" s="1"/>
      <c r="Q2417" s="1"/>
      <c r="R2417" s="1"/>
      <c r="S2417" s="1"/>
      <c r="T2417" s="1"/>
      <c r="U2417" s="1"/>
      <c r="V2417" s="1"/>
      <c r="W2417" s="1"/>
      <c r="X2417" s="1"/>
      <c r="Y2417" s="1"/>
      <c r="Z2417" s="1"/>
      <c r="AA2417" s="1"/>
      <c r="AB2417" s="1"/>
      <c r="AC2417" s="1"/>
      <c r="AD2417" s="1"/>
      <c r="AE2417" s="1"/>
      <c r="AF2417" s="83"/>
      <c r="AG2417" s="87"/>
      <c r="AH2417" s="1"/>
      <c r="AI2417" s="1"/>
      <c r="AJ2417" s="1"/>
      <c r="AK2417" s="1"/>
      <c r="AL2417" s="1"/>
      <c r="AM2417" s="1"/>
      <c r="AN2417" s="1"/>
      <c r="AO2417" s="1"/>
      <c r="AP2417" s="1"/>
      <c r="AQ2417" s="1"/>
      <c r="AR2417" s="1"/>
      <c r="AS2417" s="1"/>
      <c r="AT2417" s="1"/>
      <c r="AU2417" s="1"/>
      <c r="AV2417" s="1"/>
      <c r="AW2417" s="1"/>
      <c r="AX2417" s="1"/>
      <c r="AY2417" s="1"/>
      <c r="AZ2417" s="1"/>
      <c r="BA2417" s="1"/>
      <c r="BB2417" s="1"/>
      <c r="BC2417" s="1"/>
      <c r="BD2417" s="1"/>
      <c r="BE2417" s="1"/>
      <c r="BF2417" s="1"/>
      <c r="BG2417" s="1"/>
      <c r="BH2417" s="1"/>
      <c r="BI2417" s="1"/>
      <c r="BJ2417" s="1"/>
      <c r="BK2417" s="1"/>
    </row>
    <row r="2418" spans="1:63" s="2" customFormat="1" ht="15" customHeight="1" x14ac:dyDescent="0.15">
      <c r="A2418" s="1"/>
      <c r="B2418" s="1"/>
      <c r="C2418" s="1"/>
      <c r="D2418" s="1"/>
      <c r="E2418" s="1"/>
      <c r="F2418" s="1"/>
      <c r="G2418" s="1"/>
      <c r="H2418" s="1"/>
      <c r="I2418" s="1"/>
      <c r="J2418" s="1"/>
      <c r="K2418" s="1"/>
      <c r="L2418" s="1"/>
      <c r="M2418" s="1"/>
      <c r="N2418" s="1"/>
      <c r="O2418" s="1"/>
      <c r="P2418" s="1"/>
      <c r="Q2418" s="1"/>
      <c r="R2418" s="1"/>
      <c r="S2418" s="1"/>
      <c r="T2418" s="1"/>
      <c r="U2418" s="1"/>
      <c r="V2418" s="1"/>
      <c r="W2418" s="1"/>
      <c r="X2418" s="1"/>
      <c r="Y2418" s="1"/>
      <c r="Z2418" s="1"/>
      <c r="AA2418" s="1"/>
      <c r="AB2418" s="1"/>
      <c r="AC2418" s="1"/>
      <c r="AD2418" s="1"/>
      <c r="AE2418" s="1"/>
      <c r="AF2418" s="83"/>
      <c r="AG2418" s="87"/>
      <c r="AH2418" s="1"/>
      <c r="AI2418" s="1"/>
      <c r="AJ2418" s="1"/>
      <c r="AK2418" s="1"/>
      <c r="AL2418" s="1"/>
      <c r="AM2418" s="1"/>
      <c r="AN2418" s="1"/>
      <c r="AO2418" s="1"/>
      <c r="AP2418" s="1"/>
      <c r="AQ2418" s="1"/>
      <c r="AR2418" s="1"/>
      <c r="AS2418" s="1"/>
      <c r="AT2418" s="1"/>
      <c r="AU2418" s="1"/>
      <c r="AV2418" s="1"/>
      <c r="AW2418" s="1"/>
      <c r="AX2418" s="1"/>
      <c r="AY2418" s="1"/>
      <c r="AZ2418" s="1"/>
      <c r="BA2418" s="1"/>
      <c r="BB2418" s="1"/>
      <c r="BC2418" s="1"/>
      <c r="BD2418" s="1"/>
      <c r="BE2418" s="1"/>
      <c r="BF2418" s="1"/>
      <c r="BG2418" s="1"/>
      <c r="BH2418" s="1"/>
      <c r="BI2418" s="1"/>
      <c r="BJ2418" s="1"/>
      <c r="BK2418" s="1"/>
    </row>
    <row r="2419" spans="1:63" s="2" customFormat="1" ht="15" customHeight="1" x14ac:dyDescent="0.15">
      <c r="A2419" s="1"/>
      <c r="B2419" s="1"/>
      <c r="C2419" s="1"/>
      <c r="D2419" s="1"/>
      <c r="E2419" s="1"/>
      <c r="F2419" s="1"/>
      <c r="G2419" s="1"/>
      <c r="H2419" s="1"/>
      <c r="I2419" s="1"/>
      <c r="J2419" s="1"/>
      <c r="K2419" s="1"/>
      <c r="L2419" s="1"/>
      <c r="M2419" s="1"/>
      <c r="N2419" s="1"/>
      <c r="O2419" s="1"/>
      <c r="P2419" s="1"/>
      <c r="Q2419" s="1"/>
      <c r="R2419" s="1"/>
      <c r="S2419" s="1"/>
      <c r="T2419" s="1"/>
      <c r="U2419" s="1"/>
      <c r="V2419" s="1"/>
      <c r="W2419" s="1"/>
      <c r="X2419" s="1"/>
      <c r="Y2419" s="1"/>
      <c r="Z2419" s="1"/>
      <c r="AA2419" s="1"/>
      <c r="AB2419" s="1"/>
      <c r="AC2419" s="1"/>
      <c r="AD2419" s="1"/>
      <c r="AE2419" s="1"/>
      <c r="AF2419" s="83"/>
      <c r="AG2419" s="87"/>
      <c r="AH2419" s="1"/>
      <c r="AI2419" s="1"/>
      <c r="AJ2419" s="1"/>
      <c r="AK2419" s="1"/>
      <c r="AL2419" s="1"/>
      <c r="AM2419" s="1"/>
      <c r="AN2419" s="1"/>
      <c r="AO2419" s="1"/>
      <c r="AP2419" s="1"/>
      <c r="AQ2419" s="1"/>
      <c r="AR2419" s="1"/>
      <c r="AS2419" s="1"/>
      <c r="AT2419" s="1"/>
      <c r="AU2419" s="1"/>
      <c r="AV2419" s="1"/>
      <c r="AW2419" s="1"/>
      <c r="AX2419" s="1"/>
      <c r="AY2419" s="1"/>
      <c r="AZ2419" s="1"/>
      <c r="BA2419" s="1"/>
      <c r="BB2419" s="1"/>
      <c r="BC2419" s="1"/>
      <c r="BD2419" s="1"/>
      <c r="BE2419" s="1"/>
      <c r="BF2419" s="1"/>
      <c r="BG2419" s="1"/>
      <c r="BH2419" s="1"/>
      <c r="BI2419" s="1"/>
      <c r="BJ2419" s="1"/>
      <c r="BK2419" s="1"/>
    </row>
    <row r="2420" spans="1:63" s="2" customFormat="1" ht="15" customHeight="1" x14ac:dyDescent="0.15">
      <c r="A2420" s="1"/>
      <c r="B2420" s="1"/>
      <c r="C2420" s="1"/>
      <c r="D2420" s="1"/>
      <c r="E2420" s="1"/>
      <c r="F2420" s="1"/>
      <c r="G2420" s="1"/>
      <c r="H2420" s="1"/>
      <c r="I2420" s="1"/>
      <c r="J2420" s="1"/>
      <c r="K2420" s="1"/>
      <c r="L2420" s="1"/>
      <c r="M2420" s="1"/>
      <c r="N2420" s="1"/>
      <c r="O2420" s="1"/>
      <c r="P2420" s="1"/>
      <c r="Q2420" s="1"/>
      <c r="R2420" s="1"/>
      <c r="S2420" s="1"/>
      <c r="T2420" s="1"/>
      <c r="U2420" s="1"/>
      <c r="V2420" s="1"/>
      <c r="W2420" s="1"/>
      <c r="X2420" s="1"/>
      <c r="Y2420" s="1"/>
      <c r="Z2420" s="1"/>
      <c r="AA2420" s="1"/>
      <c r="AB2420" s="1"/>
      <c r="AC2420" s="1"/>
      <c r="AD2420" s="1"/>
      <c r="AE2420" s="1"/>
      <c r="AF2420" s="83"/>
      <c r="AG2420" s="87"/>
      <c r="AH2420" s="1"/>
      <c r="AI2420" s="1"/>
      <c r="AJ2420" s="1"/>
      <c r="AK2420" s="1"/>
      <c r="AL2420" s="1"/>
      <c r="AM2420" s="1"/>
      <c r="AN2420" s="1"/>
      <c r="AO2420" s="1"/>
      <c r="AP2420" s="1"/>
      <c r="AQ2420" s="1"/>
      <c r="AR2420" s="1"/>
      <c r="AS2420" s="1"/>
      <c r="AT2420" s="1"/>
      <c r="AU2420" s="1"/>
      <c r="AV2420" s="1"/>
      <c r="AW2420" s="1"/>
      <c r="AX2420" s="1"/>
      <c r="AY2420" s="1"/>
      <c r="AZ2420" s="1"/>
      <c r="BA2420" s="1"/>
      <c r="BB2420" s="1"/>
      <c r="BC2420" s="1"/>
      <c r="BD2420" s="1"/>
      <c r="BE2420" s="1"/>
      <c r="BF2420" s="1"/>
      <c r="BG2420" s="1"/>
      <c r="BH2420" s="1"/>
      <c r="BI2420" s="1"/>
      <c r="BJ2420" s="1"/>
      <c r="BK2420" s="1"/>
    </row>
    <row r="2421" spans="1:63" s="2" customFormat="1" ht="15" customHeight="1" x14ac:dyDescent="0.15">
      <c r="A2421" s="1"/>
      <c r="B2421" s="1"/>
      <c r="C2421" s="1"/>
      <c r="D2421" s="1"/>
      <c r="E2421" s="1"/>
      <c r="F2421" s="1"/>
      <c r="G2421" s="1"/>
      <c r="H2421" s="1"/>
      <c r="I2421" s="1"/>
      <c r="J2421" s="1"/>
      <c r="K2421" s="1"/>
      <c r="L2421" s="1"/>
      <c r="M2421" s="1"/>
      <c r="N2421" s="1"/>
      <c r="O2421" s="1"/>
      <c r="P2421" s="1"/>
      <c r="Q2421" s="1"/>
      <c r="R2421" s="1"/>
      <c r="S2421" s="1"/>
      <c r="T2421" s="1"/>
      <c r="U2421" s="1"/>
      <c r="V2421" s="1"/>
      <c r="W2421" s="1"/>
      <c r="X2421" s="1"/>
      <c r="Y2421" s="1"/>
      <c r="Z2421" s="1"/>
      <c r="AA2421" s="1"/>
      <c r="AB2421" s="1"/>
      <c r="AC2421" s="1"/>
      <c r="AD2421" s="1"/>
      <c r="AE2421" s="1"/>
      <c r="AF2421" s="83"/>
      <c r="AG2421" s="87"/>
      <c r="AH2421" s="1"/>
      <c r="AI2421" s="1"/>
      <c r="AJ2421" s="1"/>
      <c r="AK2421" s="1"/>
      <c r="AL2421" s="1"/>
      <c r="AM2421" s="1"/>
      <c r="AN2421" s="1"/>
      <c r="AO2421" s="1"/>
      <c r="AP2421" s="1"/>
      <c r="AQ2421" s="1"/>
      <c r="AR2421" s="1"/>
      <c r="AS2421" s="1"/>
      <c r="AT2421" s="1"/>
      <c r="AU2421" s="1"/>
      <c r="AV2421" s="1"/>
      <c r="AW2421" s="1"/>
      <c r="AX2421" s="1"/>
      <c r="AY2421" s="1"/>
      <c r="AZ2421" s="1"/>
      <c r="BA2421" s="1"/>
      <c r="BB2421" s="1"/>
      <c r="BC2421" s="1"/>
      <c r="BD2421" s="1"/>
      <c r="BE2421" s="1"/>
      <c r="BF2421" s="1"/>
      <c r="BG2421" s="1"/>
      <c r="BH2421" s="1"/>
      <c r="BI2421" s="1"/>
      <c r="BJ2421" s="1"/>
      <c r="BK2421" s="1"/>
    </row>
    <row r="2422" spans="1:63" s="2" customFormat="1" ht="15" customHeight="1" x14ac:dyDescent="0.15">
      <c r="A2422" s="1"/>
      <c r="B2422" s="1"/>
      <c r="C2422" s="1"/>
      <c r="D2422" s="1"/>
      <c r="E2422" s="1"/>
      <c r="F2422" s="1"/>
      <c r="G2422" s="1"/>
      <c r="H2422" s="1"/>
      <c r="I2422" s="1"/>
      <c r="J2422" s="1"/>
      <c r="K2422" s="1"/>
      <c r="L2422" s="1"/>
      <c r="M2422" s="1"/>
      <c r="N2422" s="1"/>
      <c r="O2422" s="1"/>
      <c r="P2422" s="1"/>
      <c r="Q2422" s="1"/>
      <c r="R2422" s="1"/>
      <c r="S2422" s="1"/>
      <c r="T2422" s="1"/>
      <c r="U2422" s="1"/>
      <c r="V2422" s="1"/>
      <c r="W2422" s="1"/>
      <c r="X2422" s="1"/>
      <c r="Y2422" s="1"/>
      <c r="Z2422" s="1"/>
      <c r="AA2422" s="1"/>
      <c r="AB2422" s="1"/>
      <c r="AC2422" s="1"/>
      <c r="AD2422" s="1"/>
      <c r="AE2422" s="1"/>
      <c r="AF2422" s="83"/>
      <c r="AG2422" s="87"/>
      <c r="AH2422" s="1"/>
      <c r="AI2422" s="1"/>
      <c r="AJ2422" s="1"/>
      <c r="AK2422" s="1"/>
      <c r="AL2422" s="1"/>
      <c r="AM2422" s="1"/>
      <c r="AN2422" s="1"/>
      <c r="AO2422" s="1"/>
      <c r="AP2422" s="1"/>
      <c r="AQ2422" s="1"/>
      <c r="AR2422" s="1"/>
      <c r="AS2422" s="1"/>
      <c r="AT2422" s="1"/>
      <c r="AU2422" s="1"/>
      <c r="AV2422" s="1"/>
      <c r="AW2422" s="1"/>
      <c r="AX2422" s="1"/>
      <c r="AY2422" s="1"/>
      <c r="AZ2422" s="1"/>
      <c r="BA2422" s="1"/>
      <c r="BB2422" s="1"/>
      <c r="BC2422" s="1"/>
      <c r="BD2422" s="1"/>
      <c r="BE2422" s="1"/>
      <c r="BF2422" s="1"/>
      <c r="BG2422" s="1"/>
      <c r="BH2422" s="1"/>
      <c r="BI2422" s="1"/>
      <c r="BJ2422" s="1"/>
      <c r="BK2422" s="1"/>
    </row>
    <row r="2423" spans="1:63" s="2" customFormat="1" ht="15" customHeight="1" x14ac:dyDescent="0.15">
      <c r="A2423" s="1"/>
      <c r="B2423" s="1"/>
      <c r="C2423" s="1"/>
      <c r="D2423" s="1"/>
      <c r="E2423" s="1"/>
      <c r="F2423" s="1"/>
      <c r="G2423" s="1"/>
      <c r="H2423" s="1"/>
      <c r="I2423" s="1"/>
      <c r="J2423" s="1"/>
      <c r="K2423" s="1"/>
      <c r="L2423" s="1"/>
      <c r="M2423" s="1"/>
      <c r="N2423" s="1"/>
      <c r="O2423" s="1"/>
      <c r="P2423" s="1"/>
      <c r="Q2423" s="1"/>
      <c r="R2423" s="1"/>
      <c r="S2423" s="1"/>
      <c r="T2423" s="1"/>
      <c r="U2423" s="1"/>
      <c r="V2423" s="1"/>
      <c r="W2423" s="1"/>
      <c r="X2423" s="1"/>
      <c r="Y2423" s="1"/>
      <c r="Z2423" s="1"/>
      <c r="AA2423" s="1"/>
      <c r="AB2423" s="1"/>
      <c r="AC2423" s="1"/>
      <c r="AD2423" s="1"/>
      <c r="AE2423" s="1"/>
      <c r="AF2423" s="83"/>
      <c r="AG2423" s="87"/>
      <c r="AH2423" s="1"/>
      <c r="AI2423" s="1"/>
      <c r="AJ2423" s="1"/>
      <c r="AK2423" s="1"/>
      <c r="AL2423" s="1"/>
      <c r="AM2423" s="1"/>
      <c r="AN2423" s="1"/>
      <c r="AO2423" s="1"/>
      <c r="AP2423" s="1"/>
      <c r="AQ2423" s="1"/>
      <c r="AR2423" s="1"/>
      <c r="AS2423" s="1"/>
      <c r="AT2423" s="1"/>
      <c r="AU2423" s="1"/>
      <c r="AV2423" s="1"/>
      <c r="AW2423" s="1"/>
      <c r="AX2423" s="1"/>
      <c r="AY2423" s="1"/>
      <c r="AZ2423" s="1"/>
      <c r="BA2423" s="1"/>
      <c r="BB2423" s="1"/>
      <c r="BC2423" s="1"/>
      <c r="BD2423" s="1"/>
      <c r="BE2423" s="1"/>
      <c r="BF2423" s="1"/>
      <c r="BG2423" s="1"/>
      <c r="BH2423" s="1"/>
      <c r="BI2423" s="1"/>
      <c r="BJ2423" s="1"/>
      <c r="BK2423" s="1"/>
    </row>
    <row r="2424" spans="1:63" s="2" customFormat="1" ht="15" customHeight="1" x14ac:dyDescent="0.15">
      <c r="A2424" s="1"/>
      <c r="B2424" s="1"/>
      <c r="C2424" s="1"/>
      <c r="D2424" s="1"/>
      <c r="E2424" s="1"/>
      <c r="F2424" s="1"/>
      <c r="G2424" s="1"/>
      <c r="H2424" s="1"/>
      <c r="I2424" s="1"/>
      <c r="J2424" s="1"/>
      <c r="K2424" s="1"/>
      <c r="L2424" s="1"/>
      <c r="M2424" s="1"/>
      <c r="N2424" s="1"/>
      <c r="O2424" s="1"/>
      <c r="P2424" s="1"/>
      <c r="Q2424" s="1"/>
      <c r="R2424" s="1"/>
      <c r="S2424" s="1"/>
      <c r="T2424" s="1"/>
      <c r="U2424" s="1"/>
      <c r="V2424" s="1"/>
      <c r="W2424" s="1"/>
      <c r="X2424" s="1"/>
      <c r="Y2424" s="1"/>
      <c r="Z2424" s="1"/>
      <c r="AA2424" s="1"/>
      <c r="AB2424" s="1"/>
      <c r="AC2424" s="1"/>
      <c r="AD2424" s="1"/>
      <c r="AE2424" s="1"/>
      <c r="AF2424" s="83"/>
      <c r="AG2424" s="87"/>
      <c r="AH2424" s="1"/>
      <c r="AI2424" s="1"/>
      <c r="AJ2424" s="1"/>
      <c r="AK2424" s="1"/>
      <c r="AL2424" s="1"/>
      <c r="AM2424" s="1"/>
      <c r="AN2424" s="1"/>
      <c r="AO2424" s="1"/>
      <c r="AP2424" s="1"/>
      <c r="AQ2424" s="1"/>
      <c r="AR2424" s="1"/>
      <c r="AS2424" s="1"/>
      <c r="AT2424" s="1"/>
      <c r="AU2424" s="1"/>
      <c r="AV2424" s="1"/>
      <c r="AW2424" s="1"/>
      <c r="AX2424" s="1"/>
      <c r="AY2424" s="1"/>
      <c r="AZ2424" s="1"/>
      <c r="BA2424" s="1"/>
      <c r="BB2424" s="1"/>
      <c r="BC2424" s="1"/>
      <c r="BD2424" s="1"/>
      <c r="BE2424" s="1"/>
      <c r="BF2424" s="1"/>
      <c r="BG2424" s="1"/>
      <c r="BH2424" s="1"/>
      <c r="BI2424" s="1"/>
      <c r="BJ2424" s="1"/>
      <c r="BK2424" s="1"/>
    </row>
    <row r="2425" spans="1:63" s="2" customFormat="1" ht="15" customHeight="1" x14ac:dyDescent="0.15">
      <c r="A2425" s="1"/>
      <c r="B2425" s="1"/>
      <c r="C2425" s="1"/>
      <c r="D2425" s="1"/>
      <c r="E2425" s="1"/>
      <c r="F2425" s="1"/>
      <c r="G2425" s="1"/>
      <c r="H2425" s="1"/>
      <c r="I2425" s="1"/>
      <c r="J2425" s="1"/>
      <c r="K2425" s="1"/>
      <c r="L2425" s="1"/>
      <c r="M2425" s="1"/>
      <c r="N2425" s="1"/>
      <c r="O2425" s="1"/>
      <c r="P2425" s="1"/>
      <c r="Q2425" s="1"/>
      <c r="R2425" s="1"/>
      <c r="S2425" s="1"/>
      <c r="T2425" s="1"/>
      <c r="U2425" s="1"/>
      <c r="V2425" s="1"/>
      <c r="W2425" s="1"/>
      <c r="X2425" s="1"/>
      <c r="Y2425" s="1"/>
      <c r="Z2425" s="1"/>
      <c r="AA2425" s="1"/>
      <c r="AB2425" s="1"/>
      <c r="AC2425" s="1"/>
      <c r="AD2425" s="1"/>
      <c r="AE2425" s="1"/>
      <c r="AF2425" s="83"/>
      <c r="AG2425" s="87"/>
      <c r="AH2425" s="1"/>
      <c r="AI2425" s="1"/>
      <c r="AJ2425" s="1"/>
      <c r="AK2425" s="1"/>
      <c r="AL2425" s="1"/>
      <c r="AM2425" s="1"/>
      <c r="AN2425" s="1"/>
      <c r="AO2425" s="1"/>
      <c r="AP2425" s="1"/>
      <c r="AQ2425" s="1"/>
      <c r="AR2425" s="1"/>
      <c r="AS2425" s="1"/>
      <c r="AT2425" s="1"/>
      <c r="AU2425" s="1"/>
      <c r="AV2425" s="1"/>
      <c r="AW2425" s="1"/>
      <c r="AX2425" s="1"/>
      <c r="AY2425" s="1"/>
      <c r="AZ2425" s="1"/>
      <c r="BA2425" s="1"/>
      <c r="BB2425" s="1"/>
      <c r="BC2425" s="1"/>
      <c r="BD2425" s="1"/>
      <c r="BE2425" s="1"/>
      <c r="BF2425" s="1"/>
      <c r="BG2425" s="1"/>
      <c r="BH2425" s="1"/>
      <c r="BI2425" s="1"/>
      <c r="BJ2425" s="1"/>
      <c r="BK2425" s="1"/>
    </row>
    <row r="2426" spans="1:63" s="2" customFormat="1" ht="15" customHeight="1" x14ac:dyDescent="0.15">
      <c r="A2426" s="1"/>
      <c r="B2426" s="1"/>
      <c r="C2426" s="1"/>
      <c r="D2426" s="1"/>
      <c r="E2426" s="1"/>
      <c r="F2426" s="1"/>
      <c r="G2426" s="1"/>
      <c r="H2426" s="1"/>
      <c r="I2426" s="1"/>
      <c r="J2426" s="1"/>
      <c r="K2426" s="1"/>
      <c r="L2426" s="1"/>
      <c r="M2426" s="1"/>
      <c r="N2426" s="1"/>
      <c r="O2426" s="1"/>
      <c r="P2426" s="1"/>
      <c r="Q2426" s="1"/>
      <c r="R2426" s="1"/>
      <c r="S2426" s="1"/>
      <c r="T2426" s="1"/>
      <c r="U2426" s="1"/>
      <c r="V2426" s="1"/>
      <c r="W2426" s="1"/>
      <c r="X2426" s="1"/>
      <c r="Y2426" s="1"/>
      <c r="Z2426" s="1"/>
      <c r="AA2426" s="1"/>
      <c r="AB2426" s="1"/>
      <c r="AC2426" s="1"/>
      <c r="AD2426" s="1"/>
      <c r="AE2426" s="1"/>
      <c r="AF2426" s="83"/>
      <c r="AG2426" s="87"/>
      <c r="AH2426" s="1"/>
      <c r="AI2426" s="1"/>
      <c r="AJ2426" s="1"/>
      <c r="AK2426" s="1"/>
      <c r="AL2426" s="1"/>
      <c r="AM2426" s="1"/>
      <c r="AN2426" s="1"/>
      <c r="AO2426" s="1"/>
      <c r="AP2426" s="1"/>
      <c r="AQ2426" s="1"/>
      <c r="AR2426" s="1"/>
      <c r="AS2426" s="1"/>
      <c r="AT2426" s="1"/>
      <c r="AU2426" s="1"/>
      <c r="AV2426" s="1"/>
      <c r="AW2426" s="1"/>
      <c r="AX2426" s="1"/>
      <c r="AY2426" s="1"/>
      <c r="AZ2426" s="1"/>
      <c r="BA2426" s="1"/>
      <c r="BB2426" s="1"/>
      <c r="BC2426" s="1"/>
      <c r="BD2426" s="1"/>
      <c r="BE2426" s="1"/>
      <c r="BF2426" s="1"/>
      <c r="BG2426" s="1"/>
      <c r="BH2426" s="1"/>
      <c r="BI2426" s="1"/>
      <c r="BJ2426" s="1"/>
      <c r="BK2426" s="1"/>
    </row>
    <row r="2427" spans="1:63" s="2" customFormat="1" ht="15" customHeight="1" x14ac:dyDescent="0.15">
      <c r="A2427" s="1"/>
      <c r="B2427" s="1"/>
      <c r="C2427" s="1"/>
      <c r="D2427" s="1"/>
      <c r="E2427" s="1"/>
      <c r="F2427" s="1"/>
      <c r="G2427" s="1"/>
      <c r="H2427" s="1"/>
      <c r="I2427" s="1"/>
      <c r="J2427" s="1"/>
      <c r="K2427" s="1"/>
      <c r="L2427" s="1"/>
      <c r="M2427" s="1"/>
      <c r="N2427" s="1"/>
      <c r="O2427" s="1"/>
      <c r="P2427" s="1"/>
      <c r="Q2427" s="1"/>
      <c r="R2427" s="1"/>
      <c r="S2427" s="1"/>
      <c r="T2427" s="1"/>
      <c r="U2427" s="1"/>
      <c r="V2427" s="1"/>
      <c r="W2427" s="1"/>
      <c r="X2427" s="1"/>
      <c r="Y2427" s="1"/>
      <c r="Z2427" s="1"/>
      <c r="AA2427" s="1"/>
      <c r="AB2427" s="1"/>
      <c r="AC2427" s="1"/>
      <c r="AD2427" s="1"/>
      <c r="AE2427" s="1"/>
      <c r="AF2427" s="83"/>
      <c r="AG2427" s="87"/>
      <c r="AH2427" s="1"/>
      <c r="AI2427" s="1"/>
      <c r="AJ2427" s="1"/>
      <c r="AK2427" s="1"/>
      <c r="AL2427" s="1"/>
      <c r="AM2427" s="1"/>
      <c r="AN2427" s="1"/>
      <c r="AO2427" s="1"/>
      <c r="AP2427" s="1"/>
      <c r="AQ2427" s="1"/>
      <c r="AR2427" s="1"/>
      <c r="AS2427" s="1"/>
      <c r="AT2427" s="1"/>
      <c r="AU2427" s="1"/>
      <c r="AV2427" s="1"/>
      <c r="AW2427" s="1"/>
      <c r="AX2427" s="1"/>
      <c r="AY2427" s="1"/>
      <c r="AZ2427" s="1"/>
      <c r="BA2427" s="1"/>
      <c r="BB2427" s="1"/>
      <c r="BC2427" s="1"/>
      <c r="BD2427" s="1"/>
      <c r="BE2427" s="1"/>
      <c r="BF2427" s="1"/>
      <c r="BG2427" s="1"/>
      <c r="BH2427" s="1"/>
      <c r="BI2427" s="1"/>
      <c r="BJ2427" s="1"/>
      <c r="BK2427" s="1"/>
    </row>
    <row r="2428" spans="1:63" s="2" customFormat="1" ht="15" customHeight="1" x14ac:dyDescent="0.15">
      <c r="A2428" s="1"/>
      <c r="B2428" s="1"/>
      <c r="C2428" s="1"/>
      <c r="D2428" s="1"/>
      <c r="E2428" s="1"/>
      <c r="F2428" s="1"/>
      <c r="G2428" s="1"/>
      <c r="H2428" s="1"/>
      <c r="I2428" s="1"/>
      <c r="J2428" s="1"/>
      <c r="K2428" s="1"/>
      <c r="L2428" s="1"/>
      <c r="M2428" s="1"/>
      <c r="N2428" s="1"/>
      <c r="O2428" s="1"/>
      <c r="P2428" s="1"/>
      <c r="Q2428" s="1"/>
      <c r="R2428" s="1"/>
      <c r="S2428" s="1"/>
      <c r="T2428" s="1"/>
      <c r="U2428" s="1"/>
      <c r="V2428" s="1"/>
      <c r="W2428" s="1"/>
      <c r="X2428" s="1"/>
      <c r="Y2428" s="1"/>
      <c r="Z2428" s="1"/>
      <c r="AA2428" s="1"/>
      <c r="AB2428" s="1"/>
      <c r="AC2428" s="1"/>
      <c r="AD2428" s="1"/>
      <c r="AE2428" s="1"/>
      <c r="AF2428" s="83"/>
      <c r="AG2428" s="87"/>
      <c r="AH2428" s="1"/>
      <c r="AI2428" s="1"/>
      <c r="AJ2428" s="1"/>
      <c r="AK2428" s="1"/>
      <c r="AL2428" s="1"/>
      <c r="AM2428" s="1"/>
      <c r="AN2428" s="1"/>
      <c r="AO2428" s="1"/>
      <c r="AP2428" s="1"/>
      <c r="AQ2428" s="1"/>
      <c r="AR2428" s="1"/>
      <c r="AS2428" s="1"/>
      <c r="AT2428" s="1"/>
      <c r="AU2428" s="1"/>
      <c r="AV2428" s="1"/>
      <c r="AW2428" s="1"/>
      <c r="AX2428" s="1"/>
      <c r="AY2428" s="1"/>
      <c r="AZ2428" s="1"/>
      <c r="BA2428" s="1"/>
      <c r="BB2428" s="1"/>
      <c r="BC2428" s="1"/>
      <c r="BD2428" s="1"/>
      <c r="BE2428" s="1"/>
      <c r="BF2428" s="1"/>
      <c r="BG2428" s="1"/>
      <c r="BH2428" s="1"/>
      <c r="BI2428" s="1"/>
      <c r="BJ2428" s="1"/>
      <c r="BK2428" s="1"/>
    </row>
    <row r="2429" spans="1:63" s="2" customFormat="1" ht="15" customHeight="1" x14ac:dyDescent="0.15">
      <c r="A2429" s="1"/>
      <c r="B2429" s="1"/>
      <c r="C2429" s="1"/>
      <c r="D2429" s="1"/>
      <c r="E2429" s="1"/>
      <c r="F2429" s="1"/>
      <c r="G2429" s="1"/>
      <c r="H2429" s="1"/>
      <c r="I2429" s="1"/>
      <c r="J2429" s="1"/>
      <c r="K2429" s="1"/>
      <c r="L2429" s="1"/>
      <c r="M2429" s="1"/>
      <c r="N2429" s="1"/>
      <c r="O2429" s="1"/>
      <c r="P2429" s="1"/>
      <c r="Q2429" s="1"/>
      <c r="R2429" s="1"/>
      <c r="S2429" s="1"/>
      <c r="T2429" s="1"/>
      <c r="U2429" s="1"/>
      <c r="V2429" s="1"/>
      <c r="W2429" s="1"/>
      <c r="X2429" s="1"/>
      <c r="Y2429" s="1"/>
      <c r="Z2429" s="1"/>
      <c r="AA2429" s="1"/>
      <c r="AB2429" s="1"/>
      <c r="AC2429" s="1"/>
      <c r="AD2429" s="1"/>
      <c r="AE2429" s="1"/>
      <c r="AF2429" s="83"/>
      <c r="AG2429" s="87"/>
      <c r="AH2429" s="1"/>
      <c r="AI2429" s="1"/>
      <c r="AJ2429" s="1"/>
      <c r="AK2429" s="1"/>
      <c r="AL2429" s="1"/>
      <c r="AM2429" s="1"/>
      <c r="AN2429" s="1"/>
      <c r="AO2429" s="1"/>
      <c r="AP2429" s="1"/>
      <c r="AQ2429" s="1"/>
      <c r="AR2429" s="1"/>
      <c r="AS2429" s="1"/>
      <c r="AT2429" s="1"/>
      <c r="AU2429" s="1"/>
      <c r="AV2429" s="1"/>
      <c r="AW2429" s="1"/>
      <c r="AX2429" s="1"/>
      <c r="AY2429" s="1"/>
      <c r="AZ2429" s="1"/>
      <c r="BA2429" s="1"/>
      <c r="BB2429" s="1"/>
      <c r="BC2429" s="1"/>
      <c r="BD2429" s="1"/>
      <c r="BE2429" s="1"/>
      <c r="BF2429" s="1"/>
      <c r="BG2429" s="1"/>
      <c r="BH2429" s="1"/>
      <c r="BI2429" s="1"/>
      <c r="BJ2429" s="1"/>
      <c r="BK2429" s="1"/>
    </row>
    <row r="2430" spans="1:63" s="2" customFormat="1" ht="15" customHeight="1" x14ac:dyDescent="0.15">
      <c r="A2430" s="1"/>
      <c r="B2430" s="1"/>
      <c r="C2430" s="1"/>
      <c r="D2430" s="1"/>
      <c r="E2430" s="1"/>
      <c r="F2430" s="1"/>
      <c r="G2430" s="1"/>
      <c r="H2430" s="1"/>
      <c r="I2430" s="1"/>
      <c r="J2430" s="1"/>
      <c r="K2430" s="1"/>
      <c r="L2430" s="1"/>
      <c r="M2430" s="1"/>
      <c r="N2430" s="1"/>
      <c r="O2430" s="1"/>
      <c r="P2430" s="1"/>
      <c r="Q2430" s="1"/>
      <c r="R2430" s="1"/>
      <c r="S2430" s="1"/>
      <c r="T2430" s="1"/>
      <c r="U2430" s="1"/>
      <c r="V2430" s="1"/>
      <c r="W2430" s="1"/>
      <c r="X2430" s="1"/>
      <c r="Y2430" s="1"/>
      <c r="Z2430" s="1"/>
      <c r="AA2430" s="1"/>
      <c r="AB2430" s="1"/>
      <c r="AC2430" s="1"/>
      <c r="AD2430" s="1"/>
      <c r="AE2430" s="1"/>
      <c r="AF2430" s="83"/>
      <c r="AG2430" s="87"/>
      <c r="AH2430" s="1"/>
      <c r="AI2430" s="1"/>
      <c r="AJ2430" s="1"/>
      <c r="AK2430" s="1"/>
      <c r="AL2430" s="1"/>
      <c r="AM2430" s="1"/>
      <c r="AN2430" s="1"/>
      <c r="AO2430" s="1"/>
      <c r="AP2430" s="1"/>
      <c r="AQ2430" s="1"/>
      <c r="AR2430" s="1"/>
      <c r="AS2430" s="1"/>
      <c r="AT2430" s="1"/>
      <c r="AU2430" s="1"/>
      <c r="AV2430" s="1"/>
      <c r="AW2430" s="1"/>
      <c r="AX2430" s="1"/>
      <c r="AY2430" s="1"/>
      <c r="AZ2430" s="1"/>
      <c r="BA2430" s="1"/>
      <c r="BB2430" s="1"/>
      <c r="BC2430" s="1"/>
      <c r="BD2430" s="1"/>
      <c r="BE2430" s="1"/>
      <c r="BF2430" s="1"/>
      <c r="BG2430" s="1"/>
      <c r="BH2430" s="1"/>
      <c r="BI2430" s="1"/>
      <c r="BJ2430" s="1"/>
      <c r="BK2430" s="1"/>
    </row>
    <row r="2431" spans="1:63" s="2" customFormat="1" ht="15" customHeight="1" x14ac:dyDescent="0.15">
      <c r="A2431" s="1"/>
      <c r="B2431" s="1"/>
      <c r="C2431" s="1"/>
      <c r="D2431" s="1"/>
      <c r="E2431" s="1"/>
      <c r="F2431" s="1"/>
      <c r="G2431" s="1"/>
      <c r="H2431" s="1"/>
      <c r="I2431" s="1"/>
      <c r="J2431" s="1"/>
      <c r="K2431" s="1"/>
      <c r="L2431" s="1"/>
      <c r="M2431" s="1"/>
      <c r="N2431" s="1"/>
      <c r="O2431" s="1"/>
      <c r="P2431" s="1"/>
      <c r="Q2431" s="1"/>
      <c r="R2431" s="1"/>
      <c r="S2431" s="1"/>
      <c r="T2431" s="1"/>
      <c r="U2431" s="1"/>
      <c r="V2431" s="1"/>
      <c r="W2431" s="1"/>
      <c r="X2431" s="1"/>
      <c r="Y2431" s="1"/>
      <c r="Z2431" s="1"/>
      <c r="AA2431" s="1"/>
      <c r="AB2431" s="1"/>
      <c r="AC2431" s="1"/>
      <c r="AD2431" s="1"/>
      <c r="AE2431" s="1"/>
      <c r="AF2431" s="83"/>
      <c r="AG2431" s="87"/>
      <c r="AH2431" s="1"/>
      <c r="AI2431" s="1"/>
      <c r="AJ2431" s="1"/>
      <c r="AK2431" s="1"/>
      <c r="AL2431" s="1"/>
      <c r="AM2431" s="1"/>
      <c r="AN2431" s="1"/>
      <c r="AO2431" s="1"/>
      <c r="AP2431" s="1"/>
      <c r="AQ2431" s="1"/>
      <c r="AR2431" s="1"/>
      <c r="AS2431" s="1"/>
      <c r="AT2431" s="1"/>
      <c r="AU2431" s="1"/>
      <c r="AV2431" s="1"/>
      <c r="AW2431" s="1"/>
      <c r="AX2431" s="1"/>
      <c r="AY2431" s="1"/>
      <c r="AZ2431" s="1"/>
      <c r="BA2431" s="1"/>
      <c r="BB2431" s="1"/>
      <c r="BC2431" s="1"/>
      <c r="BD2431" s="1"/>
      <c r="BE2431" s="1"/>
      <c r="BF2431" s="1"/>
      <c r="BG2431" s="1"/>
      <c r="BH2431" s="1"/>
      <c r="BI2431" s="1"/>
      <c r="BJ2431" s="1"/>
      <c r="BK2431" s="1"/>
    </row>
    <row r="2432" spans="1:63" s="2" customFormat="1" ht="15" customHeight="1" x14ac:dyDescent="0.15">
      <c r="A2432" s="1"/>
      <c r="B2432" s="1"/>
      <c r="C2432" s="1"/>
      <c r="D2432" s="1"/>
      <c r="E2432" s="1"/>
      <c r="F2432" s="1"/>
      <c r="G2432" s="1"/>
      <c r="H2432" s="1"/>
      <c r="I2432" s="1"/>
      <c r="J2432" s="1"/>
      <c r="K2432" s="1"/>
      <c r="L2432" s="1"/>
      <c r="M2432" s="1"/>
      <c r="N2432" s="1"/>
      <c r="O2432" s="1"/>
      <c r="P2432" s="1"/>
      <c r="Q2432" s="1"/>
      <c r="R2432" s="1"/>
      <c r="S2432" s="1"/>
      <c r="T2432" s="1"/>
      <c r="U2432" s="1"/>
      <c r="V2432" s="1"/>
      <c r="W2432" s="1"/>
      <c r="X2432" s="1"/>
      <c r="Y2432" s="1"/>
      <c r="Z2432" s="1"/>
      <c r="AA2432" s="1"/>
      <c r="AB2432" s="1"/>
      <c r="AC2432" s="1"/>
      <c r="AD2432" s="1"/>
      <c r="AE2432" s="1"/>
      <c r="AF2432" s="83"/>
      <c r="AG2432" s="87"/>
      <c r="AH2432" s="1"/>
      <c r="AI2432" s="1"/>
      <c r="AJ2432" s="1"/>
      <c r="AK2432" s="1"/>
      <c r="AL2432" s="1"/>
      <c r="AM2432" s="1"/>
      <c r="AN2432" s="1"/>
      <c r="AO2432" s="1"/>
      <c r="AP2432" s="1"/>
      <c r="AQ2432" s="1"/>
      <c r="AR2432" s="1"/>
      <c r="AS2432" s="1"/>
      <c r="AT2432" s="1"/>
      <c r="AU2432" s="1"/>
      <c r="AV2432" s="1"/>
      <c r="AW2432" s="1"/>
      <c r="AX2432" s="1"/>
      <c r="AY2432" s="1"/>
      <c r="AZ2432" s="1"/>
      <c r="BA2432" s="1"/>
      <c r="BB2432" s="1"/>
      <c r="BC2432" s="1"/>
      <c r="BD2432" s="1"/>
      <c r="BE2432" s="1"/>
      <c r="BF2432" s="1"/>
      <c r="BG2432" s="1"/>
      <c r="BH2432" s="1"/>
      <c r="BI2432" s="1"/>
      <c r="BJ2432" s="1"/>
      <c r="BK2432" s="1"/>
    </row>
    <row r="2433" spans="1:63" s="2" customFormat="1" ht="15" customHeight="1" x14ac:dyDescent="0.15">
      <c r="A2433" s="1"/>
      <c r="B2433" s="1"/>
      <c r="C2433" s="1"/>
      <c r="D2433" s="1"/>
      <c r="E2433" s="1"/>
      <c r="F2433" s="1"/>
      <c r="G2433" s="1"/>
      <c r="H2433" s="1"/>
      <c r="I2433" s="1"/>
      <c r="J2433" s="1"/>
      <c r="K2433" s="1"/>
      <c r="L2433" s="1"/>
      <c r="M2433" s="1"/>
      <c r="N2433" s="1"/>
      <c r="O2433" s="1"/>
      <c r="P2433" s="1"/>
      <c r="Q2433" s="1"/>
      <c r="R2433" s="1"/>
      <c r="S2433" s="1"/>
      <c r="T2433" s="1"/>
      <c r="U2433" s="1"/>
      <c r="V2433" s="1"/>
      <c r="W2433" s="1"/>
      <c r="X2433" s="1"/>
      <c r="Y2433" s="1"/>
      <c r="Z2433" s="1"/>
      <c r="AA2433" s="1"/>
      <c r="AB2433" s="1"/>
      <c r="AC2433" s="1"/>
      <c r="AD2433" s="1"/>
      <c r="AE2433" s="1"/>
      <c r="AF2433" s="83"/>
      <c r="AG2433" s="87"/>
      <c r="AH2433" s="1"/>
      <c r="AI2433" s="1"/>
      <c r="AJ2433" s="1"/>
      <c r="AK2433" s="1"/>
      <c r="AL2433" s="1"/>
      <c r="AM2433" s="1"/>
      <c r="AN2433" s="1"/>
      <c r="AO2433" s="1"/>
      <c r="AP2433" s="1"/>
      <c r="AQ2433" s="1"/>
      <c r="AR2433" s="1"/>
      <c r="AS2433" s="1"/>
      <c r="AT2433" s="1"/>
      <c r="AU2433" s="1"/>
      <c r="AV2433" s="1"/>
      <c r="AW2433" s="1"/>
      <c r="AX2433" s="1"/>
      <c r="AY2433" s="1"/>
      <c r="AZ2433" s="1"/>
      <c r="BA2433" s="1"/>
      <c r="BB2433" s="1"/>
      <c r="BC2433" s="1"/>
      <c r="BD2433" s="1"/>
      <c r="BE2433" s="1"/>
      <c r="BF2433" s="1"/>
      <c r="BG2433" s="1"/>
      <c r="BH2433" s="1"/>
      <c r="BI2433" s="1"/>
      <c r="BJ2433" s="1"/>
      <c r="BK2433" s="1"/>
    </row>
    <row r="2434" spans="1:63" s="2" customFormat="1" ht="15" customHeight="1" x14ac:dyDescent="0.15">
      <c r="A2434" s="1"/>
      <c r="B2434" s="1"/>
      <c r="C2434" s="1"/>
      <c r="D2434" s="1"/>
      <c r="E2434" s="1"/>
      <c r="F2434" s="1"/>
      <c r="G2434" s="1"/>
      <c r="H2434" s="1"/>
      <c r="I2434" s="1"/>
      <c r="J2434" s="1"/>
      <c r="K2434" s="1"/>
      <c r="L2434" s="1"/>
      <c r="M2434" s="1"/>
      <c r="N2434" s="1"/>
      <c r="O2434" s="1"/>
      <c r="P2434" s="1"/>
      <c r="Q2434" s="1"/>
      <c r="R2434" s="1"/>
      <c r="S2434" s="1"/>
      <c r="T2434" s="1"/>
      <c r="U2434" s="1"/>
      <c r="V2434" s="1"/>
      <c r="W2434" s="1"/>
      <c r="X2434" s="1"/>
      <c r="Y2434" s="1"/>
      <c r="Z2434" s="1"/>
      <c r="AA2434" s="1"/>
      <c r="AB2434" s="1"/>
      <c r="AC2434" s="1"/>
      <c r="AD2434" s="1"/>
      <c r="AE2434" s="1"/>
      <c r="AF2434" s="83"/>
      <c r="AG2434" s="87"/>
      <c r="AH2434" s="1"/>
      <c r="AI2434" s="1"/>
      <c r="AJ2434" s="1"/>
      <c r="AK2434" s="1"/>
      <c r="AL2434" s="1"/>
      <c r="AM2434" s="1"/>
      <c r="AN2434" s="1"/>
      <c r="AO2434" s="1"/>
      <c r="AP2434" s="1"/>
      <c r="AQ2434" s="1"/>
      <c r="AR2434" s="1"/>
      <c r="AS2434" s="1"/>
      <c r="AT2434" s="1"/>
      <c r="AU2434" s="1"/>
      <c r="AV2434" s="1"/>
      <c r="AW2434" s="1"/>
      <c r="AX2434" s="1"/>
      <c r="AY2434" s="1"/>
      <c r="AZ2434" s="1"/>
      <c r="BA2434" s="1"/>
      <c r="BB2434" s="1"/>
      <c r="BC2434" s="1"/>
      <c r="BD2434" s="1"/>
      <c r="BE2434" s="1"/>
      <c r="BF2434" s="1"/>
      <c r="BG2434" s="1"/>
      <c r="BH2434" s="1"/>
      <c r="BI2434" s="1"/>
      <c r="BJ2434" s="1"/>
      <c r="BK2434" s="1"/>
    </row>
    <row r="2435" spans="1:63" s="2" customFormat="1" ht="15" customHeight="1" x14ac:dyDescent="0.15">
      <c r="A2435" s="1"/>
      <c r="B2435" s="1"/>
      <c r="C2435" s="1"/>
      <c r="D2435" s="1"/>
      <c r="E2435" s="1"/>
      <c r="F2435" s="1"/>
      <c r="G2435" s="1"/>
      <c r="H2435" s="1"/>
      <c r="I2435" s="1"/>
      <c r="J2435" s="1"/>
      <c r="K2435" s="1"/>
      <c r="L2435" s="1"/>
      <c r="M2435" s="1"/>
      <c r="N2435" s="1"/>
      <c r="O2435" s="1"/>
      <c r="P2435" s="1"/>
      <c r="Q2435" s="1"/>
      <c r="R2435" s="1"/>
      <c r="S2435" s="1"/>
      <c r="T2435" s="1"/>
      <c r="U2435" s="1"/>
      <c r="V2435" s="1"/>
      <c r="W2435" s="1"/>
      <c r="X2435" s="1"/>
      <c r="Y2435" s="1"/>
      <c r="Z2435" s="1"/>
      <c r="AA2435" s="1"/>
      <c r="AB2435" s="1"/>
      <c r="AC2435" s="1"/>
      <c r="AD2435" s="1"/>
      <c r="AE2435" s="1"/>
      <c r="AF2435" s="83"/>
      <c r="AG2435" s="87"/>
      <c r="AH2435" s="1"/>
      <c r="AI2435" s="1"/>
      <c r="AJ2435" s="1"/>
      <c r="AK2435" s="1"/>
      <c r="AL2435" s="1"/>
      <c r="AM2435" s="1"/>
      <c r="AN2435" s="1"/>
      <c r="AO2435" s="1"/>
      <c r="AP2435" s="1"/>
      <c r="AQ2435" s="1"/>
      <c r="AR2435" s="1"/>
      <c r="AS2435" s="1"/>
      <c r="AT2435" s="1"/>
      <c r="AU2435" s="1"/>
      <c r="AV2435" s="1"/>
      <c r="AW2435" s="1"/>
      <c r="AX2435" s="1"/>
      <c r="AY2435" s="1"/>
      <c r="AZ2435" s="1"/>
      <c r="BA2435" s="1"/>
      <c r="BB2435" s="1"/>
      <c r="BC2435" s="1"/>
      <c r="BD2435" s="1"/>
      <c r="BE2435" s="1"/>
      <c r="BF2435" s="1"/>
      <c r="BG2435" s="1"/>
      <c r="BH2435" s="1"/>
      <c r="BI2435" s="1"/>
      <c r="BJ2435" s="1"/>
      <c r="BK2435" s="1"/>
    </row>
    <row r="2436" spans="1:63" s="2" customFormat="1" ht="15" customHeight="1" x14ac:dyDescent="0.15">
      <c r="A2436" s="1"/>
      <c r="B2436" s="1"/>
      <c r="C2436" s="1"/>
      <c r="D2436" s="1"/>
      <c r="E2436" s="1"/>
      <c r="F2436" s="1"/>
      <c r="G2436" s="1"/>
      <c r="H2436" s="1"/>
      <c r="I2436" s="1"/>
      <c r="J2436" s="1"/>
      <c r="K2436" s="1"/>
      <c r="L2436" s="1"/>
      <c r="M2436" s="1"/>
      <c r="N2436" s="1"/>
      <c r="O2436" s="1"/>
      <c r="P2436" s="1"/>
      <c r="Q2436" s="1"/>
      <c r="R2436" s="1"/>
      <c r="S2436" s="1"/>
      <c r="T2436" s="1"/>
      <c r="U2436" s="1"/>
      <c r="V2436" s="1"/>
      <c r="W2436" s="1"/>
      <c r="X2436" s="1"/>
      <c r="Y2436" s="1"/>
      <c r="Z2436" s="1"/>
      <c r="AA2436" s="1"/>
      <c r="AB2436" s="1"/>
      <c r="AC2436" s="1"/>
      <c r="AD2436" s="1"/>
      <c r="AE2436" s="1"/>
      <c r="AF2436" s="83"/>
      <c r="AG2436" s="87"/>
      <c r="AH2436" s="1"/>
      <c r="AI2436" s="1"/>
      <c r="AJ2436" s="1"/>
      <c r="AK2436" s="1"/>
      <c r="AL2436" s="1"/>
      <c r="AM2436" s="1"/>
      <c r="AN2436" s="1"/>
      <c r="AO2436" s="1"/>
      <c r="AP2436" s="1"/>
      <c r="AQ2436" s="1"/>
      <c r="AR2436" s="1"/>
      <c r="AS2436" s="1"/>
      <c r="AT2436" s="1"/>
      <c r="AU2436" s="1"/>
      <c r="AV2436" s="1"/>
      <c r="AW2436" s="1"/>
      <c r="AX2436" s="1"/>
      <c r="AY2436" s="1"/>
      <c r="AZ2436" s="1"/>
      <c r="BA2436" s="1"/>
      <c r="BB2436" s="1"/>
      <c r="BC2436" s="1"/>
      <c r="BD2436" s="1"/>
      <c r="BE2436" s="1"/>
      <c r="BF2436" s="1"/>
      <c r="BG2436" s="1"/>
      <c r="BH2436" s="1"/>
      <c r="BI2436" s="1"/>
      <c r="BJ2436" s="1"/>
      <c r="BK2436" s="1"/>
    </row>
    <row r="2437" spans="1:63" s="2" customFormat="1" ht="15" customHeight="1" x14ac:dyDescent="0.15">
      <c r="A2437" s="1"/>
      <c r="B2437" s="1"/>
      <c r="C2437" s="1"/>
      <c r="D2437" s="1"/>
      <c r="E2437" s="1"/>
      <c r="F2437" s="1"/>
      <c r="G2437" s="1"/>
      <c r="H2437" s="1"/>
      <c r="I2437" s="1"/>
      <c r="J2437" s="1"/>
      <c r="K2437" s="1"/>
      <c r="L2437" s="1"/>
      <c r="M2437" s="1"/>
      <c r="N2437" s="1"/>
      <c r="O2437" s="1"/>
      <c r="P2437" s="1"/>
      <c r="Q2437" s="1"/>
      <c r="R2437" s="1"/>
      <c r="S2437" s="1"/>
      <c r="T2437" s="1"/>
      <c r="U2437" s="1"/>
      <c r="V2437" s="1"/>
      <c r="W2437" s="1"/>
      <c r="X2437" s="1"/>
      <c r="Y2437" s="1"/>
      <c r="Z2437" s="1"/>
      <c r="AA2437" s="1"/>
      <c r="AB2437" s="1"/>
      <c r="AC2437" s="1"/>
      <c r="AD2437" s="1"/>
      <c r="AE2437" s="1"/>
      <c r="AF2437" s="83"/>
      <c r="AG2437" s="87"/>
      <c r="AH2437" s="1"/>
      <c r="AI2437" s="1"/>
      <c r="AJ2437" s="1"/>
      <c r="AK2437" s="1"/>
      <c r="AL2437" s="1"/>
      <c r="AM2437" s="1"/>
      <c r="AN2437" s="1"/>
      <c r="AO2437" s="1"/>
      <c r="AP2437" s="1"/>
      <c r="AQ2437" s="1"/>
      <c r="AR2437" s="1"/>
      <c r="AS2437" s="1"/>
      <c r="AT2437" s="1"/>
      <c r="AU2437" s="1"/>
      <c r="AV2437" s="1"/>
      <c r="AW2437" s="1"/>
      <c r="AX2437" s="1"/>
      <c r="AY2437" s="1"/>
      <c r="AZ2437" s="1"/>
      <c r="BA2437" s="1"/>
      <c r="BB2437" s="1"/>
      <c r="BC2437" s="1"/>
      <c r="BD2437" s="1"/>
      <c r="BE2437" s="1"/>
      <c r="BF2437" s="1"/>
      <c r="BG2437" s="1"/>
      <c r="BH2437" s="1"/>
      <c r="BI2437" s="1"/>
      <c r="BJ2437" s="1"/>
      <c r="BK2437" s="1"/>
    </row>
    <row r="2438" spans="1:63" s="2" customFormat="1" ht="15" customHeight="1" x14ac:dyDescent="0.15">
      <c r="A2438" s="1"/>
      <c r="B2438" s="1"/>
      <c r="C2438" s="1"/>
      <c r="D2438" s="1"/>
      <c r="E2438" s="1"/>
      <c r="F2438" s="1"/>
      <c r="G2438" s="1"/>
      <c r="H2438" s="1"/>
      <c r="I2438" s="1"/>
      <c r="J2438" s="1"/>
      <c r="K2438" s="1"/>
      <c r="L2438" s="1"/>
      <c r="M2438" s="1"/>
      <c r="N2438" s="1"/>
      <c r="O2438" s="1"/>
      <c r="P2438" s="1"/>
      <c r="Q2438" s="1"/>
      <c r="R2438" s="1"/>
      <c r="S2438" s="1"/>
      <c r="T2438" s="1"/>
      <c r="U2438" s="1"/>
      <c r="V2438" s="1"/>
      <c r="W2438" s="1"/>
      <c r="X2438" s="1"/>
      <c r="Y2438" s="1"/>
      <c r="Z2438" s="1"/>
      <c r="AA2438" s="1"/>
      <c r="AB2438" s="1"/>
      <c r="AC2438" s="1"/>
      <c r="AD2438" s="1"/>
      <c r="AE2438" s="1"/>
      <c r="AF2438" s="83"/>
      <c r="AG2438" s="87"/>
      <c r="AH2438" s="1"/>
      <c r="AI2438" s="1"/>
      <c r="AJ2438" s="1"/>
      <c r="AK2438" s="1"/>
      <c r="AL2438" s="1"/>
      <c r="AM2438" s="1"/>
      <c r="AN2438" s="1"/>
      <c r="AO2438" s="1"/>
      <c r="AP2438" s="1"/>
      <c r="AQ2438" s="1"/>
      <c r="AR2438" s="1"/>
      <c r="AS2438" s="1"/>
      <c r="AT2438" s="1"/>
      <c r="AU2438" s="1"/>
      <c r="AV2438" s="1"/>
      <c r="AW2438" s="1"/>
      <c r="AX2438" s="1"/>
      <c r="AY2438" s="1"/>
      <c r="AZ2438" s="1"/>
      <c r="BA2438" s="1"/>
      <c r="BB2438" s="1"/>
      <c r="BC2438" s="1"/>
      <c r="BD2438" s="1"/>
      <c r="BE2438" s="1"/>
      <c r="BF2438" s="1"/>
      <c r="BG2438" s="1"/>
      <c r="BH2438" s="1"/>
      <c r="BI2438" s="1"/>
      <c r="BJ2438" s="1"/>
      <c r="BK2438" s="1"/>
    </row>
    <row r="2439" spans="1:63" s="2" customFormat="1" ht="15" customHeight="1" x14ac:dyDescent="0.15">
      <c r="A2439" s="1"/>
      <c r="B2439" s="1"/>
      <c r="C2439" s="1"/>
      <c r="D2439" s="1"/>
      <c r="E2439" s="1"/>
      <c r="F2439" s="1"/>
      <c r="G2439" s="1"/>
      <c r="H2439" s="1"/>
      <c r="I2439" s="1"/>
      <c r="J2439" s="1"/>
      <c r="K2439" s="1"/>
      <c r="L2439" s="1"/>
      <c r="M2439" s="1"/>
      <c r="N2439" s="1"/>
      <c r="O2439" s="1"/>
      <c r="P2439" s="1"/>
      <c r="Q2439" s="1"/>
      <c r="R2439" s="1"/>
      <c r="S2439" s="1"/>
      <c r="T2439" s="1"/>
      <c r="U2439" s="1"/>
      <c r="V2439" s="1"/>
      <c r="W2439" s="1"/>
      <c r="X2439" s="1"/>
      <c r="Y2439" s="1"/>
      <c r="Z2439" s="1"/>
      <c r="AA2439" s="1"/>
      <c r="AB2439" s="1"/>
      <c r="AC2439" s="1"/>
      <c r="AD2439" s="1"/>
      <c r="AE2439" s="1"/>
      <c r="AF2439" s="83"/>
      <c r="AG2439" s="87"/>
      <c r="AH2439" s="1"/>
      <c r="AI2439" s="1"/>
      <c r="AJ2439" s="1"/>
      <c r="AK2439" s="1"/>
      <c r="AL2439" s="1"/>
      <c r="AM2439" s="1"/>
      <c r="AN2439" s="1"/>
      <c r="AO2439" s="1"/>
      <c r="AP2439" s="1"/>
      <c r="AQ2439" s="1"/>
      <c r="AR2439" s="1"/>
      <c r="AS2439" s="1"/>
      <c r="AT2439" s="1"/>
      <c r="AU2439" s="1"/>
      <c r="AV2439" s="1"/>
      <c r="AW2439" s="1"/>
      <c r="AX2439" s="1"/>
      <c r="AY2439" s="1"/>
      <c r="AZ2439" s="1"/>
      <c r="BA2439" s="1"/>
      <c r="BB2439" s="1"/>
      <c r="BC2439" s="1"/>
      <c r="BD2439" s="1"/>
      <c r="BE2439" s="1"/>
      <c r="BF2439" s="1"/>
      <c r="BG2439" s="1"/>
      <c r="BH2439" s="1"/>
      <c r="BI2439" s="1"/>
      <c r="BJ2439" s="1"/>
      <c r="BK2439" s="1"/>
    </row>
    <row r="2440" spans="1:63" s="2" customFormat="1" ht="15" customHeight="1" x14ac:dyDescent="0.15">
      <c r="A2440" s="1"/>
      <c r="B2440" s="1"/>
      <c r="C2440" s="1"/>
      <c r="D2440" s="1"/>
      <c r="E2440" s="1"/>
      <c r="F2440" s="1"/>
      <c r="G2440" s="1"/>
      <c r="H2440" s="1"/>
      <c r="I2440" s="1"/>
      <c r="J2440" s="1"/>
      <c r="K2440" s="1"/>
      <c r="L2440" s="1"/>
      <c r="M2440" s="1"/>
      <c r="N2440" s="1"/>
      <c r="O2440" s="1"/>
      <c r="P2440" s="1"/>
      <c r="Q2440" s="1"/>
      <c r="R2440" s="1"/>
      <c r="S2440" s="1"/>
      <c r="T2440" s="1"/>
      <c r="U2440" s="1"/>
      <c r="V2440" s="1"/>
      <c r="W2440" s="1"/>
      <c r="X2440" s="1"/>
      <c r="Y2440" s="1"/>
      <c r="Z2440" s="1"/>
      <c r="AA2440" s="1"/>
      <c r="AB2440" s="1"/>
      <c r="AC2440" s="1"/>
      <c r="AD2440" s="1"/>
      <c r="AE2440" s="1"/>
      <c r="AF2440" s="83"/>
      <c r="AG2440" s="87"/>
      <c r="AH2440" s="1"/>
      <c r="AI2440" s="1"/>
      <c r="AJ2440" s="1"/>
      <c r="AK2440" s="1"/>
      <c r="AL2440" s="1"/>
      <c r="AM2440" s="1"/>
      <c r="AN2440" s="1"/>
      <c r="AO2440" s="1"/>
      <c r="AP2440" s="1"/>
      <c r="AQ2440" s="1"/>
      <c r="AR2440" s="1"/>
      <c r="AS2440" s="1"/>
      <c r="AT2440" s="1"/>
      <c r="AU2440" s="1"/>
      <c r="AV2440" s="1"/>
      <c r="AW2440" s="1"/>
      <c r="AX2440" s="1"/>
      <c r="AY2440" s="1"/>
      <c r="AZ2440" s="1"/>
      <c r="BA2440" s="1"/>
      <c r="BB2440" s="1"/>
      <c r="BC2440" s="1"/>
      <c r="BD2440" s="1"/>
      <c r="BE2440" s="1"/>
      <c r="BF2440" s="1"/>
      <c r="BG2440" s="1"/>
      <c r="BH2440" s="1"/>
      <c r="BI2440" s="1"/>
      <c r="BJ2440" s="1"/>
      <c r="BK2440" s="1"/>
    </row>
    <row r="2441" spans="1:63" s="2" customFormat="1" ht="15" customHeight="1" x14ac:dyDescent="0.15">
      <c r="A2441" s="1"/>
      <c r="B2441" s="1"/>
      <c r="C2441" s="1"/>
      <c r="D2441" s="1"/>
      <c r="E2441" s="1"/>
      <c r="F2441" s="1"/>
      <c r="G2441" s="1"/>
      <c r="H2441" s="1"/>
      <c r="I2441" s="1"/>
      <c r="J2441" s="1"/>
      <c r="K2441" s="1"/>
      <c r="L2441" s="1"/>
      <c r="M2441" s="1"/>
      <c r="N2441" s="1"/>
      <c r="O2441" s="1"/>
      <c r="P2441" s="1"/>
      <c r="Q2441" s="1"/>
      <c r="R2441" s="1"/>
      <c r="S2441" s="1"/>
      <c r="T2441" s="1"/>
      <c r="U2441" s="1"/>
      <c r="V2441" s="1"/>
      <c r="W2441" s="1"/>
      <c r="X2441" s="1"/>
      <c r="Y2441" s="1"/>
      <c r="Z2441" s="1"/>
      <c r="AA2441" s="1"/>
      <c r="AB2441" s="1"/>
      <c r="AC2441" s="1"/>
      <c r="AD2441" s="1"/>
      <c r="AE2441" s="1"/>
      <c r="AF2441" s="83"/>
      <c r="AG2441" s="87"/>
      <c r="AH2441" s="1"/>
      <c r="AI2441" s="1"/>
      <c r="AJ2441" s="1"/>
      <c r="AK2441" s="1"/>
      <c r="AL2441" s="1"/>
      <c r="AM2441" s="1"/>
      <c r="AN2441" s="1"/>
      <c r="AO2441" s="1"/>
      <c r="AP2441" s="1"/>
      <c r="AQ2441" s="1"/>
      <c r="AR2441" s="1"/>
      <c r="AS2441" s="1"/>
      <c r="AT2441" s="1"/>
      <c r="AU2441" s="1"/>
      <c r="AV2441" s="1"/>
      <c r="AW2441" s="1"/>
      <c r="AX2441" s="1"/>
      <c r="AY2441" s="1"/>
      <c r="AZ2441" s="1"/>
      <c r="BA2441" s="1"/>
      <c r="BB2441" s="1"/>
      <c r="BC2441" s="1"/>
      <c r="BD2441" s="1"/>
      <c r="BE2441" s="1"/>
      <c r="BF2441" s="1"/>
      <c r="BG2441" s="1"/>
      <c r="BH2441" s="1"/>
      <c r="BI2441" s="1"/>
      <c r="BJ2441" s="1"/>
      <c r="BK2441" s="1"/>
    </row>
    <row r="2442" spans="1:63" s="2" customFormat="1" ht="15" customHeight="1" x14ac:dyDescent="0.15">
      <c r="A2442" s="1"/>
      <c r="B2442" s="1"/>
      <c r="C2442" s="1"/>
      <c r="D2442" s="1"/>
      <c r="E2442" s="1"/>
      <c r="F2442" s="1"/>
      <c r="G2442" s="1"/>
      <c r="H2442" s="1"/>
      <c r="I2442" s="1"/>
      <c r="J2442" s="1"/>
      <c r="K2442" s="1"/>
      <c r="L2442" s="1"/>
      <c r="M2442" s="1"/>
      <c r="N2442" s="1"/>
      <c r="O2442" s="1"/>
      <c r="P2442" s="1"/>
      <c r="Q2442" s="1"/>
      <c r="R2442" s="1"/>
      <c r="S2442" s="1"/>
      <c r="T2442" s="1"/>
      <c r="U2442" s="1"/>
      <c r="V2442" s="1"/>
      <c r="W2442" s="1"/>
      <c r="X2442" s="1"/>
      <c r="Y2442" s="1"/>
      <c r="Z2442" s="1"/>
      <c r="AA2442" s="1"/>
      <c r="AB2442" s="1"/>
      <c r="AC2442" s="1"/>
      <c r="AD2442" s="1"/>
      <c r="AE2442" s="1"/>
      <c r="AF2442" s="83"/>
      <c r="AG2442" s="87"/>
      <c r="AH2442" s="1"/>
      <c r="AI2442" s="1"/>
      <c r="AJ2442" s="1"/>
      <c r="AK2442" s="1"/>
      <c r="AL2442" s="1"/>
      <c r="AM2442" s="1"/>
      <c r="AN2442" s="1"/>
      <c r="AO2442" s="1"/>
      <c r="AP2442" s="1"/>
      <c r="AQ2442" s="1"/>
      <c r="AR2442" s="1"/>
      <c r="AS2442" s="1"/>
      <c r="AT2442" s="1"/>
      <c r="AU2442" s="1"/>
      <c r="AV2442" s="1"/>
      <c r="AW2442" s="1"/>
      <c r="AX2442" s="1"/>
      <c r="AY2442" s="1"/>
      <c r="AZ2442" s="1"/>
      <c r="BA2442" s="1"/>
      <c r="BB2442" s="1"/>
      <c r="BC2442" s="1"/>
      <c r="BD2442" s="1"/>
      <c r="BE2442" s="1"/>
      <c r="BF2442" s="1"/>
      <c r="BG2442" s="1"/>
      <c r="BH2442" s="1"/>
      <c r="BI2442" s="1"/>
      <c r="BJ2442" s="1"/>
      <c r="BK2442" s="1"/>
    </row>
    <row r="2443" spans="1:63" s="2" customFormat="1" ht="15" customHeight="1" x14ac:dyDescent="0.15">
      <c r="A2443" s="1"/>
      <c r="B2443" s="1"/>
      <c r="C2443" s="1"/>
      <c r="D2443" s="1"/>
      <c r="E2443" s="1"/>
      <c r="F2443" s="1"/>
      <c r="G2443" s="1"/>
      <c r="H2443" s="1"/>
      <c r="I2443" s="1"/>
      <c r="J2443" s="1"/>
      <c r="K2443" s="1"/>
      <c r="L2443" s="1"/>
      <c r="M2443" s="1"/>
      <c r="N2443" s="1"/>
      <c r="O2443" s="1"/>
      <c r="P2443" s="1"/>
      <c r="Q2443" s="1"/>
      <c r="R2443" s="1"/>
      <c r="S2443" s="1"/>
      <c r="T2443" s="1"/>
      <c r="U2443" s="1"/>
      <c r="V2443" s="1"/>
      <c r="W2443" s="1"/>
      <c r="X2443" s="1"/>
      <c r="Y2443" s="1"/>
      <c r="Z2443" s="1"/>
      <c r="AA2443" s="1"/>
      <c r="AB2443" s="1"/>
      <c r="AC2443" s="1"/>
      <c r="AD2443" s="1"/>
      <c r="AE2443" s="1"/>
      <c r="AF2443" s="83"/>
      <c r="AG2443" s="87"/>
      <c r="AH2443" s="1"/>
      <c r="AI2443" s="1"/>
      <c r="AJ2443" s="1"/>
      <c r="AK2443" s="1"/>
      <c r="AL2443" s="1"/>
      <c r="AM2443" s="1"/>
      <c r="AN2443" s="1"/>
      <c r="AO2443" s="1"/>
      <c r="AP2443" s="1"/>
      <c r="AQ2443" s="1"/>
      <c r="AR2443" s="1"/>
      <c r="AS2443" s="1"/>
      <c r="AT2443" s="1"/>
      <c r="AU2443" s="1"/>
      <c r="AV2443" s="1"/>
      <c r="AW2443" s="1"/>
      <c r="AX2443" s="1"/>
      <c r="AY2443" s="1"/>
      <c r="AZ2443" s="1"/>
      <c r="BA2443" s="1"/>
      <c r="BB2443" s="1"/>
      <c r="BC2443" s="1"/>
      <c r="BD2443" s="1"/>
      <c r="BE2443" s="1"/>
      <c r="BF2443" s="1"/>
      <c r="BG2443" s="1"/>
      <c r="BH2443" s="1"/>
      <c r="BI2443" s="1"/>
      <c r="BJ2443" s="1"/>
      <c r="BK2443" s="1"/>
    </row>
    <row r="2444" spans="1:63" s="2" customFormat="1" ht="15" customHeight="1" x14ac:dyDescent="0.15">
      <c r="A2444" s="1"/>
      <c r="B2444" s="1"/>
      <c r="C2444" s="1"/>
      <c r="D2444" s="1"/>
      <c r="E2444" s="1"/>
      <c r="F2444" s="1"/>
      <c r="G2444" s="1"/>
      <c r="H2444" s="1"/>
      <c r="I2444" s="1"/>
      <c r="J2444" s="1"/>
      <c r="K2444" s="1"/>
      <c r="L2444" s="1"/>
      <c r="M2444" s="1"/>
      <c r="N2444" s="1"/>
      <c r="O2444" s="1"/>
      <c r="P2444" s="1"/>
      <c r="Q2444" s="1"/>
      <c r="R2444" s="1"/>
      <c r="S2444" s="1"/>
      <c r="T2444" s="1"/>
      <c r="U2444" s="1"/>
      <c r="V2444" s="1"/>
      <c r="W2444" s="1"/>
      <c r="X2444" s="1"/>
      <c r="Y2444" s="1"/>
      <c r="Z2444" s="1"/>
      <c r="AA2444" s="1"/>
      <c r="AB2444" s="1"/>
      <c r="AC2444" s="1"/>
      <c r="AD2444" s="1"/>
      <c r="AE2444" s="1"/>
      <c r="AF2444" s="83"/>
      <c r="AG2444" s="87"/>
      <c r="AH2444" s="1"/>
      <c r="AI2444" s="1"/>
      <c r="AJ2444" s="1"/>
      <c r="AK2444" s="1"/>
      <c r="AL2444" s="1"/>
      <c r="AM2444" s="1"/>
      <c r="AN2444" s="1"/>
      <c r="AO2444" s="1"/>
      <c r="AP2444" s="1"/>
      <c r="AQ2444" s="1"/>
      <c r="AR2444" s="1"/>
      <c r="AS2444" s="1"/>
      <c r="AT2444" s="1"/>
      <c r="AU2444" s="1"/>
      <c r="AV2444" s="1"/>
      <c r="AW2444" s="1"/>
      <c r="AX2444" s="1"/>
      <c r="AY2444" s="1"/>
      <c r="AZ2444" s="1"/>
      <c r="BA2444" s="1"/>
      <c r="BB2444" s="1"/>
      <c r="BC2444" s="1"/>
      <c r="BD2444" s="1"/>
      <c r="BE2444" s="1"/>
      <c r="BF2444" s="1"/>
      <c r="BG2444" s="1"/>
      <c r="BH2444" s="1"/>
      <c r="BI2444" s="1"/>
      <c r="BJ2444" s="1"/>
      <c r="BK2444" s="1"/>
    </row>
    <row r="2445" spans="1:63" s="2" customFormat="1" ht="15" customHeight="1" x14ac:dyDescent="0.15">
      <c r="A2445" s="1"/>
      <c r="B2445" s="1"/>
      <c r="C2445" s="1"/>
      <c r="D2445" s="1"/>
      <c r="E2445" s="1"/>
      <c r="F2445" s="1"/>
      <c r="G2445" s="1"/>
      <c r="H2445" s="1"/>
      <c r="I2445" s="1"/>
      <c r="J2445" s="1"/>
      <c r="K2445" s="1"/>
      <c r="L2445" s="1"/>
      <c r="M2445" s="1"/>
      <c r="N2445" s="1"/>
      <c r="O2445" s="1"/>
      <c r="P2445" s="1"/>
      <c r="Q2445" s="1"/>
      <c r="R2445" s="1"/>
      <c r="S2445" s="1"/>
      <c r="T2445" s="1"/>
      <c r="U2445" s="1"/>
      <c r="V2445" s="1"/>
      <c r="W2445" s="1"/>
      <c r="X2445" s="1"/>
      <c r="Y2445" s="1"/>
      <c r="Z2445" s="1"/>
      <c r="AA2445" s="1"/>
      <c r="AB2445" s="1"/>
      <c r="AC2445" s="1"/>
      <c r="AD2445" s="1"/>
      <c r="AE2445" s="1"/>
      <c r="AF2445" s="83"/>
      <c r="AG2445" s="87"/>
      <c r="AH2445" s="1"/>
      <c r="AI2445" s="1"/>
      <c r="AJ2445" s="1"/>
      <c r="AK2445" s="1"/>
      <c r="AL2445" s="1"/>
      <c r="AM2445" s="1"/>
      <c r="AN2445" s="1"/>
      <c r="AO2445" s="1"/>
      <c r="AP2445" s="1"/>
      <c r="AQ2445" s="1"/>
      <c r="AR2445" s="1"/>
      <c r="AS2445" s="1"/>
      <c r="AT2445" s="1"/>
      <c r="AU2445" s="1"/>
      <c r="AV2445" s="1"/>
      <c r="AW2445" s="1"/>
      <c r="AX2445" s="1"/>
      <c r="AY2445" s="1"/>
      <c r="AZ2445" s="1"/>
      <c r="BA2445" s="1"/>
      <c r="BB2445" s="1"/>
      <c r="BC2445" s="1"/>
      <c r="BD2445" s="1"/>
      <c r="BE2445" s="1"/>
      <c r="BF2445" s="1"/>
      <c r="BG2445" s="1"/>
      <c r="BH2445" s="1"/>
      <c r="BI2445" s="1"/>
      <c r="BJ2445" s="1"/>
      <c r="BK2445" s="1"/>
    </row>
    <row r="2446" spans="1:63" s="2" customFormat="1" ht="15" customHeight="1" x14ac:dyDescent="0.15">
      <c r="A2446" s="1"/>
      <c r="B2446" s="1"/>
      <c r="C2446" s="1"/>
      <c r="D2446" s="1"/>
      <c r="E2446" s="1"/>
      <c r="F2446" s="1"/>
      <c r="G2446" s="1"/>
      <c r="H2446" s="1"/>
      <c r="I2446" s="1"/>
      <c r="J2446" s="1"/>
      <c r="K2446" s="1"/>
      <c r="L2446" s="1"/>
      <c r="M2446" s="1"/>
      <c r="N2446" s="1"/>
      <c r="O2446" s="1"/>
      <c r="P2446" s="1"/>
      <c r="Q2446" s="1"/>
      <c r="R2446" s="1"/>
      <c r="S2446" s="1"/>
      <c r="T2446" s="1"/>
      <c r="U2446" s="1"/>
      <c r="V2446" s="1"/>
      <c r="W2446" s="1"/>
      <c r="X2446" s="1"/>
      <c r="Y2446" s="1"/>
      <c r="Z2446" s="1"/>
      <c r="AA2446" s="1"/>
      <c r="AB2446" s="1"/>
      <c r="AC2446" s="1"/>
      <c r="AD2446" s="1"/>
      <c r="AE2446" s="1"/>
      <c r="AF2446" s="83"/>
      <c r="AG2446" s="87"/>
      <c r="AH2446" s="1"/>
      <c r="AI2446" s="1"/>
      <c r="AJ2446" s="1"/>
      <c r="AK2446" s="1"/>
      <c r="AL2446" s="1"/>
      <c r="AM2446" s="1"/>
      <c r="AN2446" s="1"/>
      <c r="AO2446" s="1"/>
      <c r="AP2446" s="1"/>
      <c r="AQ2446" s="1"/>
      <c r="AR2446" s="1"/>
      <c r="AS2446" s="1"/>
      <c r="AT2446" s="1"/>
      <c r="AU2446" s="1"/>
      <c r="AV2446" s="1"/>
      <c r="AW2446" s="1"/>
      <c r="AX2446" s="1"/>
      <c r="AY2446" s="1"/>
      <c r="AZ2446" s="1"/>
      <c r="BA2446" s="1"/>
      <c r="BB2446" s="1"/>
      <c r="BC2446" s="1"/>
      <c r="BD2446" s="1"/>
      <c r="BE2446" s="1"/>
      <c r="BF2446" s="1"/>
      <c r="BG2446" s="1"/>
      <c r="BH2446" s="1"/>
      <c r="BI2446" s="1"/>
      <c r="BJ2446" s="1"/>
      <c r="BK2446" s="1"/>
    </row>
    <row r="2447" spans="1:63" s="2" customFormat="1" ht="15" customHeight="1" x14ac:dyDescent="0.15">
      <c r="A2447" s="1"/>
      <c r="B2447" s="1"/>
      <c r="C2447" s="1"/>
      <c r="D2447" s="1"/>
      <c r="E2447" s="1"/>
      <c r="F2447" s="1"/>
      <c r="G2447" s="1"/>
      <c r="H2447" s="1"/>
      <c r="I2447" s="1"/>
      <c r="J2447" s="1"/>
      <c r="K2447" s="1"/>
      <c r="L2447" s="1"/>
      <c r="M2447" s="1"/>
      <c r="N2447" s="1"/>
      <c r="O2447" s="1"/>
      <c r="P2447" s="1"/>
      <c r="Q2447" s="1"/>
      <c r="R2447" s="1"/>
      <c r="S2447" s="1"/>
      <c r="T2447" s="1"/>
      <c r="U2447" s="1"/>
      <c r="V2447" s="1"/>
      <c r="W2447" s="1"/>
      <c r="X2447" s="1"/>
      <c r="Y2447" s="1"/>
      <c r="Z2447" s="1"/>
      <c r="AA2447" s="1"/>
      <c r="AB2447" s="1"/>
      <c r="AC2447" s="1"/>
      <c r="AD2447" s="1"/>
      <c r="AE2447" s="1"/>
      <c r="AF2447" s="83"/>
      <c r="AG2447" s="87"/>
      <c r="AH2447" s="1"/>
      <c r="AI2447" s="1"/>
      <c r="AJ2447" s="1"/>
      <c r="AK2447" s="1"/>
      <c r="AL2447" s="1"/>
      <c r="AM2447" s="1"/>
      <c r="AN2447" s="1"/>
      <c r="AO2447" s="1"/>
      <c r="AP2447" s="1"/>
      <c r="AQ2447" s="1"/>
      <c r="AR2447" s="1"/>
      <c r="AS2447" s="1"/>
      <c r="AT2447" s="1"/>
      <c r="AU2447" s="1"/>
      <c r="AV2447" s="1"/>
      <c r="AW2447" s="1"/>
      <c r="AX2447" s="1"/>
      <c r="AY2447" s="1"/>
      <c r="AZ2447" s="1"/>
      <c r="BA2447" s="1"/>
      <c r="BB2447" s="1"/>
      <c r="BC2447" s="1"/>
      <c r="BD2447" s="1"/>
      <c r="BE2447" s="1"/>
      <c r="BF2447" s="1"/>
      <c r="BG2447" s="1"/>
      <c r="BH2447" s="1"/>
      <c r="BI2447" s="1"/>
      <c r="BJ2447" s="1"/>
      <c r="BK2447" s="1"/>
    </row>
    <row r="2448" spans="1:63" s="2" customFormat="1" ht="15" customHeight="1" x14ac:dyDescent="0.15">
      <c r="A2448" s="1"/>
      <c r="B2448" s="1"/>
      <c r="C2448" s="1"/>
      <c r="D2448" s="1"/>
      <c r="E2448" s="1"/>
      <c r="F2448" s="1"/>
      <c r="G2448" s="1"/>
      <c r="H2448" s="1"/>
      <c r="I2448" s="1"/>
      <c r="J2448" s="1"/>
      <c r="K2448" s="1"/>
      <c r="L2448" s="1"/>
      <c r="M2448" s="1"/>
      <c r="N2448" s="1"/>
      <c r="O2448" s="1"/>
      <c r="P2448" s="1"/>
      <c r="Q2448" s="1"/>
      <c r="R2448" s="1"/>
      <c r="S2448" s="1"/>
      <c r="T2448" s="1"/>
      <c r="U2448" s="1"/>
      <c r="V2448" s="1"/>
      <c r="W2448" s="1"/>
      <c r="X2448" s="1"/>
      <c r="Y2448" s="1"/>
      <c r="Z2448" s="1"/>
      <c r="AA2448" s="1"/>
      <c r="AB2448" s="1"/>
      <c r="AC2448" s="1"/>
      <c r="AD2448" s="1"/>
      <c r="AE2448" s="1"/>
      <c r="AF2448" s="83"/>
      <c r="AG2448" s="87"/>
      <c r="AH2448" s="1"/>
      <c r="AI2448" s="1"/>
      <c r="AJ2448" s="1"/>
      <c r="AK2448" s="1"/>
      <c r="AL2448" s="1"/>
      <c r="AM2448" s="1"/>
      <c r="AN2448" s="1"/>
      <c r="AO2448" s="1"/>
      <c r="AP2448" s="1"/>
      <c r="AQ2448" s="1"/>
      <c r="AR2448" s="1"/>
      <c r="AS2448" s="1"/>
      <c r="AT2448" s="1"/>
      <c r="AU2448" s="1"/>
      <c r="AV2448" s="1"/>
      <c r="AW2448" s="1"/>
      <c r="AX2448" s="1"/>
      <c r="AY2448" s="1"/>
      <c r="AZ2448" s="1"/>
      <c r="BA2448" s="1"/>
      <c r="BB2448" s="1"/>
      <c r="BC2448" s="1"/>
      <c r="BD2448" s="1"/>
      <c r="BE2448" s="1"/>
      <c r="BF2448" s="1"/>
      <c r="BG2448" s="1"/>
      <c r="BH2448" s="1"/>
      <c r="BI2448" s="1"/>
      <c r="BJ2448" s="1"/>
      <c r="BK2448" s="1"/>
    </row>
    <row r="2449" spans="1:63" s="2" customFormat="1" ht="15" customHeight="1" x14ac:dyDescent="0.15">
      <c r="A2449" s="1"/>
      <c r="B2449" s="1"/>
      <c r="C2449" s="1"/>
      <c r="D2449" s="1"/>
      <c r="E2449" s="1"/>
      <c r="F2449" s="1"/>
      <c r="G2449" s="1"/>
      <c r="H2449" s="1"/>
      <c r="I2449" s="1"/>
      <c r="J2449" s="1"/>
      <c r="K2449" s="1"/>
      <c r="L2449" s="1"/>
      <c r="M2449" s="1"/>
      <c r="N2449" s="1"/>
      <c r="O2449" s="1"/>
      <c r="P2449" s="1"/>
      <c r="Q2449" s="1"/>
      <c r="R2449" s="1"/>
      <c r="S2449" s="1"/>
      <c r="T2449" s="1"/>
      <c r="U2449" s="1"/>
      <c r="V2449" s="1"/>
      <c r="W2449" s="1"/>
      <c r="X2449" s="1"/>
      <c r="Y2449" s="1"/>
      <c r="Z2449" s="1"/>
      <c r="AA2449" s="1"/>
      <c r="AB2449" s="1"/>
      <c r="AC2449" s="1"/>
      <c r="AD2449" s="1"/>
      <c r="AE2449" s="1"/>
      <c r="AF2449" s="83"/>
      <c r="AG2449" s="87"/>
      <c r="AH2449" s="1"/>
      <c r="AI2449" s="1"/>
      <c r="AJ2449" s="1"/>
      <c r="AK2449" s="1"/>
      <c r="AL2449" s="1"/>
      <c r="AM2449" s="1"/>
      <c r="AN2449" s="1"/>
      <c r="AO2449" s="1"/>
      <c r="AP2449" s="1"/>
      <c r="AQ2449" s="1"/>
      <c r="AR2449" s="1"/>
      <c r="AS2449" s="1"/>
      <c r="AT2449" s="1"/>
      <c r="AU2449" s="1"/>
      <c r="AV2449" s="1"/>
      <c r="AW2449" s="1"/>
      <c r="AX2449" s="1"/>
      <c r="AY2449" s="1"/>
      <c r="AZ2449" s="1"/>
      <c r="BA2449" s="1"/>
      <c r="BB2449" s="1"/>
      <c r="BC2449" s="1"/>
      <c r="BD2449" s="1"/>
      <c r="BE2449" s="1"/>
      <c r="BF2449" s="1"/>
      <c r="BG2449" s="1"/>
      <c r="BH2449" s="1"/>
      <c r="BI2449" s="1"/>
      <c r="BJ2449" s="1"/>
      <c r="BK2449" s="1"/>
    </row>
    <row r="2450" spans="1:63" s="2" customFormat="1" ht="15" customHeight="1" x14ac:dyDescent="0.15">
      <c r="A2450" s="1"/>
      <c r="B2450" s="1"/>
      <c r="C2450" s="1"/>
      <c r="D2450" s="1"/>
      <c r="E2450" s="1"/>
      <c r="F2450" s="1"/>
      <c r="G2450" s="1"/>
      <c r="H2450" s="1"/>
      <c r="I2450" s="1"/>
      <c r="J2450" s="1"/>
      <c r="K2450" s="1"/>
      <c r="L2450" s="1"/>
      <c r="M2450" s="1"/>
      <c r="N2450" s="1"/>
      <c r="O2450" s="1"/>
      <c r="P2450" s="1"/>
      <c r="Q2450" s="1"/>
      <c r="R2450" s="1"/>
      <c r="S2450" s="1"/>
      <c r="T2450" s="1"/>
      <c r="U2450" s="1"/>
      <c r="V2450" s="1"/>
      <c r="W2450" s="1"/>
      <c r="X2450" s="1"/>
      <c r="Y2450" s="1"/>
      <c r="Z2450" s="1"/>
      <c r="AA2450" s="1"/>
      <c r="AB2450" s="1"/>
      <c r="AC2450" s="1"/>
      <c r="AD2450" s="1"/>
      <c r="AE2450" s="1"/>
      <c r="AF2450" s="83"/>
      <c r="AG2450" s="87"/>
      <c r="AH2450" s="1"/>
      <c r="AI2450" s="1"/>
      <c r="AJ2450" s="1"/>
      <c r="AK2450" s="1"/>
      <c r="AL2450" s="1"/>
      <c r="AM2450" s="1"/>
      <c r="AN2450" s="1"/>
      <c r="AO2450" s="1"/>
      <c r="AP2450" s="1"/>
      <c r="AQ2450" s="1"/>
      <c r="AR2450" s="1"/>
      <c r="AS2450" s="1"/>
      <c r="AT2450" s="1"/>
      <c r="AU2450" s="1"/>
      <c r="AV2450" s="1"/>
      <c r="AW2450" s="1"/>
      <c r="AX2450" s="1"/>
      <c r="AY2450" s="1"/>
      <c r="AZ2450" s="1"/>
      <c r="BA2450" s="1"/>
      <c r="BB2450" s="1"/>
      <c r="BC2450" s="1"/>
      <c r="BD2450" s="1"/>
      <c r="BE2450" s="1"/>
      <c r="BF2450" s="1"/>
      <c r="BG2450" s="1"/>
      <c r="BH2450" s="1"/>
      <c r="BI2450" s="1"/>
      <c r="BJ2450" s="1"/>
      <c r="BK2450" s="1"/>
    </row>
    <row r="2451" spans="1:63" s="2" customFormat="1" ht="15" customHeight="1" x14ac:dyDescent="0.15">
      <c r="A2451" s="1"/>
      <c r="B2451" s="1"/>
      <c r="C2451" s="1"/>
      <c r="D2451" s="1"/>
      <c r="E2451" s="1"/>
      <c r="F2451" s="1"/>
      <c r="G2451" s="1"/>
      <c r="H2451" s="1"/>
      <c r="I2451" s="1"/>
      <c r="J2451" s="1"/>
      <c r="K2451" s="1"/>
      <c r="L2451" s="1"/>
      <c r="M2451" s="1"/>
      <c r="N2451" s="1"/>
      <c r="O2451" s="1"/>
      <c r="P2451" s="1"/>
      <c r="Q2451" s="1"/>
      <c r="R2451" s="1"/>
      <c r="S2451" s="1"/>
      <c r="T2451" s="1"/>
      <c r="U2451" s="1"/>
      <c r="V2451" s="1"/>
      <c r="W2451" s="1"/>
      <c r="X2451" s="1"/>
      <c r="Y2451" s="1"/>
      <c r="Z2451" s="1"/>
      <c r="AA2451" s="1"/>
      <c r="AB2451" s="1"/>
      <c r="AC2451" s="1"/>
      <c r="AD2451" s="1"/>
      <c r="AE2451" s="1"/>
      <c r="AF2451" s="83"/>
      <c r="AG2451" s="87"/>
      <c r="AH2451" s="1"/>
      <c r="AI2451" s="1"/>
      <c r="AJ2451" s="1"/>
      <c r="AK2451" s="1"/>
      <c r="AL2451" s="1"/>
      <c r="AM2451" s="1"/>
      <c r="AN2451" s="1"/>
      <c r="AO2451" s="1"/>
      <c r="AP2451" s="1"/>
      <c r="AQ2451" s="1"/>
      <c r="AR2451" s="1"/>
      <c r="AS2451" s="1"/>
      <c r="AT2451" s="1"/>
      <c r="AU2451" s="1"/>
      <c r="AV2451" s="1"/>
      <c r="AW2451" s="1"/>
      <c r="AX2451" s="1"/>
      <c r="AY2451" s="1"/>
      <c r="AZ2451" s="1"/>
      <c r="BA2451" s="1"/>
      <c r="BB2451" s="1"/>
      <c r="BC2451" s="1"/>
      <c r="BD2451" s="1"/>
      <c r="BE2451" s="1"/>
      <c r="BF2451" s="1"/>
      <c r="BG2451" s="1"/>
      <c r="BH2451" s="1"/>
      <c r="BI2451" s="1"/>
      <c r="BJ2451" s="1"/>
      <c r="BK2451" s="1"/>
    </row>
    <row r="2452" spans="1:63" s="2" customFormat="1" ht="15" customHeight="1" x14ac:dyDescent="0.15">
      <c r="A2452" s="1"/>
      <c r="B2452" s="1"/>
      <c r="C2452" s="1"/>
      <c r="D2452" s="1"/>
      <c r="E2452" s="1"/>
      <c r="F2452" s="1"/>
      <c r="G2452" s="1"/>
      <c r="H2452" s="1"/>
      <c r="I2452" s="1"/>
      <c r="J2452" s="1"/>
      <c r="K2452" s="1"/>
      <c r="L2452" s="1"/>
      <c r="M2452" s="1"/>
      <c r="N2452" s="1"/>
      <c r="O2452" s="1"/>
      <c r="P2452" s="1"/>
      <c r="Q2452" s="1"/>
      <c r="R2452" s="1"/>
      <c r="S2452" s="1"/>
      <c r="T2452" s="1"/>
      <c r="U2452" s="1"/>
      <c r="V2452" s="1"/>
      <c r="W2452" s="1"/>
      <c r="X2452" s="1"/>
      <c r="Y2452" s="1"/>
      <c r="Z2452" s="1"/>
      <c r="AA2452" s="1"/>
      <c r="AB2452" s="1"/>
      <c r="AC2452" s="1"/>
      <c r="AD2452" s="1"/>
      <c r="AE2452" s="1"/>
      <c r="AF2452" s="83"/>
      <c r="AG2452" s="87"/>
      <c r="AH2452" s="1"/>
      <c r="AI2452" s="1"/>
      <c r="AJ2452" s="1"/>
      <c r="AK2452" s="1"/>
      <c r="AL2452" s="1"/>
      <c r="AM2452" s="1"/>
      <c r="AN2452" s="1"/>
      <c r="AO2452" s="1"/>
      <c r="AP2452" s="1"/>
      <c r="AQ2452" s="1"/>
      <c r="AR2452" s="1"/>
      <c r="AS2452" s="1"/>
      <c r="AT2452" s="1"/>
      <c r="AU2452" s="1"/>
      <c r="AV2452" s="1"/>
      <c r="AW2452" s="1"/>
      <c r="AX2452" s="1"/>
      <c r="AY2452" s="1"/>
      <c r="AZ2452" s="1"/>
      <c r="BA2452" s="1"/>
      <c r="BB2452" s="1"/>
      <c r="BC2452" s="1"/>
      <c r="BD2452" s="1"/>
      <c r="BE2452" s="1"/>
      <c r="BF2452" s="1"/>
      <c r="BG2452" s="1"/>
      <c r="BH2452" s="1"/>
      <c r="BI2452" s="1"/>
      <c r="BJ2452" s="1"/>
      <c r="BK2452" s="1"/>
    </row>
    <row r="2453" spans="1:63" s="2" customFormat="1" ht="15" customHeight="1" x14ac:dyDescent="0.15">
      <c r="A2453" s="1"/>
      <c r="B2453" s="1"/>
      <c r="C2453" s="1"/>
      <c r="D2453" s="1"/>
      <c r="E2453" s="1"/>
      <c r="F2453" s="1"/>
      <c r="G2453" s="1"/>
      <c r="H2453" s="1"/>
      <c r="I2453" s="1"/>
      <c r="J2453" s="1"/>
      <c r="K2453" s="1"/>
      <c r="L2453" s="1"/>
      <c r="M2453" s="1"/>
      <c r="N2453" s="1"/>
      <c r="O2453" s="1"/>
      <c r="P2453" s="1"/>
      <c r="Q2453" s="1"/>
      <c r="R2453" s="1"/>
      <c r="S2453" s="1"/>
      <c r="T2453" s="1"/>
      <c r="U2453" s="1"/>
      <c r="V2453" s="1"/>
      <c r="W2453" s="1"/>
      <c r="X2453" s="1"/>
      <c r="Y2453" s="1"/>
      <c r="Z2453" s="1"/>
      <c r="AA2453" s="1"/>
      <c r="AB2453" s="1"/>
      <c r="AC2453" s="1"/>
      <c r="AD2453" s="1"/>
      <c r="AE2453" s="1"/>
      <c r="AF2453" s="83"/>
      <c r="AG2453" s="87"/>
      <c r="AH2453" s="1"/>
      <c r="AI2453" s="1"/>
      <c r="AJ2453" s="1"/>
      <c r="AK2453" s="1"/>
      <c r="AL2453" s="1"/>
      <c r="AM2453" s="1"/>
      <c r="AN2453" s="1"/>
      <c r="AO2453" s="1"/>
      <c r="AP2453" s="1"/>
      <c r="AQ2453" s="1"/>
      <c r="AR2453" s="1"/>
      <c r="AS2453" s="1"/>
      <c r="AT2453" s="1"/>
      <c r="AU2453" s="1"/>
      <c r="AV2453" s="1"/>
      <c r="AW2453" s="1"/>
      <c r="AX2453" s="1"/>
      <c r="AY2453" s="1"/>
      <c r="AZ2453" s="1"/>
      <c r="BA2453" s="1"/>
      <c r="BB2453" s="1"/>
      <c r="BC2453" s="1"/>
      <c r="BD2453" s="1"/>
      <c r="BE2453" s="1"/>
      <c r="BF2453" s="1"/>
      <c r="BG2453" s="1"/>
      <c r="BH2453" s="1"/>
      <c r="BI2453" s="1"/>
      <c r="BJ2453" s="1"/>
      <c r="BK2453" s="1"/>
    </row>
    <row r="2454" spans="1:63" s="2" customFormat="1" ht="15" customHeight="1" x14ac:dyDescent="0.15">
      <c r="A2454" s="1"/>
      <c r="B2454" s="1"/>
      <c r="C2454" s="1"/>
      <c r="D2454" s="1"/>
      <c r="E2454" s="1"/>
      <c r="F2454" s="1"/>
      <c r="G2454" s="1"/>
      <c r="H2454" s="1"/>
      <c r="I2454" s="1"/>
      <c r="J2454" s="1"/>
      <c r="K2454" s="1"/>
      <c r="L2454" s="1"/>
      <c r="M2454" s="1"/>
      <c r="N2454" s="1"/>
      <c r="O2454" s="1"/>
      <c r="P2454" s="1"/>
      <c r="Q2454" s="1"/>
      <c r="R2454" s="1"/>
      <c r="S2454" s="1"/>
      <c r="T2454" s="1"/>
      <c r="U2454" s="1"/>
      <c r="V2454" s="1"/>
      <c r="W2454" s="1"/>
      <c r="X2454" s="1"/>
      <c r="Y2454" s="1"/>
      <c r="Z2454" s="1"/>
      <c r="AA2454" s="1"/>
      <c r="AB2454" s="1"/>
      <c r="AC2454" s="1"/>
      <c r="AD2454" s="1"/>
      <c r="AE2454" s="1"/>
      <c r="AF2454" s="83"/>
      <c r="AG2454" s="87"/>
      <c r="AH2454" s="1"/>
      <c r="AI2454" s="1"/>
      <c r="AJ2454" s="1"/>
      <c r="AK2454" s="1"/>
      <c r="AL2454" s="1"/>
      <c r="AM2454" s="1"/>
      <c r="AN2454" s="1"/>
      <c r="AO2454" s="1"/>
      <c r="AP2454" s="1"/>
      <c r="AQ2454" s="1"/>
      <c r="AR2454" s="1"/>
      <c r="AS2454" s="1"/>
      <c r="AT2454" s="1"/>
      <c r="AU2454" s="1"/>
      <c r="AV2454" s="1"/>
      <c r="AW2454" s="1"/>
      <c r="AX2454" s="1"/>
      <c r="AY2454" s="1"/>
      <c r="AZ2454" s="1"/>
      <c r="BA2454" s="1"/>
      <c r="BB2454" s="1"/>
      <c r="BC2454" s="1"/>
      <c r="BD2454" s="1"/>
      <c r="BE2454" s="1"/>
      <c r="BF2454" s="1"/>
      <c r="BG2454" s="1"/>
      <c r="BH2454" s="1"/>
      <c r="BI2454" s="1"/>
      <c r="BJ2454" s="1"/>
      <c r="BK2454" s="1"/>
    </row>
    <row r="2455" spans="1:63" s="2" customFormat="1" ht="15" customHeight="1" x14ac:dyDescent="0.15">
      <c r="A2455" s="1"/>
      <c r="B2455" s="1"/>
      <c r="C2455" s="1"/>
      <c r="D2455" s="1"/>
      <c r="E2455" s="1"/>
      <c r="F2455" s="1"/>
      <c r="G2455" s="1"/>
      <c r="H2455" s="1"/>
      <c r="I2455" s="1"/>
      <c r="J2455" s="1"/>
      <c r="K2455" s="1"/>
      <c r="L2455" s="1"/>
      <c r="M2455" s="1"/>
      <c r="N2455" s="1"/>
      <c r="O2455" s="1"/>
      <c r="P2455" s="1"/>
      <c r="Q2455" s="1"/>
      <c r="R2455" s="1"/>
      <c r="S2455" s="1"/>
      <c r="T2455" s="1"/>
      <c r="U2455" s="1"/>
      <c r="V2455" s="1"/>
      <c r="W2455" s="1"/>
      <c r="X2455" s="1"/>
      <c r="Y2455" s="1"/>
      <c r="Z2455" s="1"/>
      <c r="AA2455" s="1"/>
      <c r="AB2455" s="1"/>
      <c r="AC2455" s="1"/>
      <c r="AD2455" s="1"/>
      <c r="AE2455" s="1"/>
      <c r="AF2455" s="83"/>
      <c r="AG2455" s="87"/>
      <c r="AH2455" s="1"/>
      <c r="AI2455" s="1"/>
      <c r="AJ2455" s="1"/>
      <c r="AK2455" s="1"/>
      <c r="AL2455" s="1"/>
      <c r="AM2455" s="1"/>
      <c r="AN2455" s="1"/>
      <c r="AO2455" s="1"/>
      <c r="AP2455" s="1"/>
      <c r="AQ2455" s="1"/>
      <c r="AR2455" s="1"/>
      <c r="AS2455" s="1"/>
      <c r="AT2455" s="1"/>
      <c r="AU2455" s="1"/>
      <c r="AV2455" s="1"/>
      <c r="AW2455" s="1"/>
      <c r="AX2455" s="1"/>
      <c r="AY2455" s="1"/>
      <c r="AZ2455" s="1"/>
      <c r="BA2455" s="1"/>
      <c r="BB2455" s="1"/>
      <c r="BC2455" s="1"/>
      <c r="BD2455" s="1"/>
      <c r="BE2455" s="1"/>
      <c r="BF2455" s="1"/>
      <c r="BG2455" s="1"/>
      <c r="BH2455" s="1"/>
      <c r="BI2455" s="1"/>
      <c r="BJ2455" s="1"/>
      <c r="BK2455" s="1"/>
    </row>
    <row r="2456" spans="1:63" s="2" customFormat="1" ht="15" customHeight="1" x14ac:dyDescent="0.15">
      <c r="A2456" s="1"/>
      <c r="B2456" s="1"/>
      <c r="C2456" s="1"/>
      <c r="D2456" s="1"/>
      <c r="E2456" s="1"/>
      <c r="F2456" s="1"/>
      <c r="G2456" s="1"/>
      <c r="H2456" s="1"/>
      <c r="I2456" s="1"/>
      <c r="J2456" s="1"/>
      <c r="K2456" s="1"/>
      <c r="L2456" s="1"/>
      <c r="M2456" s="1"/>
      <c r="N2456" s="1"/>
      <c r="O2456" s="1"/>
      <c r="P2456" s="1"/>
      <c r="Q2456" s="1"/>
      <c r="R2456" s="1"/>
      <c r="S2456" s="1"/>
      <c r="T2456" s="1"/>
      <c r="U2456" s="1"/>
      <c r="V2456" s="1"/>
      <c r="W2456" s="1"/>
      <c r="X2456" s="1"/>
      <c r="Y2456" s="1"/>
      <c r="Z2456" s="1"/>
      <c r="AA2456" s="1"/>
      <c r="AB2456" s="1"/>
      <c r="AC2456" s="1"/>
      <c r="AD2456" s="1"/>
      <c r="AE2456" s="1"/>
      <c r="AF2456" s="83"/>
      <c r="AG2456" s="87"/>
      <c r="AH2456" s="1"/>
      <c r="AI2456" s="1"/>
      <c r="AJ2456" s="1"/>
      <c r="AK2456" s="1"/>
      <c r="AL2456" s="1"/>
      <c r="AM2456" s="1"/>
      <c r="AN2456" s="1"/>
      <c r="AO2456" s="1"/>
      <c r="AP2456" s="1"/>
      <c r="AQ2456" s="1"/>
      <c r="AR2456" s="1"/>
      <c r="AS2456" s="1"/>
      <c r="AT2456" s="1"/>
      <c r="AU2456" s="1"/>
      <c r="AV2456" s="1"/>
      <c r="AW2456" s="1"/>
      <c r="AX2456" s="1"/>
      <c r="AY2456" s="1"/>
      <c r="AZ2456" s="1"/>
      <c r="BA2456" s="1"/>
      <c r="BB2456" s="1"/>
      <c r="BC2456" s="1"/>
      <c r="BD2456" s="1"/>
      <c r="BE2456" s="1"/>
      <c r="BF2456" s="1"/>
      <c r="BG2456" s="1"/>
      <c r="BH2456" s="1"/>
      <c r="BI2456" s="1"/>
      <c r="BJ2456" s="1"/>
      <c r="BK2456" s="1"/>
    </row>
    <row r="2457" spans="1:63" s="2" customFormat="1" ht="15" customHeight="1" x14ac:dyDescent="0.15">
      <c r="A2457" s="1"/>
      <c r="B2457" s="1"/>
      <c r="C2457" s="1"/>
      <c r="D2457" s="1"/>
      <c r="E2457" s="1"/>
      <c r="F2457" s="1"/>
      <c r="G2457" s="1"/>
      <c r="H2457" s="1"/>
      <c r="I2457" s="1"/>
      <c r="J2457" s="1"/>
      <c r="K2457" s="1"/>
      <c r="L2457" s="1"/>
      <c r="M2457" s="1"/>
      <c r="N2457" s="1"/>
      <c r="O2457" s="1"/>
      <c r="P2457" s="1"/>
      <c r="Q2457" s="1"/>
      <c r="R2457" s="1"/>
      <c r="S2457" s="1"/>
      <c r="T2457" s="1"/>
      <c r="U2457" s="1"/>
      <c r="V2457" s="1"/>
      <c r="W2457" s="1"/>
      <c r="X2457" s="1"/>
      <c r="Y2457" s="1"/>
      <c r="Z2457" s="1"/>
      <c r="AA2457" s="1"/>
      <c r="AB2457" s="1"/>
      <c r="AC2457" s="1"/>
      <c r="AD2457" s="1"/>
      <c r="AE2457" s="1"/>
      <c r="AF2457" s="83"/>
      <c r="AG2457" s="87"/>
      <c r="AH2457" s="1"/>
      <c r="AI2457" s="1"/>
      <c r="AJ2457" s="1"/>
      <c r="AK2457" s="1"/>
      <c r="AL2457" s="1"/>
      <c r="AM2457" s="1"/>
      <c r="AN2457" s="1"/>
      <c r="AO2457" s="1"/>
      <c r="AP2457" s="1"/>
      <c r="AQ2457" s="1"/>
      <c r="AR2457" s="1"/>
      <c r="AS2457" s="1"/>
      <c r="AT2457" s="1"/>
      <c r="AU2457" s="1"/>
      <c r="AV2457" s="1"/>
      <c r="AW2457" s="1"/>
      <c r="AX2457" s="1"/>
      <c r="AY2457" s="1"/>
      <c r="AZ2457" s="1"/>
      <c r="BA2457" s="1"/>
      <c r="BB2457" s="1"/>
      <c r="BC2457" s="1"/>
      <c r="BD2457" s="1"/>
      <c r="BE2457" s="1"/>
      <c r="BF2457" s="1"/>
      <c r="BG2457" s="1"/>
      <c r="BH2457" s="1"/>
      <c r="BI2457" s="1"/>
      <c r="BJ2457" s="1"/>
      <c r="BK2457" s="1"/>
    </row>
    <row r="2458" spans="1:63" s="2" customFormat="1" ht="15" customHeight="1" x14ac:dyDescent="0.15">
      <c r="A2458" s="1"/>
      <c r="B2458" s="1"/>
      <c r="C2458" s="1"/>
      <c r="D2458" s="1"/>
      <c r="E2458" s="1"/>
      <c r="F2458" s="1"/>
      <c r="G2458" s="1"/>
      <c r="H2458" s="1"/>
      <c r="I2458" s="1"/>
      <c r="J2458" s="1"/>
      <c r="K2458" s="1"/>
      <c r="L2458" s="1"/>
      <c r="M2458" s="1"/>
      <c r="N2458" s="1"/>
      <c r="O2458" s="1"/>
      <c r="P2458" s="1"/>
      <c r="Q2458" s="1"/>
      <c r="R2458" s="1"/>
      <c r="S2458" s="1"/>
      <c r="T2458" s="1"/>
      <c r="U2458" s="1"/>
      <c r="V2458" s="1"/>
      <c r="W2458" s="1"/>
      <c r="X2458" s="1"/>
      <c r="Y2458" s="1"/>
      <c r="Z2458" s="1"/>
      <c r="AA2458" s="1"/>
      <c r="AB2458" s="1"/>
      <c r="AC2458" s="1"/>
      <c r="AD2458" s="1"/>
      <c r="AE2458" s="1"/>
      <c r="AF2458" s="83"/>
      <c r="AG2458" s="87"/>
      <c r="AH2458" s="1"/>
      <c r="AI2458" s="1"/>
      <c r="AJ2458" s="1"/>
      <c r="AK2458" s="1"/>
      <c r="AL2458" s="1"/>
      <c r="AM2458" s="1"/>
      <c r="AN2458" s="1"/>
      <c r="AO2458" s="1"/>
      <c r="AP2458" s="1"/>
      <c r="AQ2458" s="1"/>
      <c r="AR2458" s="1"/>
      <c r="AS2458" s="1"/>
      <c r="AT2458" s="1"/>
      <c r="AU2458" s="1"/>
      <c r="AV2458" s="1"/>
      <c r="AW2458" s="1"/>
      <c r="AX2458" s="1"/>
      <c r="AY2458" s="1"/>
      <c r="AZ2458" s="1"/>
      <c r="BA2458" s="1"/>
      <c r="BB2458" s="1"/>
      <c r="BC2458" s="1"/>
      <c r="BD2458" s="1"/>
      <c r="BE2458" s="1"/>
      <c r="BF2458" s="1"/>
      <c r="BG2458" s="1"/>
      <c r="BH2458" s="1"/>
      <c r="BI2458" s="1"/>
      <c r="BJ2458" s="1"/>
      <c r="BK2458" s="1"/>
    </row>
    <row r="2459" spans="1:63" s="2" customFormat="1" ht="15" customHeight="1" x14ac:dyDescent="0.15">
      <c r="A2459" s="1"/>
      <c r="B2459" s="1"/>
      <c r="C2459" s="1"/>
      <c r="D2459" s="1"/>
      <c r="E2459" s="1"/>
      <c r="F2459" s="1"/>
      <c r="G2459" s="1"/>
      <c r="H2459" s="1"/>
      <c r="I2459" s="1"/>
      <c r="J2459" s="1"/>
      <c r="K2459" s="1"/>
      <c r="L2459" s="1"/>
      <c r="M2459" s="1"/>
      <c r="N2459" s="1"/>
      <c r="O2459" s="1"/>
      <c r="P2459" s="1"/>
      <c r="Q2459" s="1"/>
      <c r="R2459" s="1"/>
      <c r="S2459" s="1"/>
      <c r="T2459" s="1"/>
      <c r="U2459" s="1"/>
      <c r="V2459" s="1"/>
      <c r="W2459" s="1"/>
      <c r="X2459" s="1"/>
      <c r="Y2459" s="1"/>
      <c r="Z2459" s="1"/>
      <c r="AA2459" s="1"/>
      <c r="AB2459" s="1"/>
      <c r="AC2459" s="1"/>
      <c r="AD2459" s="1"/>
      <c r="AE2459" s="1"/>
      <c r="AF2459" s="83"/>
      <c r="AG2459" s="87"/>
      <c r="AH2459" s="1"/>
      <c r="AI2459" s="1"/>
      <c r="AJ2459" s="1"/>
      <c r="AK2459" s="1"/>
      <c r="AL2459" s="1"/>
      <c r="AM2459" s="1"/>
      <c r="AN2459" s="1"/>
      <c r="AO2459" s="1"/>
      <c r="AP2459" s="1"/>
      <c r="AQ2459" s="1"/>
      <c r="AR2459" s="1"/>
      <c r="AS2459" s="1"/>
      <c r="AT2459" s="1"/>
      <c r="AU2459" s="1"/>
      <c r="AV2459" s="1"/>
      <c r="AW2459" s="1"/>
      <c r="AX2459" s="1"/>
      <c r="AY2459" s="1"/>
      <c r="AZ2459" s="1"/>
      <c r="BA2459" s="1"/>
      <c r="BB2459" s="1"/>
      <c r="BC2459" s="1"/>
      <c r="BD2459" s="1"/>
      <c r="BE2459" s="1"/>
      <c r="BF2459" s="1"/>
      <c r="BG2459" s="1"/>
      <c r="BH2459" s="1"/>
      <c r="BI2459" s="1"/>
      <c r="BJ2459" s="1"/>
      <c r="BK2459" s="1"/>
    </row>
    <row r="2460" spans="1:63" s="2" customFormat="1" ht="15" customHeight="1" x14ac:dyDescent="0.15">
      <c r="A2460" s="1"/>
      <c r="B2460" s="1"/>
      <c r="C2460" s="1"/>
      <c r="D2460" s="1"/>
      <c r="E2460" s="1"/>
      <c r="F2460" s="1"/>
      <c r="G2460" s="1"/>
      <c r="H2460" s="1"/>
      <c r="I2460" s="1"/>
      <c r="J2460" s="1"/>
      <c r="K2460" s="1"/>
      <c r="L2460" s="1"/>
      <c r="M2460" s="1"/>
      <c r="N2460" s="1"/>
      <c r="O2460" s="1"/>
      <c r="P2460" s="1"/>
      <c r="Q2460" s="1"/>
      <c r="R2460" s="1"/>
      <c r="S2460" s="1"/>
      <c r="T2460" s="1"/>
      <c r="U2460" s="1"/>
      <c r="V2460" s="1"/>
      <c r="W2460" s="1"/>
      <c r="X2460" s="1"/>
      <c r="Y2460" s="1"/>
      <c r="Z2460" s="1"/>
      <c r="AA2460" s="1"/>
      <c r="AB2460" s="1"/>
      <c r="AC2460" s="1"/>
      <c r="AD2460" s="1"/>
      <c r="AE2460" s="1"/>
      <c r="AF2460" s="83"/>
      <c r="AG2460" s="87"/>
      <c r="AH2460" s="1"/>
      <c r="AI2460" s="1"/>
      <c r="AJ2460" s="1"/>
      <c r="AK2460" s="1"/>
      <c r="AL2460" s="1"/>
      <c r="AM2460" s="1"/>
      <c r="AN2460" s="1"/>
      <c r="AO2460" s="1"/>
      <c r="AP2460" s="1"/>
      <c r="AQ2460" s="1"/>
      <c r="AR2460" s="1"/>
      <c r="AS2460" s="1"/>
      <c r="AT2460" s="1"/>
      <c r="AU2460" s="1"/>
      <c r="AV2460" s="1"/>
      <c r="AW2460" s="1"/>
      <c r="AX2460" s="1"/>
      <c r="AY2460" s="1"/>
      <c r="AZ2460" s="1"/>
      <c r="BA2460" s="1"/>
      <c r="BB2460" s="1"/>
      <c r="BC2460" s="1"/>
      <c r="BD2460" s="1"/>
      <c r="BE2460" s="1"/>
      <c r="BF2460" s="1"/>
      <c r="BG2460" s="1"/>
      <c r="BH2460" s="1"/>
      <c r="BI2460" s="1"/>
      <c r="BJ2460" s="1"/>
      <c r="BK2460" s="1"/>
    </row>
    <row r="2461" spans="1:63" s="2" customFormat="1" ht="15" customHeight="1" x14ac:dyDescent="0.15">
      <c r="A2461" s="1"/>
      <c r="B2461" s="1"/>
      <c r="C2461" s="1"/>
      <c r="D2461" s="1"/>
      <c r="E2461" s="1"/>
      <c r="F2461" s="1"/>
      <c r="G2461" s="1"/>
      <c r="H2461" s="1"/>
      <c r="I2461" s="1"/>
      <c r="J2461" s="1"/>
      <c r="K2461" s="1"/>
      <c r="L2461" s="1"/>
      <c r="M2461" s="1"/>
      <c r="N2461" s="1"/>
      <c r="O2461" s="1"/>
      <c r="P2461" s="1"/>
      <c r="Q2461" s="1"/>
      <c r="R2461" s="1"/>
      <c r="S2461" s="1"/>
      <c r="T2461" s="1"/>
      <c r="U2461" s="1"/>
      <c r="V2461" s="1"/>
      <c r="W2461" s="1"/>
      <c r="X2461" s="1"/>
      <c r="Y2461" s="1"/>
      <c r="Z2461" s="1"/>
      <c r="AA2461" s="1"/>
      <c r="AB2461" s="1"/>
      <c r="AC2461" s="1"/>
      <c r="AD2461" s="1"/>
      <c r="AE2461" s="1"/>
      <c r="AF2461" s="83"/>
      <c r="AG2461" s="87"/>
      <c r="AH2461" s="1"/>
      <c r="AI2461" s="1"/>
      <c r="AJ2461" s="1"/>
      <c r="AK2461" s="1"/>
      <c r="AL2461" s="1"/>
      <c r="AM2461" s="1"/>
      <c r="AN2461" s="1"/>
      <c r="AO2461" s="1"/>
      <c r="AP2461" s="1"/>
      <c r="AQ2461" s="1"/>
      <c r="AR2461" s="1"/>
      <c r="AS2461" s="1"/>
      <c r="AT2461" s="1"/>
      <c r="AU2461" s="1"/>
      <c r="AV2461" s="1"/>
      <c r="AW2461" s="1"/>
      <c r="AX2461" s="1"/>
      <c r="AY2461" s="1"/>
      <c r="AZ2461" s="1"/>
      <c r="BA2461" s="1"/>
      <c r="BB2461" s="1"/>
      <c r="BC2461" s="1"/>
      <c r="BD2461" s="1"/>
      <c r="BE2461" s="1"/>
      <c r="BF2461" s="1"/>
      <c r="BG2461" s="1"/>
      <c r="BH2461" s="1"/>
      <c r="BI2461" s="1"/>
      <c r="BJ2461" s="1"/>
      <c r="BK2461" s="1"/>
    </row>
    <row r="2462" spans="1:63" s="2" customFormat="1" ht="15" customHeight="1" x14ac:dyDescent="0.15">
      <c r="A2462" s="1"/>
      <c r="B2462" s="1"/>
      <c r="C2462" s="1"/>
      <c r="D2462" s="1"/>
      <c r="E2462" s="1"/>
      <c r="F2462" s="1"/>
      <c r="G2462" s="1"/>
      <c r="H2462" s="1"/>
      <c r="I2462" s="1"/>
      <c r="J2462" s="1"/>
      <c r="K2462" s="1"/>
      <c r="L2462" s="1"/>
      <c r="M2462" s="1"/>
      <c r="N2462" s="1"/>
      <c r="O2462" s="1"/>
      <c r="P2462" s="1"/>
      <c r="Q2462" s="1"/>
      <c r="R2462" s="1"/>
      <c r="S2462" s="1"/>
      <c r="T2462" s="1"/>
      <c r="U2462" s="1"/>
      <c r="V2462" s="1"/>
      <c r="W2462" s="1"/>
      <c r="X2462" s="1"/>
      <c r="Y2462" s="1"/>
      <c r="Z2462" s="1"/>
      <c r="AA2462" s="1"/>
      <c r="AB2462" s="1"/>
      <c r="AC2462" s="1"/>
      <c r="AD2462" s="1"/>
      <c r="AE2462" s="1"/>
      <c r="AF2462" s="83"/>
      <c r="AG2462" s="87"/>
      <c r="AH2462" s="1"/>
      <c r="AI2462" s="1"/>
      <c r="AJ2462" s="1"/>
      <c r="AK2462" s="1"/>
      <c r="AL2462" s="1"/>
      <c r="AM2462" s="1"/>
      <c r="AN2462" s="1"/>
      <c r="AO2462" s="1"/>
      <c r="AP2462" s="1"/>
      <c r="AQ2462" s="1"/>
      <c r="AR2462" s="1"/>
      <c r="AS2462" s="1"/>
      <c r="AT2462" s="1"/>
      <c r="AU2462" s="1"/>
      <c r="AV2462" s="1"/>
      <c r="AW2462" s="1"/>
      <c r="AX2462" s="1"/>
      <c r="AY2462" s="1"/>
      <c r="AZ2462" s="1"/>
      <c r="BA2462" s="1"/>
      <c r="BB2462" s="1"/>
      <c r="BC2462" s="1"/>
      <c r="BD2462" s="1"/>
      <c r="BE2462" s="1"/>
      <c r="BF2462" s="1"/>
      <c r="BG2462" s="1"/>
      <c r="BH2462" s="1"/>
      <c r="BI2462" s="1"/>
      <c r="BJ2462" s="1"/>
      <c r="BK2462" s="1"/>
    </row>
    <row r="2463" spans="1:63" s="2" customFormat="1" ht="15" customHeight="1" x14ac:dyDescent="0.15">
      <c r="A2463" s="1"/>
      <c r="B2463" s="1"/>
      <c r="C2463" s="1"/>
      <c r="D2463" s="1"/>
      <c r="E2463" s="1"/>
      <c r="F2463" s="1"/>
      <c r="G2463" s="1"/>
      <c r="H2463" s="1"/>
      <c r="I2463" s="1"/>
      <c r="J2463" s="1"/>
      <c r="K2463" s="1"/>
      <c r="L2463" s="1"/>
      <c r="M2463" s="1"/>
      <c r="N2463" s="1"/>
      <c r="O2463" s="1"/>
      <c r="P2463" s="1"/>
      <c r="Q2463" s="1"/>
      <c r="R2463" s="1"/>
      <c r="S2463" s="1"/>
      <c r="T2463" s="1"/>
      <c r="U2463" s="1"/>
      <c r="V2463" s="1"/>
      <c r="W2463" s="1"/>
      <c r="X2463" s="1"/>
      <c r="Y2463" s="1"/>
      <c r="Z2463" s="1"/>
      <c r="AA2463" s="1"/>
      <c r="AB2463" s="1"/>
      <c r="AC2463" s="1"/>
      <c r="AD2463" s="1"/>
      <c r="AE2463" s="1"/>
      <c r="AF2463" s="83"/>
      <c r="AG2463" s="87"/>
      <c r="AH2463" s="1"/>
      <c r="AI2463" s="1"/>
      <c r="AJ2463" s="1"/>
      <c r="AK2463" s="1"/>
      <c r="AL2463" s="1"/>
      <c r="AM2463" s="1"/>
      <c r="AN2463" s="1"/>
      <c r="AO2463" s="1"/>
      <c r="AP2463" s="1"/>
      <c r="AQ2463" s="1"/>
      <c r="AR2463" s="1"/>
      <c r="AS2463" s="1"/>
      <c r="AT2463" s="1"/>
      <c r="AU2463" s="1"/>
      <c r="AV2463" s="1"/>
      <c r="AW2463" s="1"/>
      <c r="AX2463" s="1"/>
      <c r="AY2463" s="1"/>
      <c r="AZ2463" s="1"/>
      <c r="BA2463" s="1"/>
      <c r="BB2463" s="1"/>
      <c r="BC2463" s="1"/>
      <c r="BD2463" s="1"/>
      <c r="BE2463" s="1"/>
      <c r="BF2463" s="1"/>
      <c r="BG2463" s="1"/>
      <c r="BH2463" s="1"/>
      <c r="BI2463" s="1"/>
      <c r="BJ2463" s="1"/>
      <c r="BK2463" s="1"/>
    </row>
    <row r="2464" spans="1:63" s="2" customFormat="1" ht="15" customHeight="1" x14ac:dyDescent="0.15">
      <c r="A2464" s="1"/>
      <c r="B2464" s="1"/>
      <c r="C2464" s="1"/>
      <c r="D2464" s="1"/>
      <c r="E2464" s="1"/>
      <c r="F2464" s="1"/>
      <c r="G2464" s="1"/>
      <c r="H2464" s="1"/>
      <c r="I2464" s="1"/>
      <c r="J2464" s="1"/>
      <c r="K2464" s="1"/>
      <c r="L2464" s="1"/>
      <c r="M2464" s="1"/>
      <c r="N2464" s="1"/>
      <c r="O2464" s="1"/>
      <c r="P2464" s="1"/>
      <c r="Q2464" s="1"/>
      <c r="R2464" s="1"/>
      <c r="S2464" s="1"/>
      <c r="T2464" s="1"/>
      <c r="U2464" s="1"/>
      <c r="V2464" s="1"/>
      <c r="W2464" s="1"/>
      <c r="X2464" s="1"/>
      <c r="Y2464" s="1"/>
      <c r="Z2464" s="1"/>
      <c r="AA2464" s="1"/>
      <c r="AB2464" s="1"/>
      <c r="AC2464" s="1"/>
      <c r="AD2464" s="1"/>
      <c r="AE2464" s="1"/>
      <c r="AF2464" s="83"/>
      <c r="AG2464" s="87"/>
      <c r="AH2464" s="1"/>
      <c r="AI2464" s="1"/>
      <c r="AJ2464" s="1"/>
      <c r="AK2464" s="1"/>
      <c r="AL2464" s="1"/>
      <c r="AM2464" s="1"/>
      <c r="AN2464" s="1"/>
      <c r="AO2464" s="1"/>
      <c r="AP2464" s="1"/>
      <c r="AQ2464" s="1"/>
      <c r="AR2464" s="1"/>
      <c r="AS2464" s="1"/>
      <c r="AT2464" s="1"/>
      <c r="AU2464" s="1"/>
      <c r="AV2464" s="1"/>
      <c r="AW2464" s="1"/>
      <c r="AX2464" s="1"/>
      <c r="AY2464" s="1"/>
      <c r="AZ2464" s="1"/>
      <c r="BA2464" s="1"/>
      <c r="BB2464" s="1"/>
      <c r="BC2464" s="1"/>
      <c r="BD2464" s="1"/>
      <c r="BE2464" s="1"/>
      <c r="BF2464" s="1"/>
      <c r="BG2464" s="1"/>
      <c r="BH2464" s="1"/>
      <c r="BI2464" s="1"/>
      <c r="BJ2464" s="1"/>
      <c r="BK2464" s="1"/>
    </row>
    <row r="2465" spans="1:63" s="2" customFormat="1" ht="15" customHeight="1" x14ac:dyDescent="0.15">
      <c r="A2465" s="1"/>
      <c r="B2465" s="1"/>
      <c r="C2465" s="1"/>
      <c r="D2465" s="1"/>
      <c r="E2465" s="1"/>
      <c r="F2465" s="1"/>
      <c r="G2465" s="1"/>
      <c r="H2465" s="1"/>
      <c r="I2465" s="1"/>
      <c r="J2465" s="1"/>
      <c r="K2465" s="1"/>
      <c r="L2465" s="1"/>
      <c r="M2465" s="1"/>
      <c r="N2465" s="1"/>
      <c r="O2465" s="1"/>
      <c r="P2465" s="1"/>
      <c r="Q2465" s="1"/>
      <c r="R2465" s="1"/>
      <c r="S2465" s="1"/>
      <c r="T2465" s="1"/>
      <c r="U2465" s="1"/>
      <c r="V2465" s="1"/>
      <c r="W2465" s="1"/>
      <c r="X2465" s="1"/>
      <c r="Y2465" s="1"/>
      <c r="Z2465" s="1"/>
      <c r="AA2465" s="1"/>
      <c r="AB2465" s="1"/>
      <c r="AC2465" s="1"/>
      <c r="AD2465" s="1"/>
      <c r="AE2465" s="1"/>
      <c r="AF2465" s="83"/>
      <c r="AG2465" s="87"/>
      <c r="AH2465" s="1"/>
      <c r="AI2465" s="1"/>
      <c r="AJ2465" s="1"/>
      <c r="AK2465" s="1"/>
      <c r="AL2465" s="1"/>
      <c r="AM2465" s="1"/>
      <c r="AN2465" s="1"/>
      <c r="AO2465" s="1"/>
      <c r="AP2465" s="1"/>
      <c r="AQ2465" s="1"/>
      <c r="AR2465" s="1"/>
      <c r="AS2465" s="1"/>
      <c r="AT2465" s="1"/>
      <c r="AU2465" s="1"/>
      <c r="AV2465" s="1"/>
      <c r="AW2465" s="1"/>
      <c r="AX2465" s="1"/>
      <c r="AY2465" s="1"/>
      <c r="AZ2465" s="1"/>
      <c r="BA2465" s="1"/>
      <c r="BB2465" s="1"/>
      <c r="BC2465" s="1"/>
      <c r="BD2465" s="1"/>
      <c r="BE2465" s="1"/>
      <c r="BF2465" s="1"/>
      <c r="BG2465" s="1"/>
      <c r="BH2465" s="1"/>
      <c r="BI2465" s="1"/>
      <c r="BJ2465" s="1"/>
      <c r="BK2465" s="1"/>
    </row>
    <row r="2466" spans="1:63" s="2" customFormat="1" ht="15" customHeight="1" x14ac:dyDescent="0.15">
      <c r="A2466" s="1"/>
      <c r="B2466" s="1"/>
      <c r="C2466" s="1"/>
      <c r="D2466" s="1"/>
      <c r="E2466" s="1"/>
      <c r="F2466" s="1"/>
      <c r="G2466" s="1"/>
      <c r="H2466" s="1"/>
      <c r="I2466" s="1"/>
      <c r="J2466" s="1"/>
      <c r="K2466" s="1"/>
      <c r="L2466" s="1"/>
      <c r="M2466" s="1"/>
      <c r="N2466" s="1"/>
      <c r="O2466" s="1"/>
      <c r="P2466" s="1"/>
      <c r="Q2466" s="1"/>
      <c r="R2466" s="1"/>
      <c r="S2466" s="1"/>
      <c r="T2466" s="1"/>
      <c r="U2466" s="1"/>
      <c r="V2466" s="1"/>
      <c r="W2466" s="1"/>
      <c r="X2466" s="1"/>
      <c r="Y2466" s="1"/>
      <c r="Z2466" s="1"/>
      <c r="AA2466" s="1"/>
      <c r="AB2466" s="1"/>
      <c r="AC2466" s="1"/>
      <c r="AD2466" s="1"/>
      <c r="AE2466" s="1"/>
      <c r="AF2466" s="83"/>
      <c r="AG2466" s="87"/>
      <c r="AH2466" s="1"/>
      <c r="AI2466" s="1"/>
      <c r="AJ2466" s="1"/>
      <c r="AK2466" s="1"/>
      <c r="AL2466" s="1"/>
      <c r="AM2466" s="1"/>
      <c r="AN2466" s="1"/>
      <c r="AO2466" s="1"/>
      <c r="AP2466" s="1"/>
      <c r="AQ2466" s="1"/>
      <c r="AR2466" s="1"/>
      <c r="AS2466" s="1"/>
      <c r="AT2466" s="1"/>
      <c r="AU2466" s="1"/>
      <c r="AV2466" s="1"/>
      <c r="AW2466" s="1"/>
      <c r="AX2466" s="1"/>
      <c r="AY2466" s="1"/>
      <c r="AZ2466" s="1"/>
      <c r="BA2466" s="1"/>
      <c r="BB2466" s="1"/>
      <c r="BC2466" s="1"/>
      <c r="BD2466" s="1"/>
      <c r="BE2466" s="1"/>
      <c r="BF2466" s="1"/>
      <c r="BG2466" s="1"/>
      <c r="BH2466" s="1"/>
      <c r="BI2466" s="1"/>
      <c r="BJ2466" s="1"/>
      <c r="BK2466" s="1"/>
    </row>
    <row r="2467" spans="1:63" s="2" customFormat="1" ht="15" customHeight="1" x14ac:dyDescent="0.15">
      <c r="A2467" s="1"/>
      <c r="B2467" s="1"/>
      <c r="C2467" s="1"/>
      <c r="D2467" s="1"/>
      <c r="E2467" s="1"/>
      <c r="F2467" s="1"/>
      <c r="G2467" s="1"/>
      <c r="H2467" s="1"/>
      <c r="I2467" s="1"/>
      <c r="J2467" s="1"/>
      <c r="K2467" s="1"/>
      <c r="L2467" s="1"/>
      <c r="M2467" s="1"/>
      <c r="N2467" s="1"/>
      <c r="O2467" s="1"/>
      <c r="P2467" s="1"/>
      <c r="Q2467" s="1"/>
      <c r="R2467" s="1"/>
      <c r="S2467" s="1"/>
      <c r="T2467" s="1"/>
      <c r="U2467" s="1"/>
      <c r="V2467" s="1"/>
      <c r="W2467" s="1"/>
      <c r="X2467" s="1"/>
      <c r="Y2467" s="1"/>
      <c r="Z2467" s="1"/>
      <c r="AA2467" s="1"/>
      <c r="AB2467" s="1"/>
      <c r="AC2467" s="1"/>
      <c r="AD2467" s="1"/>
      <c r="AE2467" s="1"/>
      <c r="AF2467" s="83"/>
      <c r="AG2467" s="87"/>
      <c r="AH2467" s="1"/>
      <c r="AI2467" s="1"/>
      <c r="AJ2467" s="1"/>
      <c r="AK2467" s="1"/>
      <c r="AL2467" s="1"/>
      <c r="AM2467" s="1"/>
      <c r="AN2467" s="1"/>
      <c r="AO2467" s="1"/>
      <c r="AP2467" s="1"/>
      <c r="AQ2467" s="1"/>
      <c r="AR2467" s="1"/>
      <c r="AS2467" s="1"/>
      <c r="AT2467" s="1"/>
      <c r="AU2467" s="1"/>
      <c r="AV2467" s="1"/>
      <c r="AW2467" s="1"/>
      <c r="AX2467" s="1"/>
      <c r="AY2467" s="1"/>
      <c r="AZ2467" s="1"/>
      <c r="BA2467" s="1"/>
      <c r="BB2467" s="1"/>
      <c r="BC2467" s="1"/>
      <c r="BD2467" s="1"/>
      <c r="BE2467" s="1"/>
      <c r="BF2467" s="1"/>
      <c r="BG2467" s="1"/>
      <c r="BH2467" s="1"/>
      <c r="BI2467" s="1"/>
      <c r="BJ2467" s="1"/>
      <c r="BK2467" s="1"/>
    </row>
    <row r="2468" spans="1:63" s="2" customFormat="1" ht="15" customHeight="1" x14ac:dyDescent="0.15">
      <c r="A2468" s="1"/>
      <c r="B2468" s="1"/>
      <c r="C2468" s="1"/>
      <c r="D2468" s="1"/>
      <c r="E2468" s="1"/>
      <c r="F2468" s="1"/>
      <c r="G2468" s="1"/>
      <c r="H2468" s="1"/>
      <c r="I2468" s="1"/>
      <c r="J2468" s="1"/>
      <c r="K2468" s="1"/>
      <c r="L2468" s="1"/>
      <c r="M2468" s="1"/>
      <c r="N2468" s="1"/>
      <c r="O2468" s="1"/>
      <c r="P2468" s="1"/>
      <c r="Q2468" s="1"/>
      <c r="R2468" s="1"/>
      <c r="S2468" s="1"/>
      <c r="T2468" s="1"/>
      <c r="U2468" s="1"/>
      <c r="V2468" s="1"/>
      <c r="W2468" s="1"/>
      <c r="X2468" s="1"/>
      <c r="Y2468" s="1"/>
      <c r="Z2468" s="1"/>
      <c r="AA2468" s="1"/>
      <c r="AB2468" s="1"/>
      <c r="AC2468" s="1"/>
      <c r="AD2468" s="1"/>
      <c r="AE2468" s="1"/>
      <c r="AF2468" s="83"/>
      <c r="AG2468" s="87"/>
      <c r="AH2468" s="1"/>
      <c r="AI2468" s="1"/>
      <c r="AJ2468" s="1"/>
      <c r="AK2468" s="1"/>
      <c r="AL2468" s="1"/>
      <c r="AM2468" s="1"/>
      <c r="AN2468" s="1"/>
      <c r="AO2468" s="1"/>
      <c r="AP2468" s="1"/>
      <c r="AQ2468" s="1"/>
      <c r="AR2468" s="1"/>
      <c r="AS2468" s="1"/>
      <c r="AT2468" s="1"/>
      <c r="AU2468" s="1"/>
      <c r="AV2468" s="1"/>
      <c r="AW2468" s="1"/>
      <c r="AX2468" s="1"/>
      <c r="AY2468" s="1"/>
      <c r="AZ2468" s="1"/>
      <c r="BA2468" s="1"/>
      <c r="BB2468" s="1"/>
      <c r="BC2468" s="1"/>
      <c r="BD2468" s="1"/>
      <c r="BE2468" s="1"/>
      <c r="BF2468" s="1"/>
      <c r="BG2468" s="1"/>
      <c r="BH2468" s="1"/>
      <c r="BI2468" s="1"/>
      <c r="BJ2468" s="1"/>
      <c r="BK2468" s="1"/>
    </row>
    <row r="2469" spans="1:63" s="2" customFormat="1" ht="15" customHeight="1" x14ac:dyDescent="0.15">
      <c r="A2469" s="1"/>
      <c r="B2469" s="1"/>
      <c r="C2469" s="1"/>
      <c r="D2469" s="1"/>
      <c r="E2469" s="1"/>
      <c r="F2469" s="1"/>
      <c r="G2469" s="1"/>
      <c r="H2469" s="1"/>
      <c r="I2469" s="1"/>
      <c r="J2469" s="1"/>
      <c r="K2469" s="1"/>
      <c r="L2469" s="1"/>
      <c r="M2469" s="1"/>
      <c r="N2469" s="1"/>
      <c r="O2469" s="1"/>
      <c r="P2469" s="1"/>
      <c r="Q2469" s="1"/>
      <c r="R2469" s="1"/>
      <c r="S2469" s="1"/>
      <c r="T2469" s="1"/>
      <c r="U2469" s="1"/>
      <c r="V2469" s="1"/>
      <c r="W2469" s="1"/>
      <c r="X2469" s="1"/>
      <c r="Y2469" s="1"/>
      <c r="Z2469" s="1"/>
      <c r="AA2469" s="1"/>
      <c r="AB2469" s="1"/>
      <c r="AC2469" s="1"/>
      <c r="AD2469" s="1"/>
      <c r="AE2469" s="1"/>
      <c r="AF2469" s="83"/>
      <c r="AG2469" s="87"/>
      <c r="AH2469" s="1"/>
      <c r="AI2469" s="1"/>
      <c r="AJ2469" s="1"/>
      <c r="AK2469" s="1"/>
      <c r="AL2469" s="1"/>
      <c r="AM2469" s="1"/>
      <c r="AN2469" s="1"/>
      <c r="AO2469" s="1"/>
      <c r="AP2469" s="1"/>
      <c r="AQ2469" s="1"/>
      <c r="AR2469" s="1"/>
      <c r="AS2469" s="1"/>
      <c r="AT2469" s="1"/>
      <c r="AU2469" s="1"/>
      <c r="AV2469" s="1"/>
      <c r="AW2469" s="1"/>
      <c r="AX2469" s="1"/>
      <c r="AY2469" s="1"/>
      <c r="AZ2469" s="1"/>
      <c r="BA2469" s="1"/>
      <c r="BB2469" s="1"/>
      <c r="BC2469" s="1"/>
      <c r="BD2469" s="1"/>
      <c r="BE2469" s="1"/>
      <c r="BF2469" s="1"/>
      <c r="BG2469" s="1"/>
      <c r="BH2469" s="1"/>
      <c r="BI2469" s="1"/>
      <c r="BJ2469" s="1"/>
      <c r="BK2469" s="1"/>
    </row>
    <row r="2470" spans="1:63" s="2" customFormat="1" ht="15" customHeight="1" x14ac:dyDescent="0.15">
      <c r="A2470" s="1"/>
      <c r="B2470" s="1"/>
      <c r="C2470" s="1"/>
      <c r="D2470" s="1"/>
      <c r="E2470" s="1"/>
      <c r="F2470" s="1"/>
      <c r="G2470" s="1"/>
      <c r="H2470" s="1"/>
      <c r="I2470" s="1"/>
      <c r="J2470" s="1"/>
      <c r="K2470" s="1"/>
      <c r="L2470" s="1"/>
      <c r="M2470" s="1"/>
      <c r="N2470" s="1"/>
      <c r="O2470" s="1"/>
      <c r="P2470" s="1"/>
      <c r="Q2470" s="1"/>
      <c r="R2470" s="1"/>
      <c r="S2470" s="1"/>
      <c r="T2470" s="1"/>
      <c r="U2470" s="1"/>
      <c r="V2470" s="1"/>
      <c r="W2470" s="1"/>
      <c r="X2470" s="1"/>
      <c r="Y2470" s="1"/>
      <c r="Z2470" s="1"/>
      <c r="AA2470" s="1"/>
      <c r="AB2470" s="1"/>
      <c r="AC2470" s="1"/>
      <c r="AD2470" s="1"/>
      <c r="AE2470" s="1"/>
      <c r="AF2470" s="83"/>
      <c r="AG2470" s="87"/>
      <c r="AH2470" s="1"/>
      <c r="AI2470" s="1"/>
      <c r="AJ2470" s="1"/>
      <c r="AK2470" s="1"/>
      <c r="AL2470" s="1"/>
      <c r="AM2470" s="1"/>
      <c r="AN2470" s="1"/>
      <c r="AO2470" s="1"/>
      <c r="AP2470" s="1"/>
      <c r="AQ2470" s="1"/>
      <c r="AR2470" s="1"/>
      <c r="AS2470" s="1"/>
      <c r="AT2470" s="1"/>
      <c r="AU2470" s="1"/>
      <c r="AV2470" s="1"/>
      <c r="AW2470" s="1"/>
      <c r="AX2470" s="1"/>
      <c r="AY2470" s="1"/>
      <c r="AZ2470" s="1"/>
      <c r="BA2470" s="1"/>
      <c r="BB2470" s="1"/>
      <c r="BC2470" s="1"/>
      <c r="BD2470" s="1"/>
      <c r="BE2470" s="1"/>
      <c r="BF2470" s="1"/>
      <c r="BG2470" s="1"/>
      <c r="BH2470" s="1"/>
      <c r="BI2470" s="1"/>
      <c r="BJ2470" s="1"/>
      <c r="BK2470" s="1"/>
    </row>
    <row r="2471" spans="1:63" s="2" customFormat="1" ht="15" customHeight="1" x14ac:dyDescent="0.15">
      <c r="A2471" s="1"/>
      <c r="B2471" s="1"/>
      <c r="C2471" s="1"/>
      <c r="D2471" s="1"/>
      <c r="E2471" s="1"/>
      <c r="F2471" s="1"/>
      <c r="G2471" s="1"/>
      <c r="H2471" s="1"/>
      <c r="I2471" s="1"/>
      <c r="J2471" s="1"/>
      <c r="K2471" s="1"/>
      <c r="L2471" s="1"/>
      <c r="M2471" s="1"/>
      <c r="N2471" s="1"/>
      <c r="O2471" s="1"/>
      <c r="P2471" s="1"/>
      <c r="Q2471" s="1"/>
      <c r="R2471" s="1"/>
      <c r="S2471" s="1"/>
      <c r="T2471" s="1"/>
      <c r="U2471" s="1"/>
      <c r="V2471" s="1"/>
      <c r="W2471" s="1"/>
      <c r="X2471" s="1"/>
      <c r="Y2471" s="1"/>
      <c r="Z2471" s="1"/>
      <c r="AA2471" s="1"/>
      <c r="AB2471" s="1"/>
      <c r="AC2471" s="1"/>
      <c r="AD2471" s="1"/>
      <c r="AE2471" s="1"/>
      <c r="AF2471" s="83"/>
      <c r="AG2471" s="87"/>
      <c r="AH2471" s="1"/>
      <c r="AI2471" s="1"/>
      <c r="AJ2471" s="1"/>
      <c r="AK2471" s="1"/>
      <c r="AL2471" s="1"/>
      <c r="AM2471" s="1"/>
      <c r="AN2471" s="1"/>
      <c r="AO2471" s="1"/>
      <c r="AP2471" s="1"/>
      <c r="AQ2471" s="1"/>
      <c r="AR2471" s="1"/>
      <c r="AS2471" s="1"/>
      <c r="AT2471" s="1"/>
      <c r="AU2471" s="1"/>
      <c r="AV2471" s="1"/>
      <c r="AW2471" s="1"/>
      <c r="AX2471" s="1"/>
      <c r="AY2471" s="1"/>
      <c r="AZ2471" s="1"/>
      <c r="BA2471" s="1"/>
      <c r="BB2471" s="1"/>
      <c r="BC2471" s="1"/>
      <c r="BD2471" s="1"/>
      <c r="BE2471" s="1"/>
      <c r="BF2471" s="1"/>
      <c r="BG2471" s="1"/>
      <c r="BH2471" s="1"/>
      <c r="BI2471" s="1"/>
      <c r="BJ2471" s="1"/>
      <c r="BK2471" s="1"/>
    </row>
    <row r="2472" spans="1:63" s="2" customFormat="1" ht="15" customHeight="1" x14ac:dyDescent="0.15">
      <c r="A2472" s="1"/>
      <c r="B2472" s="1"/>
      <c r="C2472" s="1"/>
      <c r="D2472" s="1"/>
      <c r="E2472" s="1"/>
      <c r="F2472" s="1"/>
      <c r="G2472" s="1"/>
      <c r="H2472" s="1"/>
      <c r="I2472" s="1"/>
      <c r="J2472" s="1"/>
      <c r="K2472" s="1"/>
      <c r="L2472" s="1"/>
      <c r="M2472" s="1"/>
      <c r="N2472" s="1"/>
      <c r="O2472" s="1"/>
      <c r="P2472" s="1"/>
      <c r="Q2472" s="1"/>
      <c r="R2472" s="1"/>
      <c r="S2472" s="1"/>
      <c r="T2472" s="1"/>
      <c r="U2472" s="1"/>
      <c r="V2472" s="1"/>
      <c r="W2472" s="1"/>
      <c r="X2472" s="1"/>
      <c r="Y2472" s="1"/>
      <c r="Z2472" s="1"/>
      <c r="AA2472" s="1"/>
      <c r="AB2472" s="1"/>
      <c r="AC2472" s="1"/>
      <c r="AD2472" s="1"/>
      <c r="AE2472" s="1"/>
      <c r="AF2472" s="83"/>
      <c r="AG2472" s="87"/>
      <c r="AH2472" s="1"/>
      <c r="AI2472" s="1"/>
      <c r="AJ2472" s="1"/>
      <c r="AK2472" s="1"/>
      <c r="AL2472" s="1"/>
      <c r="AM2472" s="1"/>
      <c r="AN2472" s="1"/>
      <c r="AO2472" s="1"/>
      <c r="AP2472" s="1"/>
      <c r="AQ2472" s="1"/>
      <c r="AR2472" s="1"/>
      <c r="AS2472" s="1"/>
      <c r="AT2472" s="1"/>
      <c r="AU2472" s="1"/>
      <c r="AV2472" s="1"/>
      <c r="AW2472" s="1"/>
      <c r="AX2472" s="1"/>
      <c r="AY2472" s="1"/>
      <c r="AZ2472" s="1"/>
      <c r="BA2472" s="1"/>
      <c r="BB2472" s="1"/>
      <c r="BC2472" s="1"/>
      <c r="BD2472" s="1"/>
      <c r="BE2472" s="1"/>
      <c r="BF2472" s="1"/>
      <c r="BG2472" s="1"/>
      <c r="BH2472" s="1"/>
      <c r="BI2472" s="1"/>
      <c r="BJ2472" s="1"/>
      <c r="BK2472" s="1"/>
    </row>
    <row r="2473" spans="1:63" s="2" customFormat="1" ht="15" customHeight="1" x14ac:dyDescent="0.15">
      <c r="A2473" s="1"/>
      <c r="B2473" s="1"/>
      <c r="C2473" s="1"/>
      <c r="D2473" s="1"/>
      <c r="E2473" s="1"/>
      <c r="F2473" s="1"/>
      <c r="G2473" s="1"/>
      <c r="H2473" s="1"/>
      <c r="I2473" s="1"/>
      <c r="J2473" s="1"/>
      <c r="K2473" s="1"/>
      <c r="L2473" s="1"/>
      <c r="M2473" s="1"/>
      <c r="N2473" s="1"/>
      <c r="O2473" s="1"/>
      <c r="P2473" s="1"/>
      <c r="Q2473" s="1"/>
      <c r="R2473" s="1"/>
      <c r="S2473" s="1"/>
      <c r="T2473" s="1"/>
      <c r="U2473" s="1"/>
      <c r="V2473" s="1"/>
      <c r="W2473" s="1"/>
      <c r="X2473" s="1"/>
      <c r="Y2473" s="1"/>
      <c r="Z2473" s="1"/>
      <c r="AA2473" s="1"/>
      <c r="AB2473" s="1"/>
      <c r="AC2473" s="1"/>
      <c r="AD2473" s="1"/>
      <c r="AE2473" s="1"/>
      <c r="AF2473" s="83"/>
      <c r="AG2473" s="87"/>
      <c r="AH2473" s="1"/>
      <c r="AI2473" s="1"/>
      <c r="AJ2473" s="1"/>
      <c r="AK2473" s="1"/>
      <c r="AL2473" s="1"/>
      <c r="AM2473" s="1"/>
      <c r="AN2473" s="1"/>
      <c r="AO2473" s="1"/>
      <c r="AP2473" s="1"/>
      <c r="AQ2473" s="1"/>
      <c r="AR2473" s="1"/>
      <c r="AS2473" s="1"/>
      <c r="AT2473" s="1"/>
      <c r="AU2473" s="1"/>
      <c r="AV2473" s="1"/>
      <c r="AW2473" s="1"/>
      <c r="AX2473" s="1"/>
      <c r="AY2473" s="1"/>
      <c r="AZ2473" s="1"/>
      <c r="BA2473" s="1"/>
      <c r="BB2473" s="1"/>
      <c r="BC2473" s="1"/>
      <c r="BD2473" s="1"/>
      <c r="BE2473" s="1"/>
      <c r="BF2473" s="1"/>
      <c r="BG2473" s="1"/>
      <c r="BH2473" s="1"/>
      <c r="BI2473" s="1"/>
      <c r="BJ2473" s="1"/>
      <c r="BK2473" s="1"/>
    </row>
    <row r="2474" spans="1:63" s="2" customFormat="1" ht="15" customHeight="1" x14ac:dyDescent="0.15">
      <c r="A2474" s="1"/>
      <c r="B2474" s="1"/>
      <c r="C2474" s="1"/>
      <c r="D2474" s="1"/>
      <c r="E2474" s="1"/>
      <c r="F2474" s="1"/>
      <c r="G2474" s="1"/>
      <c r="H2474" s="1"/>
      <c r="I2474" s="1"/>
      <c r="J2474" s="1"/>
      <c r="K2474" s="1"/>
      <c r="L2474" s="1"/>
      <c r="M2474" s="1"/>
      <c r="N2474" s="1"/>
      <c r="O2474" s="1"/>
      <c r="P2474" s="1"/>
      <c r="Q2474" s="1"/>
      <c r="R2474" s="1"/>
      <c r="S2474" s="1"/>
      <c r="T2474" s="1"/>
      <c r="U2474" s="1"/>
      <c r="V2474" s="1"/>
      <c r="W2474" s="1"/>
      <c r="X2474" s="1"/>
      <c r="Y2474" s="1"/>
      <c r="Z2474" s="1"/>
      <c r="AA2474" s="1"/>
      <c r="AB2474" s="1"/>
      <c r="AC2474" s="1"/>
      <c r="AD2474" s="1"/>
      <c r="AE2474" s="1"/>
      <c r="AF2474" s="83"/>
      <c r="AG2474" s="87"/>
      <c r="AH2474" s="1"/>
      <c r="AI2474" s="1"/>
      <c r="AJ2474" s="1"/>
      <c r="AK2474" s="1"/>
      <c r="AL2474" s="1"/>
      <c r="AM2474" s="1"/>
      <c r="AN2474" s="1"/>
      <c r="AO2474" s="1"/>
      <c r="AP2474" s="1"/>
      <c r="AQ2474" s="1"/>
      <c r="AR2474" s="1"/>
      <c r="AS2474" s="1"/>
      <c r="AT2474" s="1"/>
      <c r="AU2474" s="1"/>
      <c r="AV2474" s="1"/>
      <c r="AW2474" s="1"/>
      <c r="AX2474" s="1"/>
      <c r="AY2474" s="1"/>
      <c r="AZ2474" s="1"/>
      <c r="BA2474" s="1"/>
      <c r="BB2474" s="1"/>
      <c r="BC2474" s="1"/>
      <c r="BD2474" s="1"/>
      <c r="BE2474" s="1"/>
      <c r="BF2474" s="1"/>
      <c r="BG2474" s="1"/>
      <c r="BH2474" s="1"/>
      <c r="BI2474" s="1"/>
      <c r="BJ2474" s="1"/>
      <c r="BK2474" s="1"/>
    </row>
    <row r="2475" spans="1:63" s="2" customFormat="1" ht="15" customHeight="1" x14ac:dyDescent="0.15">
      <c r="A2475" s="1"/>
      <c r="B2475" s="1"/>
      <c r="C2475" s="1"/>
      <c r="D2475" s="1"/>
      <c r="E2475" s="1"/>
      <c r="F2475" s="1"/>
      <c r="G2475" s="1"/>
      <c r="H2475" s="1"/>
      <c r="I2475" s="1"/>
      <c r="J2475" s="1"/>
      <c r="K2475" s="1"/>
      <c r="L2475" s="1"/>
      <c r="M2475" s="1"/>
      <c r="N2475" s="1"/>
      <c r="O2475" s="1"/>
      <c r="P2475" s="1"/>
      <c r="Q2475" s="1"/>
      <c r="R2475" s="1"/>
      <c r="S2475" s="1"/>
      <c r="T2475" s="1"/>
      <c r="U2475" s="1"/>
      <c r="V2475" s="1"/>
      <c r="W2475" s="1"/>
      <c r="X2475" s="1"/>
      <c r="Y2475" s="1"/>
      <c r="Z2475" s="1"/>
      <c r="AA2475" s="1"/>
      <c r="AB2475" s="1"/>
      <c r="AC2475" s="1"/>
      <c r="AD2475" s="1"/>
      <c r="AE2475" s="1"/>
      <c r="AF2475" s="83"/>
      <c r="AG2475" s="87"/>
      <c r="AH2475" s="1"/>
      <c r="AI2475" s="1"/>
      <c r="AJ2475" s="1"/>
      <c r="AK2475" s="1"/>
      <c r="AL2475" s="1"/>
      <c r="AM2475" s="1"/>
      <c r="AN2475" s="1"/>
      <c r="AO2475" s="1"/>
      <c r="AP2475" s="1"/>
      <c r="AQ2475" s="1"/>
      <c r="AR2475" s="1"/>
      <c r="AS2475" s="1"/>
      <c r="AT2475" s="1"/>
      <c r="AU2475" s="1"/>
      <c r="AV2475" s="1"/>
      <c r="AW2475" s="1"/>
      <c r="AX2475" s="1"/>
      <c r="AY2475" s="1"/>
      <c r="AZ2475" s="1"/>
      <c r="BA2475" s="1"/>
      <c r="BB2475" s="1"/>
      <c r="BC2475" s="1"/>
      <c r="BD2475" s="1"/>
      <c r="BE2475" s="1"/>
      <c r="BF2475" s="1"/>
      <c r="BG2475" s="1"/>
      <c r="BH2475" s="1"/>
      <c r="BI2475" s="1"/>
      <c r="BJ2475" s="1"/>
      <c r="BK2475" s="1"/>
    </row>
    <row r="2476" spans="1:63" s="2" customFormat="1" ht="15" customHeight="1" x14ac:dyDescent="0.15">
      <c r="A2476" s="1"/>
      <c r="B2476" s="1"/>
      <c r="C2476" s="1"/>
      <c r="D2476" s="1"/>
      <c r="E2476" s="1"/>
      <c r="F2476" s="1"/>
      <c r="G2476" s="1"/>
      <c r="H2476" s="1"/>
      <c r="I2476" s="1"/>
      <c r="J2476" s="1"/>
      <c r="K2476" s="1"/>
      <c r="L2476" s="1"/>
      <c r="M2476" s="1"/>
      <c r="N2476" s="1"/>
      <c r="O2476" s="1"/>
      <c r="P2476" s="1"/>
      <c r="Q2476" s="1"/>
      <c r="R2476" s="1"/>
      <c r="S2476" s="1"/>
      <c r="T2476" s="1"/>
      <c r="U2476" s="1"/>
      <c r="V2476" s="1"/>
      <c r="W2476" s="1"/>
      <c r="X2476" s="1"/>
      <c r="Y2476" s="1"/>
      <c r="Z2476" s="1"/>
      <c r="AA2476" s="1"/>
      <c r="AB2476" s="1"/>
      <c r="AC2476" s="1"/>
      <c r="AD2476" s="1"/>
      <c r="AE2476" s="1"/>
      <c r="AF2476" s="83"/>
      <c r="AG2476" s="87"/>
      <c r="AH2476" s="1"/>
      <c r="AI2476" s="1"/>
      <c r="AJ2476" s="1"/>
      <c r="AK2476" s="1"/>
      <c r="AL2476" s="1"/>
      <c r="AM2476" s="1"/>
      <c r="AN2476" s="1"/>
      <c r="AO2476" s="1"/>
      <c r="AP2476" s="1"/>
      <c r="AQ2476" s="1"/>
      <c r="AR2476" s="1"/>
      <c r="AS2476" s="1"/>
      <c r="AT2476" s="1"/>
      <c r="AU2476" s="1"/>
      <c r="AV2476" s="1"/>
      <c r="AW2476" s="1"/>
      <c r="AX2476" s="1"/>
      <c r="AY2476" s="1"/>
      <c r="AZ2476" s="1"/>
      <c r="BA2476" s="1"/>
      <c r="BB2476" s="1"/>
      <c r="BC2476" s="1"/>
      <c r="BD2476" s="1"/>
      <c r="BE2476" s="1"/>
      <c r="BF2476" s="1"/>
      <c r="BG2476" s="1"/>
      <c r="BH2476" s="1"/>
      <c r="BI2476" s="1"/>
      <c r="BJ2476" s="1"/>
      <c r="BK2476" s="1"/>
    </row>
    <row r="2477" spans="1:63" s="2" customFormat="1" ht="15" customHeight="1" x14ac:dyDescent="0.15">
      <c r="A2477" s="1"/>
      <c r="B2477" s="1"/>
      <c r="C2477" s="1"/>
      <c r="D2477" s="1"/>
      <c r="E2477" s="1"/>
      <c r="F2477" s="1"/>
      <c r="G2477" s="1"/>
      <c r="H2477" s="1"/>
      <c r="I2477" s="1"/>
      <c r="J2477" s="1"/>
      <c r="K2477" s="1"/>
      <c r="L2477" s="1"/>
      <c r="M2477" s="1"/>
      <c r="N2477" s="1"/>
      <c r="O2477" s="1"/>
      <c r="P2477" s="1"/>
      <c r="Q2477" s="1"/>
      <c r="R2477" s="1"/>
      <c r="S2477" s="1"/>
      <c r="T2477" s="1"/>
      <c r="U2477" s="1"/>
      <c r="V2477" s="1"/>
      <c r="W2477" s="1"/>
      <c r="X2477" s="1"/>
      <c r="Y2477" s="1"/>
      <c r="Z2477" s="1"/>
      <c r="AA2477" s="1"/>
      <c r="AB2477" s="1"/>
      <c r="AC2477" s="1"/>
      <c r="AD2477" s="1"/>
      <c r="AE2477" s="1"/>
      <c r="AF2477" s="83"/>
      <c r="AG2477" s="87"/>
      <c r="AH2477" s="1"/>
      <c r="AI2477" s="1"/>
      <c r="AJ2477" s="1"/>
      <c r="AK2477" s="1"/>
      <c r="AL2477" s="1"/>
      <c r="AM2477" s="1"/>
      <c r="AN2477" s="1"/>
      <c r="AO2477" s="1"/>
      <c r="AP2477" s="1"/>
      <c r="AQ2477" s="1"/>
      <c r="AR2477" s="1"/>
      <c r="AS2477" s="1"/>
      <c r="AT2477" s="1"/>
      <c r="AU2477" s="1"/>
      <c r="AV2477" s="1"/>
      <c r="AW2477" s="1"/>
      <c r="AX2477" s="1"/>
      <c r="AY2477" s="1"/>
      <c r="AZ2477" s="1"/>
      <c r="BA2477" s="1"/>
      <c r="BB2477" s="1"/>
      <c r="BC2477" s="1"/>
      <c r="BD2477" s="1"/>
      <c r="BE2477" s="1"/>
      <c r="BF2477" s="1"/>
      <c r="BG2477" s="1"/>
      <c r="BH2477" s="1"/>
      <c r="BI2477" s="1"/>
      <c r="BJ2477" s="1"/>
      <c r="BK2477" s="1"/>
    </row>
    <row r="2478" spans="1:63" s="2" customFormat="1" ht="15" customHeight="1" x14ac:dyDescent="0.15">
      <c r="A2478" s="1"/>
      <c r="B2478" s="1"/>
      <c r="C2478" s="1"/>
      <c r="D2478" s="1"/>
      <c r="E2478" s="1"/>
      <c r="F2478" s="1"/>
      <c r="G2478" s="1"/>
      <c r="H2478" s="1"/>
      <c r="I2478" s="1"/>
      <c r="J2478" s="1"/>
      <c r="K2478" s="1"/>
      <c r="L2478" s="1"/>
      <c r="M2478" s="1"/>
      <c r="N2478" s="1"/>
      <c r="O2478" s="1"/>
      <c r="P2478" s="1"/>
      <c r="Q2478" s="1"/>
      <c r="R2478" s="1"/>
      <c r="S2478" s="1"/>
      <c r="T2478" s="1"/>
      <c r="U2478" s="1"/>
      <c r="V2478" s="1"/>
      <c r="W2478" s="1"/>
      <c r="X2478" s="1"/>
      <c r="Y2478" s="1"/>
      <c r="Z2478" s="1"/>
      <c r="AA2478" s="1"/>
      <c r="AB2478" s="1"/>
      <c r="AC2478" s="1"/>
      <c r="AD2478" s="1"/>
      <c r="AE2478" s="1"/>
      <c r="AF2478" s="83"/>
      <c r="AG2478" s="87"/>
      <c r="AH2478" s="1"/>
      <c r="AI2478" s="1"/>
      <c r="AJ2478" s="1"/>
      <c r="AK2478" s="1"/>
      <c r="AL2478" s="1"/>
      <c r="AM2478" s="1"/>
      <c r="AN2478" s="1"/>
      <c r="AO2478" s="1"/>
      <c r="AP2478" s="1"/>
      <c r="AQ2478" s="1"/>
      <c r="AR2478" s="1"/>
      <c r="AS2478" s="1"/>
      <c r="AT2478" s="1"/>
      <c r="AU2478" s="1"/>
      <c r="AV2478" s="1"/>
      <c r="AW2478" s="1"/>
      <c r="AX2478" s="1"/>
      <c r="AY2478" s="1"/>
      <c r="AZ2478" s="1"/>
      <c r="BA2478" s="1"/>
      <c r="BB2478" s="1"/>
      <c r="BC2478" s="1"/>
      <c r="BD2478" s="1"/>
      <c r="BE2478" s="1"/>
      <c r="BF2478" s="1"/>
      <c r="BG2478" s="1"/>
      <c r="BH2478" s="1"/>
      <c r="BI2478" s="1"/>
      <c r="BJ2478" s="1"/>
      <c r="BK2478" s="1"/>
    </row>
    <row r="2479" spans="1:63" s="2" customFormat="1" ht="15" customHeight="1" x14ac:dyDescent="0.15">
      <c r="A2479" s="1"/>
      <c r="B2479" s="1"/>
      <c r="C2479" s="1"/>
      <c r="D2479" s="1"/>
      <c r="E2479" s="1"/>
      <c r="F2479" s="1"/>
      <c r="G2479" s="1"/>
      <c r="H2479" s="1"/>
      <c r="I2479" s="1"/>
      <c r="J2479" s="1"/>
      <c r="K2479" s="1"/>
      <c r="L2479" s="1"/>
      <c r="M2479" s="1"/>
      <c r="N2479" s="1"/>
      <c r="O2479" s="1"/>
      <c r="P2479" s="1"/>
      <c r="Q2479" s="1"/>
      <c r="R2479" s="1"/>
      <c r="S2479" s="1"/>
      <c r="T2479" s="1"/>
      <c r="U2479" s="1"/>
      <c r="V2479" s="1"/>
      <c r="W2479" s="1"/>
      <c r="X2479" s="1"/>
      <c r="Y2479" s="1"/>
      <c r="Z2479" s="1"/>
      <c r="AA2479" s="1"/>
      <c r="AB2479" s="1"/>
      <c r="AC2479" s="1"/>
      <c r="AD2479" s="1"/>
      <c r="AE2479" s="1"/>
      <c r="AF2479" s="83"/>
      <c r="AG2479" s="87"/>
      <c r="AH2479" s="1"/>
      <c r="AI2479" s="1"/>
      <c r="AJ2479" s="1"/>
      <c r="AK2479" s="1"/>
      <c r="AL2479" s="1"/>
      <c r="AM2479" s="1"/>
      <c r="AN2479" s="1"/>
      <c r="AO2479" s="1"/>
      <c r="AP2479" s="1"/>
      <c r="AQ2479" s="1"/>
      <c r="AR2479" s="1"/>
      <c r="AS2479" s="1"/>
      <c r="AT2479" s="1"/>
      <c r="AU2479" s="1"/>
      <c r="AV2479" s="1"/>
      <c r="AW2479" s="1"/>
      <c r="AX2479" s="1"/>
      <c r="AY2479" s="1"/>
      <c r="AZ2479" s="1"/>
      <c r="BA2479" s="1"/>
      <c r="BB2479" s="1"/>
      <c r="BC2479" s="1"/>
      <c r="BD2479" s="1"/>
      <c r="BE2479" s="1"/>
      <c r="BF2479" s="1"/>
      <c r="BG2479" s="1"/>
      <c r="BH2479" s="1"/>
      <c r="BI2479" s="1"/>
      <c r="BJ2479" s="1"/>
      <c r="BK2479" s="1"/>
    </row>
    <row r="2480" spans="1:63" s="2" customFormat="1" ht="15" customHeight="1" x14ac:dyDescent="0.15">
      <c r="A2480" s="1"/>
      <c r="B2480" s="1"/>
      <c r="C2480" s="1"/>
      <c r="D2480" s="1"/>
      <c r="E2480" s="1"/>
      <c r="F2480" s="1"/>
      <c r="G2480" s="1"/>
      <c r="H2480" s="1"/>
      <c r="I2480" s="1"/>
      <c r="J2480" s="1"/>
      <c r="K2480" s="1"/>
      <c r="L2480" s="1"/>
      <c r="M2480" s="1"/>
      <c r="N2480" s="1"/>
      <c r="O2480" s="1"/>
      <c r="P2480" s="1"/>
      <c r="Q2480" s="1"/>
      <c r="R2480" s="1"/>
      <c r="S2480" s="1"/>
      <c r="T2480" s="1"/>
      <c r="U2480" s="1"/>
      <c r="V2480" s="1"/>
      <c r="W2480" s="1"/>
      <c r="X2480" s="1"/>
      <c r="Y2480" s="1"/>
      <c r="Z2480" s="1"/>
      <c r="AA2480" s="1"/>
      <c r="AB2480" s="1"/>
      <c r="AC2480" s="1"/>
      <c r="AD2480" s="1"/>
      <c r="AE2480" s="1"/>
      <c r="AF2480" s="83"/>
      <c r="AG2480" s="87"/>
      <c r="AH2480" s="1"/>
      <c r="AI2480" s="1"/>
      <c r="AJ2480" s="1"/>
      <c r="AK2480" s="1"/>
      <c r="AL2480" s="1"/>
      <c r="AM2480" s="1"/>
      <c r="AN2480" s="1"/>
      <c r="AO2480" s="1"/>
      <c r="AP2480" s="1"/>
      <c r="AQ2480" s="1"/>
      <c r="AR2480" s="1"/>
      <c r="AS2480" s="1"/>
      <c r="AT2480" s="1"/>
      <c r="AU2480" s="1"/>
      <c r="AV2480" s="1"/>
      <c r="AW2480" s="1"/>
      <c r="AX2480" s="1"/>
      <c r="AY2480" s="1"/>
      <c r="AZ2480" s="1"/>
      <c r="BA2480" s="1"/>
      <c r="BB2480" s="1"/>
      <c r="BC2480" s="1"/>
      <c r="BD2480" s="1"/>
      <c r="BE2480" s="1"/>
      <c r="BF2480" s="1"/>
      <c r="BG2480" s="1"/>
      <c r="BH2480" s="1"/>
      <c r="BI2480" s="1"/>
      <c r="BJ2480" s="1"/>
      <c r="BK2480" s="1"/>
    </row>
    <row r="2481" spans="1:63" s="2" customFormat="1" ht="15" customHeight="1" x14ac:dyDescent="0.15">
      <c r="A2481" s="1"/>
      <c r="B2481" s="1"/>
      <c r="C2481" s="1"/>
      <c r="D2481" s="1"/>
      <c r="E2481" s="1"/>
      <c r="F2481" s="1"/>
      <c r="G2481" s="1"/>
      <c r="H2481" s="1"/>
      <c r="I2481" s="1"/>
      <c r="J2481" s="1"/>
      <c r="K2481" s="1"/>
      <c r="L2481" s="1"/>
      <c r="M2481" s="1"/>
      <c r="N2481" s="1"/>
      <c r="O2481" s="1"/>
      <c r="P2481" s="1"/>
      <c r="Q2481" s="1"/>
      <c r="R2481" s="1"/>
      <c r="S2481" s="1"/>
      <c r="T2481" s="1"/>
      <c r="U2481" s="1"/>
      <c r="V2481" s="1"/>
      <c r="W2481" s="1"/>
      <c r="X2481" s="1"/>
      <c r="Y2481" s="1"/>
      <c r="Z2481" s="1"/>
      <c r="AA2481" s="1"/>
      <c r="AB2481" s="1"/>
      <c r="AC2481" s="1"/>
      <c r="AD2481" s="1"/>
      <c r="AE2481" s="1"/>
      <c r="AF2481" s="83"/>
      <c r="AG2481" s="87"/>
      <c r="AH2481" s="1"/>
      <c r="AI2481" s="1"/>
      <c r="AJ2481" s="1"/>
      <c r="AK2481" s="1"/>
      <c r="AL2481" s="1"/>
      <c r="AM2481" s="1"/>
      <c r="AN2481" s="1"/>
      <c r="AO2481" s="1"/>
      <c r="AP2481" s="1"/>
      <c r="AQ2481" s="1"/>
      <c r="AR2481" s="1"/>
      <c r="AS2481" s="1"/>
      <c r="AT2481" s="1"/>
      <c r="AU2481" s="1"/>
      <c r="AV2481" s="1"/>
      <c r="AW2481" s="1"/>
      <c r="AX2481" s="1"/>
      <c r="AY2481" s="1"/>
      <c r="AZ2481" s="1"/>
      <c r="BA2481" s="1"/>
      <c r="BB2481" s="1"/>
      <c r="BC2481" s="1"/>
      <c r="BD2481" s="1"/>
      <c r="BE2481" s="1"/>
      <c r="BF2481" s="1"/>
      <c r="BG2481" s="1"/>
      <c r="BH2481" s="1"/>
      <c r="BI2481" s="1"/>
      <c r="BJ2481" s="1"/>
      <c r="BK2481" s="1"/>
    </row>
    <row r="2482" spans="1:63" s="2" customFormat="1" ht="15" customHeight="1" x14ac:dyDescent="0.15">
      <c r="A2482" s="1"/>
      <c r="B2482" s="1"/>
      <c r="C2482" s="1"/>
      <c r="D2482" s="1"/>
      <c r="E2482" s="1"/>
      <c r="F2482" s="1"/>
      <c r="G2482" s="1"/>
      <c r="H2482" s="1"/>
      <c r="I2482" s="1"/>
      <c r="J2482" s="1"/>
      <c r="K2482" s="1"/>
      <c r="L2482" s="1"/>
      <c r="M2482" s="1"/>
      <c r="N2482" s="1"/>
      <c r="O2482" s="1"/>
      <c r="P2482" s="1"/>
      <c r="Q2482" s="1"/>
      <c r="R2482" s="1"/>
      <c r="S2482" s="1"/>
      <c r="T2482" s="1"/>
      <c r="U2482" s="1"/>
      <c r="V2482" s="1"/>
      <c r="W2482" s="1"/>
      <c r="X2482" s="1"/>
      <c r="Y2482" s="1"/>
      <c r="Z2482" s="1"/>
      <c r="AA2482" s="1"/>
      <c r="AB2482" s="1"/>
      <c r="AC2482" s="1"/>
      <c r="AD2482" s="1"/>
      <c r="AE2482" s="1"/>
      <c r="AF2482" s="83"/>
      <c r="AG2482" s="87"/>
      <c r="AH2482" s="1"/>
      <c r="AI2482" s="1"/>
      <c r="AJ2482" s="1"/>
      <c r="AK2482" s="1"/>
      <c r="AL2482" s="1"/>
      <c r="AM2482" s="1"/>
      <c r="AN2482" s="1"/>
      <c r="AO2482" s="1"/>
      <c r="AP2482" s="1"/>
      <c r="AQ2482" s="1"/>
      <c r="AR2482" s="1"/>
      <c r="AS2482" s="1"/>
      <c r="AT2482" s="1"/>
      <c r="AU2482" s="1"/>
      <c r="AV2482" s="1"/>
      <c r="AW2482" s="1"/>
      <c r="AX2482" s="1"/>
      <c r="AY2482" s="1"/>
      <c r="AZ2482" s="1"/>
      <c r="BA2482" s="1"/>
      <c r="BB2482" s="1"/>
      <c r="BC2482" s="1"/>
      <c r="BD2482" s="1"/>
      <c r="BE2482" s="1"/>
      <c r="BF2482" s="1"/>
      <c r="BG2482" s="1"/>
      <c r="BH2482" s="1"/>
      <c r="BI2482" s="1"/>
      <c r="BJ2482" s="1"/>
      <c r="BK2482" s="1"/>
    </row>
    <row r="2483" spans="1:63" s="2" customFormat="1" ht="15" customHeight="1" x14ac:dyDescent="0.15">
      <c r="A2483" s="1"/>
      <c r="B2483" s="1"/>
      <c r="C2483" s="1"/>
      <c r="D2483" s="1"/>
      <c r="E2483" s="1"/>
      <c r="F2483" s="1"/>
      <c r="G2483" s="1"/>
      <c r="H2483" s="1"/>
      <c r="I2483" s="1"/>
      <c r="J2483" s="1"/>
      <c r="K2483" s="1"/>
      <c r="L2483" s="1"/>
      <c r="M2483" s="1"/>
      <c r="N2483" s="1"/>
      <c r="O2483" s="1"/>
      <c r="P2483" s="1"/>
      <c r="Q2483" s="1"/>
      <c r="R2483" s="1"/>
      <c r="S2483" s="1"/>
      <c r="T2483" s="1"/>
      <c r="U2483" s="1"/>
      <c r="V2483" s="1"/>
      <c r="W2483" s="1"/>
      <c r="X2483" s="1"/>
      <c r="Y2483" s="1"/>
      <c r="Z2483" s="1"/>
      <c r="AA2483" s="1"/>
      <c r="AB2483" s="1"/>
      <c r="AC2483" s="1"/>
      <c r="AD2483" s="1"/>
      <c r="AE2483" s="1"/>
      <c r="AF2483" s="83"/>
      <c r="AG2483" s="87"/>
      <c r="AH2483" s="1"/>
      <c r="AI2483" s="1"/>
      <c r="AJ2483" s="1"/>
      <c r="AK2483" s="1"/>
      <c r="AL2483" s="1"/>
      <c r="AM2483" s="1"/>
      <c r="AN2483" s="1"/>
      <c r="AO2483" s="1"/>
      <c r="AP2483" s="1"/>
      <c r="AQ2483" s="1"/>
      <c r="AR2483" s="1"/>
      <c r="AS2483" s="1"/>
      <c r="AT2483" s="1"/>
      <c r="AU2483" s="1"/>
      <c r="AV2483" s="1"/>
      <c r="AW2483" s="1"/>
      <c r="AX2483" s="1"/>
      <c r="AY2483" s="1"/>
      <c r="AZ2483" s="1"/>
      <c r="BA2483" s="1"/>
      <c r="BB2483" s="1"/>
      <c r="BC2483" s="1"/>
      <c r="BD2483" s="1"/>
      <c r="BE2483" s="1"/>
      <c r="BF2483" s="1"/>
      <c r="BG2483" s="1"/>
      <c r="BH2483" s="1"/>
      <c r="BI2483" s="1"/>
      <c r="BJ2483" s="1"/>
      <c r="BK2483" s="1"/>
    </row>
    <row r="2484" spans="1:63" s="2" customFormat="1" ht="15" customHeight="1" x14ac:dyDescent="0.15">
      <c r="A2484" s="1"/>
      <c r="B2484" s="1"/>
      <c r="C2484" s="1"/>
      <c r="D2484" s="1"/>
      <c r="E2484" s="1"/>
      <c r="F2484" s="1"/>
      <c r="G2484" s="1"/>
      <c r="H2484" s="1"/>
      <c r="I2484" s="1"/>
      <c r="J2484" s="1"/>
      <c r="K2484" s="1"/>
      <c r="L2484" s="1"/>
      <c r="M2484" s="1"/>
      <c r="N2484" s="1"/>
      <c r="O2484" s="1"/>
      <c r="P2484" s="1"/>
      <c r="Q2484" s="1"/>
      <c r="R2484" s="1"/>
      <c r="S2484" s="1"/>
      <c r="T2484" s="1"/>
      <c r="U2484" s="1"/>
      <c r="V2484" s="1"/>
      <c r="W2484" s="1"/>
      <c r="X2484" s="1"/>
      <c r="Y2484" s="1"/>
      <c r="Z2484" s="1"/>
      <c r="AA2484" s="1"/>
      <c r="AB2484" s="1"/>
      <c r="AC2484" s="1"/>
      <c r="AD2484" s="1"/>
      <c r="AE2484" s="1"/>
      <c r="AF2484" s="83"/>
      <c r="AG2484" s="87"/>
      <c r="AH2484" s="1"/>
      <c r="AI2484" s="1"/>
      <c r="AJ2484" s="1"/>
      <c r="AK2484" s="1"/>
      <c r="AL2484" s="1"/>
      <c r="AM2484" s="1"/>
      <c r="AN2484" s="1"/>
      <c r="AO2484" s="1"/>
      <c r="AP2484" s="1"/>
      <c r="AQ2484" s="1"/>
      <c r="AR2484" s="1"/>
      <c r="AS2484" s="1"/>
      <c r="AT2484" s="1"/>
      <c r="AU2484" s="1"/>
      <c r="AV2484" s="1"/>
      <c r="AW2484" s="1"/>
      <c r="AX2484" s="1"/>
      <c r="AY2484" s="1"/>
      <c r="AZ2484" s="1"/>
      <c r="BA2484" s="1"/>
      <c r="BB2484" s="1"/>
      <c r="BC2484" s="1"/>
      <c r="BD2484" s="1"/>
      <c r="BE2484" s="1"/>
      <c r="BF2484" s="1"/>
      <c r="BG2484" s="1"/>
      <c r="BH2484" s="1"/>
      <c r="BI2484" s="1"/>
      <c r="BJ2484" s="1"/>
      <c r="BK2484" s="1"/>
    </row>
    <row r="2485" spans="1:63" s="2" customFormat="1" ht="15" customHeight="1" x14ac:dyDescent="0.15">
      <c r="A2485" s="1"/>
      <c r="B2485" s="1"/>
      <c r="C2485" s="1"/>
      <c r="D2485" s="1"/>
      <c r="E2485" s="1"/>
      <c r="F2485" s="1"/>
      <c r="G2485" s="1"/>
      <c r="H2485" s="1"/>
      <c r="I2485" s="1"/>
      <c r="J2485" s="1"/>
      <c r="K2485" s="1"/>
      <c r="L2485" s="1"/>
      <c r="M2485" s="1"/>
      <c r="N2485" s="1"/>
      <c r="O2485" s="1"/>
      <c r="P2485" s="1"/>
      <c r="Q2485" s="1"/>
      <c r="R2485" s="1"/>
      <c r="S2485" s="1"/>
      <c r="T2485" s="1"/>
      <c r="U2485" s="1"/>
      <c r="V2485" s="1"/>
      <c r="W2485" s="1"/>
      <c r="X2485" s="1"/>
      <c r="Y2485" s="1"/>
      <c r="Z2485" s="1"/>
      <c r="AA2485" s="1"/>
      <c r="AB2485" s="1"/>
      <c r="AC2485" s="1"/>
      <c r="AD2485" s="1"/>
      <c r="AE2485" s="1"/>
      <c r="AF2485" s="83"/>
      <c r="AG2485" s="87"/>
      <c r="AH2485" s="1"/>
      <c r="AI2485" s="1"/>
      <c r="AJ2485" s="1"/>
      <c r="AK2485" s="1"/>
      <c r="AL2485" s="1"/>
      <c r="AM2485" s="1"/>
      <c r="AN2485" s="1"/>
      <c r="AO2485" s="1"/>
      <c r="AP2485" s="1"/>
      <c r="AQ2485" s="1"/>
      <c r="AR2485" s="1"/>
      <c r="AS2485" s="1"/>
      <c r="AT2485" s="1"/>
      <c r="AU2485" s="1"/>
      <c r="AV2485" s="1"/>
      <c r="AW2485" s="1"/>
      <c r="AX2485" s="1"/>
      <c r="AY2485" s="1"/>
      <c r="AZ2485" s="1"/>
      <c r="BA2485" s="1"/>
      <c r="BB2485" s="1"/>
      <c r="BC2485" s="1"/>
      <c r="BD2485" s="1"/>
      <c r="BE2485" s="1"/>
      <c r="BF2485" s="1"/>
      <c r="BG2485" s="1"/>
      <c r="BH2485" s="1"/>
      <c r="BI2485" s="1"/>
      <c r="BJ2485" s="1"/>
      <c r="BK2485" s="1"/>
    </row>
    <row r="2486" spans="1:63" s="2" customFormat="1" ht="15" customHeight="1" x14ac:dyDescent="0.15">
      <c r="A2486" s="1"/>
      <c r="B2486" s="1"/>
      <c r="C2486" s="1"/>
      <c r="D2486" s="1"/>
      <c r="E2486" s="1"/>
      <c r="F2486" s="1"/>
      <c r="G2486" s="1"/>
      <c r="H2486" s="1"/>
      <c r="I2486" s="1"/>
      <c r="J2486" s="1"/>
      <c r="K2486" s="1"/>
      <c r="L2486" s="1"/>
      <c r="M2486" s="1"/>
      <c r="N2486" s="1"/>
      <c r="O2486" s="1"/>
      <c r="P2486" s="1"/>
      <c r="Q2486" s="1"/>
      <c r="R2486" s="1"/>
      <c r="S2486" s="1"/>
      <c r="T2486" s="1"/>
      <c r="U2486" s="1"/>
      <c r="V2486" s="1"/>
      <c r="W2486" s="1"/>
      <c r="X2486" s="1"/>
      <c r="Y2486" s="1"/>
      <c r="Z2486" s="1"/>
      <c r="AA2486" s="1"/>
      <c r="AB2486" s="1"/>
      <c r="AC2486" s="1"/>
      <c r="AD2486" s="1"/>
      <c r="AE2486" s="1"/>
      <c r="AF2486" s="83"/>
      <c r="AG2486" s="87"/>
      <c r="AH2486" s="1"/>
      <c r="AI2486" s="1"/>
      <c r="AJ2486" s="1"/>
      <c r="AK2486" s="1"/>
      <c r="AL2486" s="1"/>
      <c r="AM2486" s="1"/>
      <c r="AN2486" s="1"/>
      <c r="AO2486" s="1"/>
      <c r="AP2486" s="1"/>
      <c r="AQ2486" s="1"/>
      <c r="AR2486" s="1"/>
      <c r="AS2486" s="1"/>
      <c r="AT2486" s="1"/>
      <c r="AU2486" s="1"/>
      <c r="AV2486" s="1"/>
      <c r="AW2486" s="1"/>
      <c r="AX2486" s="1"/>
      <c r="AY2486" s="1"/>
      <c r="AZ2486" s="1"/>
      <c r="BA2486" s="1"/>
      <c r="BB2486" s="1"/>
      <c r="BC2486" s="1"/>
      <c r="BD2486" s="1"/>
      <c r="BE2486" s="1"/>
      <c r="BF2486" s="1"/>
      <c r="BG2486" s="1"/>
      <c r="BH2486" s="1"/>
      <c r="BI2486" s="1"/>
      <c r="BJ2486" s="1"/>
      <c r="BK2486" s="1"/>
    </row>
    <row r="2487" spans="1:63" s="2" customFormat="1" ht="15" customHeight="1" x14ac:dyDescent="0.15">
      <c r="A2487" s="1"/>
      <c r="B2487" s="1"/>
      <c r="C2487" s="1"/>
      <c r="D2487" s="1"/>
      <c r="E2487" s="1"/>
      <c r="F2487" s="1"/>
      <c r="G2487" s="1"/>
      <c r="H2487" s="1"/>
      <c r="I2487" s="1"/>
      <c r="J2487" s="1"/>
      <c r="K2487" s="1"/>
      <c r="L2487" s="1"/>
      <c r="M2487" s="1"/>
      <c r="N2487" s="1"/>
      <c r="O2487" s="1"/>
      <c r="P2487" s="1"/>
      <c r="Q2487" s="1"/>
      <c r="R2487" s="1"/>
      <c r="S2487" s="1"/>
      <c r="T2487" s="1"/>
      <c r="U2487" s="1"/>
      <c r="V2487" s="1"/>
      <c r="W2487" s="1"/>
      <c r="X2487" s="1"/>
      <c r="Y2487" s="1"/>
      <c r="Z2487" s="1"/>
      <c r="AA2487" s="1"/>
      <c r="AB2487" s="1"/>
      <c r="AC2487" s="1"/>
      <c r="AD2487" s="1"/>
      <c r="AE2487" s="1"/>
      <c r="AF2487" s="83"/>
      <c r="AG2487" s="87"/>
      <c r="AH2487" s="1"/>
      <c r="AI2487" s="1"/>
      <c r="AJ2487" s="1"/>
      <c r="AK2487" s="1"/>
      <c r="AL2487" s="1"/>
      <c r="AM2487" s="1"/>
      <c r="AN2487" s="1"/>
      <c r="AO2487" s="1"/>
      <c r="AP2487" s="1"/>
      <c r="AQ2487" s="1"/>
      <c r="AR2487" s="1"/>
      <c r="AS2487" s="1"/>
      <c r="AT2487" s="1"/>
      <c r="AU2487" s="1"/>
      <c r="AV2487" s="1"/>
      <c r="AW2487" s="1"/>
      <c r="AX2487" s="1"/>
      <c r="AY2487" s="1"/>
      <c r="AZ2487" s="1"/>
      <c r="BA2487" s="1"/>
      <c r="BB2487" s="1"/>
      <c r="BC2487" s="1"/>
      <c r="BD2487" s="1"/>
      <c r="BE2487" s="1"/>
      <c r="BF2487" s="1"/>
      <c r="BG2487" s="1"/>
      <c r="BH2487" s="1"/>
      <c r="BI2487" s="1"/>
      <c r="BJ2487" s="1"/>
      <c r="BK2487" s="1"/>
    </row>
    <row r="2488" spans="1:63" s="2" customFormat="1" ht="15" customHeight="1" x14ac:dyDescent="0.15">
      <c r="A2488" s="1"/>
      <c r="B2488" s="1"/>
      <c r="C2488" s="1"/>
      <c r="D2488" s="1"/>
      <c r="E2488" s="1"/>
      <c r="F2488" s="1"/>
      <c r="G2488" s="1"/>
      <c r="H2488" s="1"/>
      <c r="I2488" s="1"/>
      <c r="J2488" s="1"/>
      <c r="K2488" s="1"/>
      <c r="L2488" s="1"/>
      <c r="M2488" s="1"/>
      <c r="N2488" s="1"/>
      <c r="O2488" s="1"/>
      <c r="P2488" s="1"/>
      <c r="Q2488" s="1"/>
      <c r="R2488" s="1"/>
      <c r="S2488" s="1"/>
      <c r="T2488" s="1"/>
      <c r="U2488" s="1"/>
      <c r="V2488" s="1"/>
      <c r="W2488" s="1"/>
      <c r="X2488" s="1"/>
      <c r="Y2488" s="1"/>
      <c r="Z2488" s="1"/>
      <c r="AA2488" s="1"/>
      <c r="AB2488" s="1"/>
      <c r="AC2488" s="1"/>
      <c r="AD2488" s="1"/>
      <c r="AE2488" s="1"/>
      <c r="AF2488" s="83"/>
      <c r="AG2488" s="87"/>
      <c r="AH2488" s="1"/>
      <c r="AI2488" s="1"/>
      <c r="AJ2488" s="1"/>
      <c r="AK2488" s="1"/>
      <c r="AL2488" s="1"/>
      <c r="AM2488" s="1"/>
      <c r="AN2488" s="1"/>
      <c r="AO2488" s="1"/>
      <c r="AP2488" s="1"/>
      <c r="AQ2488" s="1"/>
      <c r="AR2488" s="1"/>
      <c r="AS2488" s="1"/>
      <c r="AT2488" s="1"/>
      <c r="AU2488" s="1"/>
      <c r="AV2488" s="1"/>
      <c r="AW2488" s="1"/>
      <c r="AX2488" s="1"/>
      <c r="AY2488" s="1"/>
      <c r="AZ2488" s="1"/>
      <c r="BA2488" s="1"/>
      <c r="BB2488" s="1"/>
      <c r="BC2488" s="1"/>
      <c r="BD2488" s="1"/>
      <c r="BE2488" s="1"/>
      <c r="BF2488" s="1"/>
      <c r="BG2488" s="1"/>
      <c r="BH2488" s="1"/>
      <c r="BI2488" s="1"/>
      <c r="BJ2488" s="1"/>
      <c r="BK2488" s="1"/>
    </row>
    <row r="2489" spans="1:63" s="2" customFormat="1" ht="15" customHeight="1" x14ac:dyDescent="0.15">
      <c r="A2489" s="1"/>
      <c r="B2489" s="1"/>
      <c r="C2489" s="1"/>
      <c r="D2489" s="1"/>
      <c r="E2489" s="1"/>
      <c r="F2489" s="1"/>
      <c r="G2489" s="1"/>
      <c r="H2489" s="1"/>
      <c r="I2489" s="1"/>
      <c r="J2489" s="1"/>
      <c r="K2489" s="1"/>
      <c r="L2489" s="1"/>
      <c r="M2489" s="1"/>
      <c r="N2489" s="1"/>
      <c r="O2489" s="1"/>
      <c r="P2489" s="1"/>
      <c r="Q2489" s="1"/>
      <c r="R2489" s="1"/>
      <c r="S2489" s="1"/>
      <c r="T2489" s="1"/>
      <c r="U2489" s="1"/>
      <c r="V2489" s="1"/>
      <c r="W2489" s="1"/>
      <c r="X2489" s="1"/>
      <c r="Y2489" s="1"/>
      <c r="Z2489" s="1"/>
      <c r="AA2489" s="1"/>
      <c r="AB2489" s="1"/>
      <c r="AC2489" s="1"/>
      <c r="AD2489" s="1"/>
      <c r="AE2489" s="1"/>
      <c r="AF2489" s="83"/>
      <c r="AG2489" s="87"/>
      <c r="AH2489" s="1"/>
      <c r="AI2489" s="1"/>
      <c r="AJ2489" s="1"/>
      <c r="AK2489" s="1"/>
      <c r="AL2489" s="1"/>
      <c r="AM2489" s="1"/>
      <c r="AN2489" s="1"/>
      <c r="AO2489" s="1"/>
      <c r="AP2489" s="1"/>
      <c r="AQ2489" s="1"/>
      <c r="AR2489" s="1"/>
      <c r="AS2489" s="1"/>
      <c r="AT2489" s="1"/>
      <c r="AU2489" s="1"/>
      <c r="AV2489" s="1"/>
      <c r="AW2489" s="1"/>
      <c r="AX2489" s="1"/>
      <c r="AY2489" s="1"/>
      <c r="AZ2489" s="1"/>
      <c r="BA2489" s="1"/>
      <c r="BB2489" s="1"/>
      <c r="BC2489" s="1"/>
      <c r="BD2489" s="1"/>
      <c r="BE2489" s="1"/>
      <c r="BF2489" s="1"/>
      <c r="BG2489" s="1"/>
      <c r="BH2489" s="1"/>
      <c r="BI2489" s="1"/>
      <c r="BJ2489" s="1"/>
      <c r="BK2489" s="1"/>
    </row>
    <row r="2490" spans="1:63" s="2" customFormat="1" ht="15" customHeight="1" x14ac:dyDescent="0.15">
      <c r="A2490" s="1"/>
      <c r="B2490" s="1"/>
      <c r="C2490" s="1"/>
      <c r="D2490" s="1"/>
      <c r="E2490" s="1"/>
      <c r="F2490" s="1"/>
      <c r="G2490" s="1"/>
      <c r="H2490" s="1"/>
      <c r="I2490" s="1"/>
      <c r="J2490" s="1"/>
      <c r="K2490" s="1"/>
      <c r="L2490" s="1"/>
      <c r="M2490" s="1"/>
      <c r="N2490" s="1"/>
      <c r="O2490" s="1"/>
      <c r="P2490" s="1"/>
      <c r="Q2490" s="1"/>
      <c r="R2490" s="1"/>
      <c r="S2490" s="1"/>
      <c r="T2490" s="1"/>
      <c r="U2490" s="1"/>
      <c r="V2490" s="1"/>
      <c r="W2490" s="1"/>
      <c r="X2490" s="1"/>
      <c r="Y2490" s="1"/>
      <c r="Z2490" s="1"/>
      <c r="AA2490" s="1"/>
      <c r="AB2490" s="1"/>
      <c r="AC2490" s="1"/>
      <c r="AD2490" s="1"/>
      <c r="AE2490" s="1"/>
      <c r="AF2490" s="83"/>
      <c r="AG2490" s="87"/>
      <c r="AH2490" s="1"/>
      <c r="AI2490" s="1"/>
      <c r="AJ2490" s="1"/>
      <c r="AK2490" s="1"/>
      <c r="AL2490" s="1"/>
      <c r="AM2490" s="1"/>
      <c r="AN2490" s="1"/>
      <c r="AO2490" s="1"/>
      <c r="AP2490" s="1"/>
      <c r="AQ2490" s="1"/>
      <c r="AR2490" s="1"/>
      <c r="AS2490" s="1"/>
      <c r="AT2490" s="1"/>
      <c r="AU2490" s="1"/>
      <c r="AV2490" s="1"/>
      <c r="AW2490" s="1"/>
      <c r="AX2490" s="1"/>
      <c r="AY2490" s="1"/>
      <c r="AZ2490" s="1"/>
      <c r="BA2490" s="1"/>
      <c r="BB2490" s="1"/>
      <c r="BC2490" s="1"/>
      <c r="BD2490" s="1"/>
      <c r="BE2490" s="1"/>
      <c r="BF2490" s="1"/>
      <c r="BG2490" s="1"/>
      <c r="BH2490" s="1"/>
      <c r="BI2490" s="1"/>
      <c r="BJ2490" s="1"/>
      <c r="BK2490" s="1"/>
    </row>
    <row r="2491" spans="1:63" s="2" customFormat="1" ht="15" customHeight="1" x14ac:dyDescent="0.15">
      <c r="A2491" s="1"/>
      <c r="B2491" s="1"/>
      <c r="C2491" s="1"/>
      <c r="D2491" s="1"/>
      <c r="E2491" s="1"/>
      <c r="F2491" s="1"/>
      <c r="G2491" s="1"/>
      <c r="H2491" s="1"/>
      <c r="I2491" s="1"/>
      <c r="J2491" s="1"/>
      <c r="K2491" s="1"/>
      <c r="L2491" s="1"/>
      <c r="M2491" s="1"/>
      <c r="N2491" s="1"/>
      <c r="O2491" s="1"/>
      <c r="P2491" s="1"/>
      <c r="Q2491" s="1"/>
      <c r="R2491" s="1"/>
      <c r="S2491" s="1"/>
      <c r="T2491" s="1"/>
      <c r="U2491" s="1"/>
      <c r="V2491" s="1"/>
      <c r="W2491" s="1"/>
      <c r="X2491" s="1"/>
      <c r="Y2491" s="1"/>
      <c r="Z2491" s="1"/>
      <c r="AA2491" s="1"/>
      <c r="AB2491" s="1"/>
      <c r="AC2491" s="1"/>
      <c r="AD2491" s="1"/>
      <c r="AE2491" s="1"/>
      <c r="AF2491" s="83"/>
      <c r="AG2491" s="87"/>
      <c r="AH2491" s="1"/>
      <c r="AI2491" s="1"/>
      <c r="AJ2491" s="1"/>
      <c r="AK2491" s="1"/>
      <c r="AL2491" s="1"/>
      <c r="AM2491" s="1"/>
      <c r="AN2491" s="1"/>
      <c r="AO2491" s="1"/>
      <c r="AP2491" s="1"/>
      <c r="AQ2491" s="1"/>
      <c r="AR2491" s="1"/>
      <c r="AS2491" s="1"/>
      <c r="AT2491" s="1"/>
      <c r="AU2491" s="1"/>
      <c r="AV2491" s="1"/>
      <c r="AW2491" s="1"/>
      <c r="AX2491" s="1"/>
      <c r="AY2491" s="1"/>
      <c r="AZ2491" s="1"/>
      <c r="BA2491" s="1"/>
      <c r="BB2491" s="1"/>
      <c r="BC2491" s="1"/>
      <c r="BD2491" s="1"/>
      <c r="BE2491" s="1"/>
      <c r="BF2491" s="1"/>
      <c r="BG2491" s="1"/>
      <c r="BH2491" s="1"/>
      <c r="BI2491" s="1"/>
      <c r="BJ2491" s="1"/>
      <c r="BK2491" s="1"/>
    </row>
    <row r="2492" spans="1:63" s="2" customFormat="1" ht="15" customHeight="1" x14ac:dyDescent="0.15">
      <c r="A2492" s="1"/>
      <c r="B2492" s="1"/>
      <c r="C2492" s="1"/>
      <c r="D2492" s="1"/>
      <c r="E2492" s="1"/>
      <c r="F2492" s="1"/>
      <c r="G2492" s="1"/>
      <c r="H2492" s="1"/>
      <c r="I2492" s="1"/>
      <c r="J2492" s="1"/>
      <c r="K2492" s="1"/>
      <c r="L2492" s="1"/>
      <c r="M2492" s="1"/>
      <c r="N2492" s="1"/>
      <c r="O2492" s="1"/>
      <c r="P2492" s="1"/>
      <c r="Q2492" s="1"/>
      <c r="R2492" s="1"/>
      <c r="S2492" s="1"/>
      <c r="T2492" s="1"/>
      <c r="U2492" s="1"/>
      <c r="V2492" s="1"/>
      <c r="W2492" s="1"/>
      <c r="X2492" s="1"/>
      <c r="Y2492" s="1"/>
      <c r="Z2492" s="1"/>
      <c r="AA2492" s="1"/>
      <c r="AB2492" s="1"/>
      <c r="AC2492" s="1"/>
      <c r="AD2492" s="1"/>
      <c r="AE2492" s="1"/>
      <c r="AF2492" s="83"/>
      <c r="AG2492" s="87"/>
      <c r="AH2492" s="1"/>
      <c r="AI2492" s="1"/>
      <c r="AJ2492" s="1"/>
      <c r="AK2492" s="1"/>
      <c r="AL2492" s="1"/>
      <c r="AM2492" s="1"/>
      <c r="AN2492" s="1"/>
      <c r="AO2492" s="1"/>
      <c r="AP2492" s="1"/>
      <c r="AQ2492" s="1"/>
      <c r="AR2492" s="1"/>
      <c r="AS2492" s="1"/>
      <c r="AT2492" s="1"/>
      <c r="AU2492" s="1"/>
      <c r="AV2492" s="1"/>
      <c r="AW2492" s="1"/>
      <c r="AX2492" s="1"/>
      <c r="AY2492" s="1"/>
      <c r="AZ2492" s="1"/>
      <c r="BA2492" s="1"/>
      <c r="BB2492" s="1"/>
      <c r="BC2492" s="1"/>
      <c r="BD2492" s="1"/>
      <c r="BE2492" s="1"/>
      <c r="BF2492" s="1"/>
      <c r="BG2492" s="1"/>
      <c r="BH2492" s="1"/>
      <c r="BI2492" s="1"/>
      <c r="BJ2492" s="1"/>
      <c r="BK2492" s="1"/>
    </row>
    <row r="2493" spans="1:63" s="2" customFormat="1" ht="15" customHeight="1" x14ac:dyDescent="0.15">
      <c r="A2493" s="1"/>
      <c r="B2493" s="1"/>
      <c r="C2493" s="1"/>
      <c r="D2493" s="1"/>
      <c r="E2493" s="1"/>
      <c r="F2493" s="1"/>
      <c r="G2493" s="1"/>
      <c r="H2493" s="1"/>
      <c r="I2493" s="1"/>
      <c r="J2493" s="1"/>
      <c r="K2493" s="1"/>
      <c r="L2493" s="1"/>
      <c r="M2493" s="1"/>
      <c r="N2493" s="1"/>
      <c r="O2493" s="1"/>
      <c r="P2493" s="1"/>
      <c r="Q2493" s="1"/>
      <c r="R2493" s="1"/>
      <c r="S2493" s="1"/>
      <c r="T2493" s="1"/>
      <c r="U2493" s="1"/>
      <c r="V2493" s="1"/>
      <c r="W2493" s="1"/>
      <c r="X2493" s="1"/>
      <c r="Y2493" s="1"/>
      <c r="Z2493" s="1"/>
      <c r="AA2493" s="1"/>
      <c r="AB2493" s="1"/>
      <c r="AC2493" s="1"/>
      <c r="AD2493" s="1"/>
      <c r="AE2493" s="1"/>
      <c r="AF2493" s="83"/>
      <c r="AG2493" s="87"/>
      <c r="AH2493" s="1"/>
      <c r="AI2493" s="1"/>
      <c r="AJ2493" s="1"/>
      <c r="AK2493" s="1"/>
      <c r="AL2493" s="1"/>
      <c r="AM2493" s="1"/>
      <c r="AN2493" s="1"/>
      <c r="AO2493" s="1"/>
      <c r="AP2493" s="1"/>
      <c r="AQ2493" s="1"/>
      <c r="AR2493" s="1"/>
      <c r="AS2493" s="1"/>
      <c r="AT2493" s="1"/>
      <c r="AU2493" s="1"/>
      <c r="AV2493" s="1"/>
      <c r="AW2493" s="1"/>
      <c r="AX2493" s="1"/>
      <c r="AY2493" s="1"/>
      <c r="AZ2493" s="1"/>
      <c r="BA2493" s="1"/>
      <c r="BB2493" s="1"/>
      <c r="BC2493" s="1"/>
      <c r="BD2493" s="1"/>
      <c r="BE2493" s="1"/>
      <c r="BF2493" s="1"/>
      <c r="BG2493" s="1"/>
      <c r="BH2493" s="1"/>
      <c r="BI2493" s="1"/>
      <c r="BJ2493" s="1"/>
      <c r="BK2493" s="1"/>
    </row>
    <row r="2494" spans="1:63" s="2" customFormat="1" ht="15" customHeight="1" x14ac:dyDescent="0.15">
      <c r="A2494" s="1"/>
      <c r="B2494" s="1"/>
      <c r="C2494" s="1"/>
      <c r="D2494" s="1"/>
      <c r="E2494" s="1"/>
      <c r="F2494" s="1"/>
      <c r="G2494" s="1"/>
      <c r="H2494" s="1"/>
      <c r="I2494" s="1"/>
      <c r="J2494" s="1"/>
      <c r="K2494" s="1"/>
      <c r="L2494" s="1"/>
      <c r="M2494" s="1"/>
      <c r="N2494" s="1"/>
      <c r="O2494" s="1"/>
      <c r="P2494" s="1"/>
      <c r="Q2494" s="1"/>
      <c r="R2494" s="1"/>
      <c r="S2494" s="1"/>
      <c r="T2494" s="1"/>
      <c r="U2494" s="1"/>
      <c r="V2494" s="1"/>
      <c r="W2494" s="1"/>
      <c r="X2494" s="1"/>
      <c r="Y2494" s="1"/>
      <c r="Z2494" s="1"/>
      <c r="AA2494" s="1"/>
      <c r="AB2494" s="1"/>
      <c r="AC2494" s="1"/>
      <c r="AD2494" s="1"/>
      <c r="AE2494" s="1"/>
      <c r="AF2494" s="83"/>
      <c r="AG2494" s="87"/>
      <c r="AH2494" s="1"/>
      <c r="AI2494" s="1"/>
      <c r="AJ2494" s="1"/>
      <c r="AK2494" s="1"/>
      <c r="AL2494" s="1"/>
      <c r="AM2494" s="1"/>
      <c r="AN2494" s="1"/>
      <c r="AO2494" s="1"/>
      <c r="AP2494" s="1"/>
      <c r="AQ2494" s="1"/>
      <c r="AR2494" s="1"/>
      <c r="AS2494" s="1"/>
      <c r="AT2494" s="1"/>
      <c r="AU2494" s="1"/>
      <c r="AV2494" s="1"/>
      <c r="AW2494" s="1"/>
      <c r="AX2494" s="1"/>
      <c r="AY2494" s="1"/>
      <c r="AZ2494" s="1"/>
      <c r="BA2494" s="1"/>
      <c r="BB2494" s="1"/>
      <c r="BC2494" s="1"/>
      <c r="BD2494" s="1"/>
      <c r="BE2494" s="1"/>
      <c r="BF2494" s="1"/>
      <c r="BG2494" s="1"/>
      <c r="BH2494" s="1"/>
      <c r="BI2494" s="1"/>
      <c r="BJ2494" s="1"/>
      <c r="BK2494" s="1"/>
    </row>
    <row r="2495" spans="1:63" s="2" customFormat="1" ht="15" customHeight="1" x14ac:dyDescent="0.15">
      <c r="A2495" s="1"/>
      <c r="B2495" s="1"/>
      <c r="C2495" s="1"/>
      <c r="D2495" s="1"/>
      <c r="E2495" s="1"/>
      <c r="F2495" s="1"/>
      <c r="G2495" s="1"/>
      <c r="H2495" s="1"/>
      <c r="I2495" s="1"/>
      <c r="J2495" s="1"/>
      <c r="K2495" s="1"/>
      <c r="L2495" s="1"/>
      <c r="M2495" s="1"/>
      <c r="N2495" s="1"/>
      <c r="O2495" s="1"/>
      <c r="P2495" s="1"/>
      <c r="Q2495" s="1"/>
      <c r="R2495" s="1"/>
      <c r="S2495" s="1"/>
      <c r="T2495" s="1"/>
      <c r="U2495" s="1"/>
      <c r="V2495" s="1"/>
      <c r="W2495" s="1"/>
      <c r="X2495" s="1"/>
      <c r="Y2495" s="1"/>
      <c r="Z2495" s="1"/>
      <c r="AA2495" s="1"/>
      <c r="AB2495" s="1"/>
      <c r="AC2495" s="1"/>
      <c r="AD2495" s="1"/>
      <c r="AE2495" s="1"/>
      <c r="AF2495" s="83"/>
      <c r="AG2495" s="87"/>
      <c r="AH2495" s="1"/>
      <c r="AI2495" s="1"/>
      <c r="AJ2495" s="1"/>
      <c r="AK2495" s="1"/>
      <c r="AL2495" s="1"/>
      <c r="AM2495" s="1"/>
      <c r="AN2495" s="1"/>
      <c r="AO2495" s="1"/>
      <c r="AP2495" s="1"/>
      <c r="AQ2495" s="1"/>
      <c r="AR2495" s="1"/>
      <c r="AS2495" s="1"/>
      <c r="AT2495" s="1"/>
      <c r="AU2495" s="1"/>
      <c r="AV2495" s="1"/>
      <c r="AW2495" s="1"/>
      <c r="AX2495" s="1"/>
      <c r="AY2495" s="1"/>
      <c r="AZ2495" s="1"/>
      <c r="BA2495" s="1"/>
      <c r="BB2495" s="1"/>
      <c r="BC2495" s="1"/>
      <c r="BD2495" s="1"/>
      <c r="BE2495" s="1"/>
      <c r="BF2495" s="1"/>
      <c r="BG2495" s="1"/>
      <c r="BH2495" s="1"/>
      <c r="BI2495" s="1"/>
      <c r="BJ2495" s="1"/>
      <c r="BK2495" s="1"/>
    </row>
    <row r="2496" spans="1:63" s="2" customFormat="1" ht="15" customHeight="1" x14ac:dyDescent="0.15">
      <c r="A2496" s="1"/>
      <c r="B2496" s="1"/>
      <c r="C2496" s="1"/>
      <c r="D2496" s="1"/>
      <c r="E2496" s="1"/>
      <c r="F2496" s="1"/>
      <c r="G2496" s="1"/>
      <c r="H2496" s="1"/>
      <c r="I2496" s="1"/>
      <c r="J2496" s="1"/>
      <c r="K2496" s="1"/>
      <c r="L2496" s="1"/>
      <c r="M2496" s="1"/>
      <c r="N2496" s="1"/>
      <c r="O2496" s="1"/>
      <c r="P2496" s="1"/>
      <c r="Q2496" s="1"/>
      <c r="R2496" s="1"/>
      <c r="S2496" s="1"/>
      <c r="T2496" s="1"/>
      <c r="U2496" s="1"/>
      <c r="V2496" s="1"/>
      <c r="W2496" s="1"/>
      <c r="X2496" s="1"/>
      <c r="Y2496" s="1"/>
      <c r="Z2496" s="1"/>
      <c r="AA2496" s="1"/>
      <c r="AB2496" s="1"/>
      <c r="AC2496" s="1"/>
      <c r="AD2496" s="1"/>
      <c r="AE2496" s="1"/>
      <c r="AF2496" s="83"/>
      <c r="AG2496" s="87"/>
      <c r="AH2496" s="1"/>
      <c r="AI2496" s="1"/>
      <c r="AJ2496" s="1"/>
      <c r="AK2496" s="1"/>
      <c r="AL2496" s="1"/>
      <c r="AM2496" s="1"/>
      <c r="AN2496" s="1"/>
      <c r="AO2496" s="1"/>
      <c r="AP2496" s="1"/>
      <c r="AQ2496" s="1"/>
      <c r="AR2496" s="1"/>
      <c r="AS2496" s="1"/>
      <c r="AT2496" s="1"/>
      <c r="AU2496" s="1"/>
      <c r="AV2496" s="1"/>
      <c r="AW2496" s="1"/>
      <c r="AX2496" s="1"/>
      <c r="AY2496" s="1"/>
      <c r="AZ2496" s="1"/>
      <c r="BA2496" s="1"/>
      <c r="BB2496" s="1"/>
      <c r="BC2496" s="1"/>
      <c r="BD2496" s="1"/>
      <c r="BE2496" s="1"/>
      <c r="BF2496" s="1"/>
      <c r="BG2496" s="1"/>
      <c r="BH2496" s="1"/>
      <c r="BI2496" s="1"/>
      <c r="BJ2496" s="1"/>
      <c r="BK2496" s="1"/>
    </row>
    <row r="2497" spans="1:63" s="2" customFormat="1" ht="15" customHeight="1" x14ac:dyDescent="0.15">
      <c r="A2497" s="1"/>
      <c r="B2497" s="1"/>
      <c r="C2497" s="1"/>
      <c r="D2497" s="1"/>
      <c r="E2497" s="1"/>
      <c r="F2497" s="1"/>
      <c r="G2497" s="1"/>
      <c r="H2497" s="1"/>
      <c r="I2497" s="1"/>
      <c r="J2497" s="1"/>
      <c r="K2497" s="1"/>
      <c r="L2497" s="1"/>
      <c r="M2497" s="1"/>
      <c r="N2497" s="1"/>
      <c r="O2497" s="1"/>
      <c r="P2497" s="1"/>
      <c r="Q2497" s="1"/>
      <c r="R2497" s="1"/>
      <c r="S2497" s="1"/>
      <c r="T2497" s="1"/>
      <c r="U2497" s="1"/>
      <c r="V2497" s="1"/>
      <c r="W2497" s="1"/>
      <c r="X2497" s="1"/>
      <c r="Y2497" s="1"/>
      <c r="Z2497" s="1"/>
      <c r="AA2497" s="1"/>
      <c r="AB2497" s="1"/>
      <c r="AC2497" s="1"/>
      <c r="AD2497" s="1"/>
      <c r="AE2497" s="1"/>
      <c r="AF2497" s="83"/>
      <c r="AG2497" s="87"/>
      <c r="AH2497" s="1"/>
      <c r="AI2497" s="1"/>
      <c r="AJ2497" s="1"/>
      <c r="AK2497" s="1"/>
      <c r="AL2497" s="1"/>
      <c r="AM2497" s="1"/>
      <c r="AN2497" s="1"/>
      <c r="AO2497" s="1"/>
      <c r="AP2497" s="1"/>
      <c r="AQ2497" s="1"/>
      <c r="AR2497" s="1"/>
      <c r="AS2497" s="1"/>
      <c r="AT2497" s="1"/>
      <c r="AU2497" s="1"/>
      <c r="AV2497" s="1"/>
      <c r="AW2497" s="1"/>
      <c r="AX2497" s="1"/>
      <c r="AY2497" s="1"/>
      <c r="AZ2497" s="1"/>
      <c r="BA2497" s="1"/>
      <c r="BB2497" s="1"/>
      <c r="BC2497" s="1"/>
      <c r="BD2497" s="1"/>
      <c r="BE2497" s="1"/>
      <c r="BF2497" s="1"/>
      <c r="BG2497" s="1"/>
      <c r="BH2497" s="1"/>
      <c r="BI2497" s="1"/>
      <c r="BJ2497" s="1"/>
      <c r="BK2497" s="1"/>
    </row>
    <row r="2498" spans="1:63" s="2" customFormat="1" ht="15" customHeight="1" x14ac:dyDescent="0.15">
      <c r="A2498" s="1"/>
      <c r="B2498" s="1"/>
      <c r="C2498" s="1"/>
      <c r="D2498" s="1"/>
      <c r="E2498" s="1"/>
      <c r="F2498" s="1"/>
      <c r="G2498" s="1"/>
      <c r="H2498" s="1"/>
      <c r="I2498" s="1"/>
      <c r="J2498" s="1"/>
      <c r="K2498" s="1"/>
      <c r="L2498" s="1"/>
      <c r="M2498" s="1"/>
      <c r="N2498" s="1"/>
      <c r="O2498" s="1"/>
      <c r="P2498" s="1"/>
      <c r="Q2498" s="1"/>
      <c r="R2498" s="1"/>
      <c r="S2498" s="1"/>
      <c r="T2498" s="1"/>
      <c r="U2498" s="1"/>
      <c r="V2498" s="1"/>
      <c r="W2498" s="1"/>
      <c r="X2498" s="1"/>
      <c r="Y2498" s="1"/>
      <c r="Z2498" s="1"/>
      <c r="AA2498" s="1"/>
      <c r="AB2498" s="1"/>
      <c r="AC2498" s="1"/>
      <c r="AD2498" s="1"/>
      <c r="AE2498" s="1"/>
      <c r="AF2498" s="83"/>
      <c r="AG2498" s="87"/>
      <c r="AH2498" s="1"/>
      <c r="AI2498" s="1"/>
      <c r="AJ2498" s="1"/>
      <c r="AK2498" s="1"/>
      <c r="AL2498" s="1"/>
      <c r="AM2498" s="1"/>
      <c r="AN2498" s="1"/>
      <c r="AO2498" s="1"/>
      <c r="AP2498" s="1"/>
      <c r="AQ2498" s="1"/>
      <c r="AR2498" s="1"/>
      <c r="AS2498" s="1"/>
      <c r="AT2498" s="1"/>
      <c r="AU2498" s="1"/>
      <c r="AV2498" s="1"/>
      <c r="AW2498" s="1"/>
      <c r="AX2498" s="1"/>
      <c r="AY2498" s="1"/>
      <c r="AZ2498" s="1"/>
      <c r="BA2498" s="1"/>
      <c r="BB2498" s="1"/>
      <c r="BC2498" s="1"/>
      <c r="BD2498" s="1"/>
      <c r="BE2498" s="1"/>
      <c r="BF2498" s="1"/>
      <c r="BG2498" s="1"/>
      <c r="BH2498" s="1"/>
      <c r="BI2498" s="1"/>
      <c r="BJ2498" s="1"/>
      <c r="BK2498" s="1"/>
    </row>
    <row r="2499" spans="1:63" s="2" customFormat="1" ht="15" customHeight="1" x14ac:dyDescent="0.15">
      <c r="A2499" s="1"/>
      <c r="B2499" s="1"/>
      <c r="C2499" s="1"/>
      <c r="D2499" s="1"/>
      <c r="E2499" s="1"/>
      <c r="F2499" s="1"/>
      <c r="G2499" s="1"/>
      <c r="H2499" s="1"/>
      <c r="I2499" s="1"/>
      <c r="J2499" s="1"/>
      <c r="K2499" s="1"/>
      <c r="L2499" s="1"/>
      <c r="M2499" s="1"/>
      <c r="N2499" s="1"/>
      <c r="O2499" s="1"/>
      <c r="P2499" s="1"/>
      <c r="Q2499" s="1"/>
      <c r="R2499" s="1"/>
      <c r="S2499" s="1"/>
      <c r="T2499" s="1"/>
      <c r="U2499" s="1"/>
      <c r="V2499" s="1"/>
      <c r="W2499" s="1"/>
      <c r="X2499" s="1"/>
      <c r="Y2499" s="1"/>
      <c r="Z2499" s="1"/>
      <c r="AA2499" s="1"/>
      <c r="AB2499" s="1"/>
      <c r="AC2499" s="1"/>
      <c r="AD2499" s="1"/>
      <c r="AE2499" s="1"/>
      <c r="AF2499" s="83"/>
      <c r="AG2499" s="87"/>
      <c r="AH2499" s="1"/>
      <c r="AI2499" s="1"/>
      <c r="AJ2499" s="1"/>
      <c r="AK2499" s="1"/>
      <c r="AL2499" s="1"/>
      <c r="AM2499" s="1"/>
      <c r="AN2499" s="1"/>
      <c r="AO2499" s="1"/>
      <c r="AP2499" s="1"/>
      <c r="AQ2499" s="1"/>
      <c r="AR2499" s="1"/>
      <c r="AS2499" s="1"/>
      <c r="AT2499" s="1"/>
      <c r="AU2499" s="1"/>
      <c r="AV2499" s="1"/>
      <c r="AW2499" s="1"/>
      <c r="AX2499" s="1"/>
      <c r="AY2499" s="1"/>
      <c r="AZ2499" s="1"/>
      <c r="BA2499" s="1"/>
      <c r="BB2499" s="1"/>
      <c r="BC2499" s="1"/>
      <c r="BD2499" s="1"/>
      <c r="BE2499" s="1"/>
      <c r="BF2499" s="1"/>
      <c r="BG2499" s="1"/>
      <c r="BH2499" s="1"/>
      <c r="BI2499" s="1"/>
      <c r="BJ2499" s="1"/>
      <c r="BK2499" s="1"/>
    </row>
    <row r="2500" spans="1:63" s="2" customFormat="1" ht="15" customHeight="1" x14ac:dyDescent="0.15">
      <c r="A2500" s="1"/>
      <c r="B2500" s="1"/>
      <c r="C2500" s="1"/>
      <c r="D2500" s="1"/>
      <c r="E2500" s="1"/>
      <c r="F2500" s="1"/>
      <c r="G2500" s="1"/>
      <c r="H2500" s="1"/>
      <c r="I2500" s="1"/>
      <c r="J2500" s="1"/>
      <c r="K2500" s="1"/>
      <c r="L2500" s="1"/>
      <c r="M2500" s="1"/>
      <c r="N2500" s="1"/>
      <c r="O2500" s="1"/>
      <c r="P2500" s="1"/>
      <c r="Q2500" s="1"/>
      <c r="R2500" s="1"/>
      <c r="S2500" s="1"/>
      <c r="T2500" s="1"/>
      <c r="U2500" s="1"/>
      <c r="V2500" s="1"/>
      <c r="W2500" s="1"/>
      <c r="X2500" s="1"/>
      <c r="Y2500" s="1"/>
      <c r="Z2500" s="1"/>
      <c r="AA2500" s="1"/>
      <c r="AB2500" s="1"/>
      <c r="AC2500" s="1"/>
      <c r="AD2500" s="1"/>
      <c r="AE2500" s="1"/>
      <c r="AF2500" s="83"/>
      <c r="AG2500" s="87"/>
      <c r="AH2500" s="1"/>
      <c r="AI2500" s="1"/>
      <c r="AJ2500" s="1"/>
      <c r="AK2500" s="1"/>
      <c r="AL2500" s="1"/>
      <c r="AM2500" s="1"/>
      <c r="AN2500" s="1"/>
      <c r="AO2500" s="1"/>
      <c r="AP2500" s="1"/>
      <c r="AQ2500" s="1"/>
      <c r="AR2500" s="1"/>
      <c r="AS2500" s="1"/>
      <c r="AT2500" s="1"/>
      <c r="AU2500" s="1"/>
      <c r="AV2500" s="1"/>
      <c r="AW2500" s="1"/>
      <c r="AX2500" s="1"/>
      <c r="AY2500" s="1"/>
      <c r="AZ2500" s="1"/>
      <c r="BA2500" s="1"/>
      <c r="BB2500" s="1"/>
      <c r="BC2500" s="1"/>
      <c r="BD2500" s="1"/>
      <c r="BE2500" s="1"/>
      <c r="BF2500" s="1"/>
      <c r="BG2500" s="1"/>
      <c r="BH2500" s="1"/>
      <c r="BI2500" s="1"/>
      <c r="BJ2500" s="1"/>
      <c r="BK2500" s="1"/>
    </row>
    <row r="2501" spans="1:63" s="2" customFormat="1" ht="15" customHeight="1" x14ac:dyDescent="0.15">
      <c r="A2501" s="1"/>
      <c r="B2501" s="1"/>
      <c r="C2501" s="1"/>
      <c r="D2501" s="1"/>
      <c r="E2501" s="1"/>
      <c r="F2501" s="1"/>
      <c r="G2501" s="1"/>
      <c r="H2501" s="1"/>
      <c r="I2501" s="1"/>
      <c r="J2501" s="1"/>
      <c r="K2501" s="1"/>
      <c r="L2501" s="1"/>
      <c r="M2501" s="1"/>
      <c r="N2501" s="1"/>
      <c r="O2501" s="1"/>
      <c r="P2501" s="1"/>
      <c r="Q2501" s="1"/>
      <c r="R2501" s="1"/>
      <c r="S2501" s="1"/>
      <c r="T2501" s="1"/>
      <c r="U2501" s="1"/>
      <c r="V2501" s="1"/>
      <c r="W2501" s="1"/>
      <c r="X2501" s="1"/>
      <c r="Y2501" s="1"/>
      <c r="Z2501" s="1"/>
      <c r="AA2501" s="1"/>
      <c r="AB2501" s="1"/>
      <c r="AC2501" s="1"/>
      <c r="AD2501" s="1"/>
      <c r="AE2501" s="1"/>
      <c r="AF2501" s="83"/>
      <c r="AG2501" s="87"/>
      <c r="AH2501" s="1"/>
      <c r="AI2501" s="1"/>
      <c r="AJ2501" s="1"/>
      <c r="AK2501" s="1"/>
      <c r="AL2501" s="1"/>
      <c r="AM2501" s="1"/>
      <c r="AN2501" s="1"/>
      <c r="AO2501" s="1"/>
      <c r="AP2501" s="1"/>
      <c r="AQ2501" s="1"/>
      <c r="AR2501" s="1"/>
      <c r="AS2501" s="1"/>
      <c r="AT2501" s="1"/>
      <c r="AU2501" s="1"/>
      <c r="AV2501" s="1"/>
      <c r="AW2501" s="1"/>
      <c r="AX2501" s="1"/>
      <c r="AY2501" s="1"/>
      <c r="AZ2501" s="1"/>
      <c r="BA2501" s="1"/>
      <c r="BB2501" s="1"/>
      <c r="BC2501" s="1"/>
      <c r="BD2501" s="1"/>
      <c r="BE2501" s="1"/>
      <c r="BF2501" s="1"/>
      <c r="BG2501" s="1"/>
      <c r="BH2501" s="1"/>
      <c r="BI2501" s="1"/>
      <c r="BJ2501" s="1"/>
      <c r="BK2501" s="1"/>
    </row>
    <row r="2502" spans="1:63" s="2" customFormat="1" ht="15" customHeight="1" x14ac:dyDescent="0.15">
      <c r="A2502" s="1"/>
      <c r="B2502" s="1"/>
      <c r="C2502" s="1"/>
      <c r="D2502" s="1"/>
      <c r="E2502" s="1"/>
      <c r="F2502" s="1"/>
      <c r="G2502" s="1"/>
      <c r="H2502" s="1"/>
      <c r="I2502" s="1"/>
      <c r="J2502" s="1"/>
      <c r="K2502" s="1"/>
      <c r="L2502" s="1"/>
      <c r="M2502" s="1"/>
      <c r="N2502" s="1"/>
      <c r="O2502" s="1"/>
      <c r="P2502" s="1"/>
      <c r="Q2502" s="1"/>
      <c r="R2502" s="1"/>
      <c r="S2502" s="1"/>
      <c r="T2502" s="1"/>
      <c r="U2502" s="1"/>
      <c r="V2502" s="1"/>
      <c r="W2502" s="1"/>
      <c r="X2502" s="1"/>
      <c r="Y2502" s="1"/>
      <c r="Z2502" s="1"/>
      <c r="AA2502" s="1"/>
      <c r="AB2502" s="1"/>
      <c r="AC2502" s="1"/>
      <c r="AD2502" s="1"/>
      <c r="AE2502" s="1"/>
      <c r="AF2502" s="83"/>
      <c r="AG2502" s="87"/>
      <c r="AH2502" s="1"/>
      <c r="AI2502" s="1"/>
      <c r="AJ2502" s="1"/>
      <c r="AK2502" s="1"/>
      <c r="AL2502" s="1"/>
      <c r="AM2502" s="1"/>
      <c r="AN2502" s="1"/>
      <c r="AO2502" s="1"/>
      <c r="AP2502" s="1"/>
      <c r="AQ2502" s="1"/>
      <c r="AR2502" s="1"/>
      <c r="AS2502" s="1"/>
      <c r="AT2502" s="1"/>
      <c r="AU2502" s="1"/>
      <c r="AV2502" s="1"/>
      <c r="AW2502" s="1"/>
      <c r="AX2502" s="1"/>
      <c r="AY2502" s="1"/>
      <c r="AZ2502" s="1"/>
      <c r="BA2502" s="1"/>
      <c r="BB2502" s="1"/>
      <c r="BC2502" s="1"/>
      <c r="BD2502" s="1"/>
      <c r="BE2502" s="1"/>
      <c r="BF2502" s="1"/>
      <c r="BG2502" s="1"/>
      <c r="BH2502" s="1"/>
      <c r="BI2502" s="1"/>
      <c r="BJ2502" s="1"/>
      <c r="BK2502" s="1"/>
    </row>
    <row r="2503" spans="1:63" s="2" customFormat="1" ht="15" customHeight="1" x14ac:dyDescent="0.15">
      <c r="A2503" s="1"/>
      <c r="B2503" s="1"/>
      <c r="C2503" s="1"/>
      <c r="D2503" s="1"/>
      <c r="E2503" s="1"/>
      <c r="F2503" s="1"/>
      <c r="G2503" s="1"/>
      <c r="H2503" s="1"/>
      <c r="I2503" s="1"/>
      <c r="J2503" s="1"/>
      <c r="K2503" s="1"/>
      <c r="L2503" s="1"/>
      <c r="M2503" s="1"/>
      <c r="N2503" s="1"/>
      <c r="O2503" s="1"/>
      <c r="P2503" s="1"/>
      <c r="Q2503" s="1"/>
      <c r="R2503" s="1"/>
      <c r="S2503" s="1"/>
      <c r="T2503" s="1"/>
      <c r="U2503" s="1"/>
      <c r="V2503" s="1"/>
      <c r="W2503" s="1"/>
      <c r="X2503" s="1"/>
      <c r="Y2503" s="1"/>
      <c r="Z2503" s="1"/>
      <c r="AA2503" s="1"/>
      <c r="AB2503" s="1"/>
      <c r="AC2503" s="1"/>
      <c r="AD2503" s="1"/>
      <c r="AE2503" s="1"/>
      <c r="AF2503" s="83"/>
      <c r="AG2503" s="87"/>
      <c r="AH2503" s="1"/>
      <c r="AI2503" s="1"/>
      <c r="AJ2503" s="1"/>
      <c r="AK2503" s="1"/>
      <c r="AL2503" s="1"/>
      <c r="AM2503" s="1"/>
      <c r="AN2503" s="1"/>
      <c r="AO2503" s="1"/>
      <c r="AP2503" s="1"/>
      <c r="AQ2503" s="1"/>
      <c r="AR2503" s="1"/>
      <c r="AS2503" s="1"/>
      <c r="AT2503" s="1"/>
      <c r="AU2503" s="1"/>
      <c r="AV2503" s="1"/>
      <c r="AW2503" s="1"/>
      <c r="AX2503" s="1"/>
      <c r="AY2503" s="1"/>
      <c r="AZ2503" s="1"/>
      <c r="BA2503" s="1"/>
      <c r="BB2503" s="1"/>
      <c r="BC2503" s="1"/>
      <c r="BD2503" s="1"/>
      <c r="BE2503" s="1"/>
      <c r="BF2503" s="1"/>
      <c r="BG2503" s="1"/>
      <c r="BH2503" s="1"/>
      <c r="BI2503" s="1"/>
      <c r="BJ2503" s="1"/>
      <c r="BK2503" s="1"/>
    </row>
    <row r="2504" spans="1:63" s="2" customFormat="1" ht="15" customHeight="1" x14ac:dyDescent="0.15">
      <c r="A2504" s="1"/>
      <c r="B2504" s="1"/>
      <c r="C2504" s="1"/>
      <c r="D2504" s="1"/>
      <c r="E2504" s="1"/>
      <c r="F2504" s="1"/>
      <c r="G2504" s="1"/>
      <c r="H2504" s="1"/>
      <c r="I2504" s="1"/>
      <c r="J2504" s="1"/>
      <c r="K2504" s="1"/>
      <c r="L2504" s="1"/>
      <c r="M2504" s="1"/>
      <c r="N2504" s="1"/>
      <c r="O2504" s="1"/>
      <c r="P2504" s="1"/>
      <c r="Q2504" s="1"/>
      <c r="R2504" s="1"/>
      <c r="S2504" s="1"/>
      <c r="T2504" s="1"/>
      <c r="U2504" s="1"/>
      <c r="V2504" s="1"/>
      <c r="W2504" s="1"/>
      <c r="X2504" s="1"/>
      <c r="Y2504" s="1"/>
      <c r="Z2504" s="1"/>
      <c r="AA2504" s="1"/>
      <c r="AB2504" s="1"/>
      <c r="AC2504" s="1"/>
      <c r="AD2504" s="1"/>
      <c r="AE2504" s="1"/>
      <c r="AF2504" s="83"/>
      <c r="AG2504" s="87"/>
      <c r="AH2504" s="1"/>
      <c r="AI2504" s="1"/>
      <c r="AJ2504" s="1"/>
      <c r="AK2504" s="1"/>
      <c r="AL2504" s="1"/>
      <c r="AM2504" s="1"/>
      <c r="AN2504" s="1"/>
      <c r="AO2504" s="1"/>
      <c r="AP2504" s="1"/>
      <c r="AQ2504" s="1"/>
      <c r="AR2504" s="1"/>
      <c r="AS2504" s="1"/>
      <c r="AT2504" s="1"/>
      <c r="AU2504" s="1"/>
      <c r="AV2504" s="1"/>
      <c r="AW2504" s="1"/>
      <c r="AX2504" s="1"/>
      <c r="AY2504" s="1"/>
      <c r="AZ2504" s="1"/>
      <c r="BA2504" s="1"/>
      <c r="BB2504" s="1"/>
      <c r="BC2504" s="1"/>
      <c r="BD2504" s="1"/>
      <c r="BE2504" s="1"/>
      <c r="BF2504" s="1"/>
      <c r="BG2504" s="1"/>
      <c r="BH2504" s="1"/>
      <c r="BI2504" s="1"/>
      <c r="BJ2504" s="1"/>
      <c r="BK2504" s="1"/>
    </row>
    <row r="2505" spans="1:63" s="2" customFormat="1" ht="15" customHeight="1" x14ac:dyDescent="0.15">
      <c r="A2505" s="1"/>
      <c r="B2505" s="1"/>
      <c r="C2505" s="1"/>
      <c r="D2505" s="1"/>
      <c r="E2505" s="1"/>
      <c r="F2505" s="1"/>
      <c r="G2505" s="1"/>
      <c r="H2505" s="1"/>
      <c r="I2505" s="1"/>
      <c r="J2505" s="1"/>
      <c r="K2505" s="1"/>
      <c r="L2505" s="1"/>
      <c r="M2505" s="1"/>
      <c r="N2505" s="1"/>
      <c r="O2505" s="1"/>
      <c r="P2505" s="1"/>
      <c r="Q2505" s="1"/>
      <c r="R2505" s="1"/>
      <c r="S2505" s="1"/>
      <c r="T2505" s="1"/>
      <c r="U2505" s="1"/>
      <c r="V2505" s="1"/>
      <c r="W2505" s="1"/>
      <c r="X2505" s="1"/>
      <c r="Y2505" s="1"/>
      <c r="Z2505" s="1"/>
      <c r="AA2505" s="1"/>
      <c r="AB2505" s="1"/>
      <c r="AC2505" s="1"/>
      <c r="AD2505" s="1"/>
      <c r="AE2505" s="1"/>
      <c r="AF2505" s="83"/>
      <c r="AG2505" s="87"/>
      <c r="AH2505" s="1"/>
      <c r="AI2505" s="1"/>
      <c r="AJ2505" s="1"/>
      <c r="AK2505" s="1"/>
      <c r="AL2505" s="1"/>
      <c r="AM2505" s="1"/>
      <c r="AN2505" s="1"/>
      <c r="AO2505" s="1"/>
      <c r="AP2505" s="1"/>
      <c r="AQ2505" s="1"/>
      <c r="AR2505" s="1"/>
      <c r="AS2505" s="1"/>
      <c r="AT2505" s="1"/>
      <c r="AU2505" s="1"/>
      <c r="AV2505" s="1"/>
      <c r="AW2505" s="1"/>
      <c r="AX2505" s="1"/>
      <c r="AY2505" s="1"/>
      <c r="AZ2505" s="1"/>
      <c r="BA2505" s="1"/>
      <c r="BB2505" s="1"/>
      <c r="BC2505" s="1"/>
      <c r="BD2505" s="1"/>
      <c r="BE2505" s="1"/>
      <c r="BF2505" s="1"/>
      <c r="BG2505" s="1"/>
      <c r="BH2505" s="1"/>
      <c r="BI2505" s="1"/>
      <c r="BJ2505" s="1"/>
      <c r="BK2505" s="1"/>
    </row>
    <row r="2506" spans="1:63" s="2" customFormat="1" ht="15" customHeight="1" x14ac:dyDescent="0.15">
      <c r="A2506" s="1"/>
      <c r="B2506" s="1"/>
      <c r="C2506" s="1"/>
      <c r="D2506" s="1"/>
      <c r="E2506" s="1"/>
      <c r="F2506" s="1"/>
      <c r="G2506" s="1"/>
      <c r="H2506" s="1"/>
      <c r="I2506" s="1"/>
      <c r="J2506" s="1"/>
      <c r="K2506" s="1"/>
      <c r="L2506" s="1"/>
      <c r="M2506" s="1"/>
      <c r="N2506" s="1"/>
      <c r="O2506" s="1"/>
      <c r="P2506" s="1"/>
      <c r="Q2506" s="1"/>
      <c r="R2506" s="1"/>
      <c r="S2506" s="1"/>
      <c r="T2506" s="1"/>
      <c r="U2506" s="1"/>
      <c r="V2506" s="1"/>
      <c r="W2506" s="1"/>
      <c r="X2506" s="1"/>
      <c r="Y2506" s="1"/>
      <c r="Z2506" s="1"/>
      <c r="AA2506" s="1"/>
      <c r="AB2506" s="1"/>
      <c r="AC2506" s="1"/>
      <c r="AD2506" s="1"/>
      <c r="AE2506" s="1"/>
      <c r="AF2506" s="83"/>
      <c r="AG2506" s="87"/>
      <c r="AH2506" s="1"/>
      <c r="AI2506" s="1"/>
      <c r="AJ2506" s="1"/>
      <c r="AK2506" s="1"/>
      <c r="AL2506" s="1"/>
      <c r="AM2506" s="1"/>
      <c r="AN2506" s="1"/>
      <c r="AO2506" s="1"/>
      <c r="AP2506" s="1"/>
      <c r="AQ2506" s="1"/>
      <c r="AR2506" s="1"/>
      <c r="AS2506" s="1"/>
      <c r="AT2506" s="1"/>
      <c r="AU2506" s="1"/>
      <c r="AV2506" s="1"/>
      <c r="AW2506" s="1"/>
      <c r="AX2506" s="1"/>
      <c r="AY2506" s="1"/>
      <c r="AZ2506" s="1"/>
      <c r="BA2506" s="1"/>
      <c r="BB2506" s="1"/>
      <c r="BC2506" s="1"/>
      <c r="BD2506" s="1"/>
      <c r="BE2506" s="1"/>
      <c r="BF2506" s="1"/>
      <c r="BG2506" s="1"/>
      <c r="BH2506" s="1"/>
      <c r="BI2506" s="1"/>
      <c r="BJ2506" s="1"/>
      <c r="BK2506" s="1"/>
    </row>
    <row r="2507" spans="1:63" s="2" customFormat="1" ht="15" customHeight="1" x14ac:dyDescent="0.15">
      <c r="A2507" s="1"/>
      <c r="B2507" s="1"/>
      <c r="C2507" s="1"/>
      <c r="D2507" s="1"/>
      <c r="E2507" s="1"/>
      <c r="F2507" s="1"/>
      <c r="G2507" s="1"/>
      <c r="H2507" s="1"/>
      <c r="I2507" s="1"/>
      <c r="J2507" s="1"/>
      <c r="K2507" s="1"/>
      <c r="L2507" s="1"/>
      <c r="M2507" s="1"/>
      <c r="N2507" s="1"/>
      <c r="O2507" s="1"/>
      <c r="P2507" s="1"/>
      <c r="Q2507" s="1"/>
      <c r="R2507" s="1"/>
      <c r="S2507" s="1"/>
      <c r="T2507" s="1"/>
      <c r="U2507" s="1"/>
      <c r="V2507" s="1"/>
      <c r="W2507" s="1"/>
      <c r="X2507" s="1"/>
      <c r="Y2507" s="1"/>
      <c r="Z2507" s="1"/>
      <c r="AA2507" s="1"/>
      <c r="AB2507" s="1"/>
      <c r="AC2507" s="1"/>
      <c r="AD2507" s="1"/>
      <c r="AE2507" s="1"/>
      <c r="AF2507" s="83"/>
      <c r="AG2507" s="87"/>
      <c r="AH2507" s="1"/>
      <c r="AI2507" s="1"/>
      <c r="AJ2507" s="1"/>
      <c r="AK2507" s="1"/>
      <c r="AL2507" s="1"/>
      <c r="AM2507" s="1"/>
      <c r="AN2507" s="1"/>
      <c r="AO2507" s="1"/>
      <c r="AP2507" s="1"/>
      <c r="AQ2507" s="1"/>
      <c r="AR2507" s="1"/>
      <c r="AS2507" s="1"/>
      <c r="AT2507" s="1"/>
      <c r="AU2507" s="1"/>
      <c r="AV2507" s="1"/>
      <c r="AW2507" s="1"/>
      <c r="AX2507" s="1"/>
      <c r="AY2507" s="1"/>
      <c r="AZ2507" s="1"/>
      <c r="BA2507" s="1"/>
      <c r="BB2507" s="1"/>
      <c r="BC2507" s="1"/>
      <c r="BD2507" s="1"/>
      <c r="BE2507" s="1"/>
      <c r="BF2507" s="1"/>
      <c r="BG2507" s="1"/>
      <c r="BH2507" s="1"/>
      <c r="BI2507" s="1"/>
      <c r="BJ2507" s="1"/>
      <c r="BK2507" s="1"/>
    </row>
    <row r="2508" spans="1:63" s="2" customFormat="1" ht="15" customHeight="1" x14ac:dyDescent="0.15">
      <c r="A2508" s="1"/>
      <c r="B2508" s="1"/>
      <c r="C2508" s="1"/>
      <c r="D2508" s="1"/>
      <c r="E2508" s="1"/>
      <c r="F2508" s="1"/>
      <c r="G2508" s="1"/>
      <c r="H2508" s="1"/>
      <c r="I2508" s="1"/>
      <c r="J2508" s="1"/>
      <c r="K2508" s="1"/>
      <c r="L2508" s="1"/>
      <c r="M2508" s="1"/>
      <c r="N2508" s="1"/>
      <c r="O2508" s="1"/>
      <c r="P2508" s="1"/>
      <c r="Q2508" s="1"/>
      <c r="R2508" s="1"/>
      <c r="S2508" s="1"/>
      <c r="T2508" s="1"/>
      <c r="U2508" s="1"/>
      <c r="V2508" s="1"/>
      <c r="W2508" s="1"/>
      <c r="X2508" s="1"/>
      <c r="Y2508" s="1"/>
      <c r="Z2508" s="1"/>
      <c r="AA2508" s="1"/>
      <c r="AB2508" s="1"/>
      <c r="AC2508" s="1"/>
      <c r="AD2508" s="1"/>
      <c r="AE2508" s="1"/>
      <c r="AF2508" s="83"/>
      <c r="AG2508" s="87"/>
      <c r="AH2508" s="1"/>
      <c r="AI2508" s="1"/>
      <c r="AJ2508" s="1"/>
      <c r="AK2508" s="1"/>
      <c r="AL2508" s="1"/>
      <c r="AM2508" s="1"/>
      <c r="AN2508" s="1"/>
      <c r="AO2508" s="1"/>
      <c r="AP2508" s="1"/>
      <c r="AQ2508" s="1"/>
      <c r="AR2508" s="1"/>
      <c r="AS2508" s="1"/>
      <c r="AT2508" s="1"/>
      <c r="AU2508" s="1"/>
      <c r="AV2508" s="1"/>
      <c r="AW2508" s="1"/>
      <c r="AX2508" s="1"/>
      <c r="AY2508" s="1"/>
      <c r="AZ2508" s="1"/>
      <c r="BA2508" s="1"/>
      <c r="BB2508" s="1"/>
      <c r="BC2508" s="1"/>
      <c r="BD2508" s="1"/>
      <c r="BE2508" s="1"/>
      <c r="BF2508" s="1"/>
      <c r="BG2508" s="1"/>
      <c r="BH2508" s="1"/>
      <c r="BI2508" s="1"/>
      <c r="BJ2508" s="1"/>
      <c r="BK2508" s="1"/>
    </row>
    <row r="2509" spans="1:63" s="2" customFormat="1" ht="15" customHeight="1" x14ac:dyDescent="0.15">
      <c r="A2509" s="1"/>
      <c r="B2509" s="1"/>
      <c r="C2509" s="1"/>
      <c r="D2509" s="1"/>
      <c r="E2509" s="1"/>
      <c r="F2509" s="1"/>
      <c r="G2509" s="1"/>
      <c r="H2509" s="1"/>
      <c r="I2509" s="1"/>
      <c r="J2509" s="1"/>
      <c r="K2509" s="1"/>
      <c r="L2509" s="1"/>
      <c r="M2509" s="1"/>
      <c r="N2509" s="1"/>
      <c r="O2509" s="1"/>
      <c r="P2509" s="1"/>
      <c r="Q2509" s="1"/>
      <c r="R2509" s="1"/>
      <c r="S2509" s="1"/>
      <c r="T2509" s="1"/>
      <c r="U2509" s="1"/>
      <c r="V2509" s="1"/>
      <c r="W2509" s="1"/>
      <c r="X2509" s="1"/>
      <c r="Y2509" s="1"/>
      <c r="Z2509" s="1"/>
      <c r="AA2509" s="1"/>
      <c r="AB2509" s="1"/>
      <c r="AC2509" s="1"/>
      <c r="AD2509" s="1"/>
      <c r="AE2509" s="1"/>
      <c r="AF2509" s="83"/>
      <c r="AG2509" s="87"/>
      <c r="AH2509" s="1"/>
      <c r="AI2509" s="1"/>
      <c r="AJ2509" s="1"/>
      <c r="AK2509" s="1"/>
      <c r="AL2509" s="1"/>
      <c r="AM2509" s="1"/>
      <c r="AN2509" s="1"/>
      <c r="AO2509" s="1"/>
      <c r="AP2509" s="1"/>
      <c r="AQ2509" s="1"/>
      <c r="AR2509" s="1"/>
      <c r="AS2509" s="1"/>
      <c r="AT2509" s="1"/>
      <c r="AU2509" s="1"/>
      <c r="AV2509" s="1"/>
      <c r="AW2509" s="1"/>
      <c r="AX2509" s="1"/>
      <c r="AY2509" s="1"/>
      <c r="AZ2509" s="1"/>
      <c r="BA2509" s="1"/>
      <c r="BB2509" s="1"/>
      <c r="BC2509" s="1"/>
      <c r="BD2509" s="1"/>
      <c r="BE2509" s="1"/>
      <c r="BF2509" s="1"/>
      <c r="BG2509" s="1"/>
      <c r="BH2509" s="1"/>
      <c r="BI2509" s="1"/>
      <c r="BJ2509" s="1"/>
      <c r="BK2509" s="1"/>
    </row>
    <row r="2510" spans="1:63" s="2" customFormat="1" ht="15" customHeight="1" x14ac:dyDescent="0.15">
      <c r="A2510" s="1"/>
      <c r="B2510" s="1"/>
      <c r="C2510" s="1"/>
      <c r="D2510" s="1"/>
      <c r="E2510" s="1"/>
      <c r="F2510" s="1"/>
      <c r="G2510" s="1"/>
      <c r="H2510" s="1"/>
      <c r="I2510" s="1"/>
      <c r="J2510" s="1"/>
      <c r="K2510" s="1"/>
      <c r="L2510" s="1"/>
      <c r="M2510" s="1"/>
      <c r="N2510" s="1"/>
      <c r="O2510" s="1"/>
      <c r="P2510" s="1"/>
      <c r="Q2510" s="1"/>
      <c r="R2510" s="1"/>
      <c r="S2510" s="1"/>
      <c r="T2510" s="1"/>
      <c r="U2510" s="1"/>
      <c r="V2510" s="1"/>
      <c r="W2510" s="1"/>
      <c r="X2510" s="1"/>
      <c r="Y2510" s="1"/>
      <c r="Z2510" s="1"/>
      <c r="AA2510" s="1"/>
      <c r="AB2510" s="1"/>
      <c r="AC2510" s="1"/>
      <c r="AD2510" s="1"/>
      <c r="AE2510" s="1"/>
      <c r="AF2510" s="83"/>
      <c r="AG2510" s="87"/>
      <c r="AH2510" s="1"/>
      <c r="AI2510" s="1"/>
      <c r="AJ2510" s="1"/>
      <c r="AK2510" s="1"/>
      <c r="AL2510" s="1"/>
      <c r="AM2510" s="1"/>
      <c r="AN2510" s="1"/>
      <c r="AO2510" s="1"/>
      <c r="AP2510" s="1"/>
      <c r="AQ2510" s="1"/>
      <c r="AR2510" s="1"/>
      <c r="AS2510" s="1"/>
      <c r="AT2510" s="1"/>
      <c r="AU2510" s="1"/>
      <c r="AV2510" s="1"/>
      <c r="AW2510" s="1"/>
      <c r="AX2510" s="1"/>
      <c r="AY2510" s="1"/>
      <c r="AZ2510" s="1"/>
      <c r="BA2510" s="1"/>
      <c r="BB2510" s="1"/>
      <c r="BC2510" s="1"/>
      <c r="BD2510" s="1"/>
      <c r="BE2510" s="1"/>
      <c r="BF2510" s="1"/>
      <c r="BG2510" s="1"/>
      <c r="BH2510" s="1"/>
      <c r="BI2510" s="1"/>
      <c r="BJ2510" s="1"/>
      <c r="BK2510" s="1"/>
    </row>
    <row r="2511" spans="1:63" s="2" customFormat="1" ht="15" customHeight="1" x14ac:dyDescent="0.15">
      <c r="A2511" s="1"/>
      <c r="B2511" s="1"/>
      <c r="C2511" s="1"/>
      <c r="D2511" s="1"/>
      <c r="E2511" s="1"/>
      <c r="F2511" s="1"/>
      <c r="G2511" s="1"/>
      <c r="H2511" s="1"/>
      <c r="I2511" s="1"/>
      <c r="J2511" s="1"/>
      <c r="K2511" s="1"/>
      <c r="L2511" s="1"/>
      <c r="M2511" s="1"/>
      <c r="N2511" s="1"/>
      <c r="O2511" s="1"/>
      <c r="P2511" s="1"/>
      <c r="Q2511" s="1"/>
      <c r="R2511" s="1"/>
      <c r="S2511" s="1"/>
      <c r="T2511" s="1"/>
      <c r="U2511" s="1"/>
      <c r="V2511" s="1"/>
      <c r="W2511" s="1"/>
      <c r="X2511" s="1"/>
      <c r="Y2511" s="1"/>
      <c r="Z2511" s="1"/>
      <c r="AA2511" s="1"/>
      <c r="AB2511" s="1"/>
      <c r="AC2511" s="1"/>
      <c r="AD2511" s="1"/>
      <c r="AE2511" s="1"/>
      <c r="AF2511" s="83"/>
      <c r="AG2511" s="87"/>
      <c r="AH2511" s="1"/>
      <c r="AI2511" s="1"/>
      <c r="AJ2511" s="1"/>
      <c r="AK2511" s="1"/>
      <c r="AL2511" s="1"/>
      <c r="AM2511" s="1"/>
      <c r="AN2511" s="1"/>
      <c r="AO2511" s="1"/>
      <c r="AP2511" s="1"/>
      <c r="AQ2511" s="1"/>
      <c r="AR2511" s="1"/>
      <c r="AS2511" s="1"/>
      <c r="AT2511" s="1"/>
      <c r="AU2511" s="1"/>
      <c r="AV2511" s="1"/>
      <c r="AW2511" s="1"/>
      <c r="AX2511" s="1"/>
      <c r="AY2511" s="1"/>
      <c r="AZ2511" s="1"/>
      <c r="BA2511" s="1"/>
      <c r="BB2511" s="1"/>
      <c r="BC2511" s="1"/>
      <c r="BD2511" s="1"/>
      <c r="BE2511" s="1"/>
      <c r="BF2511" s="1"/>
      <c r="BG2511" s="1"/>
      <c r="BH2511" s="1"/>
      <c r="BI2511" s="1"/>
      <c r="BJ2511" s="1"/>
      <c r="BK2511" s="1"/>
    </row>
    <row r="2512" spans="1:63" s="2" customFormat="1" ht="15" customHeight="1" x14ac:dyDescent="0.15">
      <c r="A2512" s="1"/>
      <c r="B2512" s="1"/>
      <c r="C2512" s="1"/>
      <c r="D2512" s="1"/>
      <c r="E2512" s="1"/>
      <c r="F2512" s="1"/>
      <c r="G2512" s="1"/>
      <c r="H2512" s="1"/>
      <c r="I2512" s="1"/>
      <c r="J2512" s="1"/>
      <c r="K2512" s="1"/>
      <c r="L2512" s="1"/>
      <c r="M2512" s="1"/>
      <c r="N2512" s="1"/>
      <c r="O2512" s="1"/>
      <c r="P2512" s="1"/>
      <c r="Q2512" s="1"/>
      <c r="R2512" s="1"/>
      <c r="S2512" s="1"/>
      <c r="T2512" s="1"/>
      <c r="U2512" s="1"/>
      <c r="V2512" s="1"/>
      <c r="W2512" s="1"/>
      <c r="X2512" s="1"/>
      <c r="Y2512" s="1"/>
      <c r="Z2512" s="1"/>
      <c r="AA2512" s="1"/>
      <c r="AB2512" s="1"/>
      <c r="AC2512" s="1"/>
      <c r="AD2512" s="1"/>
      <c r="AE2512" s="1"/>
      <c r="AF2512" s="83"/>
      <c r="AG2512" s="87"/>
      <c r="AH2512" s="1"/>
      <c r="AI2512" s="1"/>
      <c r="AJ2512" s="1"/>
      <c r="AK2512" s="1"/>
      <c r="AL2512" s="1"/>
      <c r="AM2512" s="1"/>
      <c r="AN2512" s="1"/>
      <c r="AO2512" s="1"/>
      <c r="AP2512" s="1"/>
      <c r="AQ2512" s="1"/>
      <c r="AR2512" s="1"/>
      <c r="AS2512" s="1"/>
      <c r="AT2512" s="1"/>
      <c r="AU2512" s="1"/>
      <c r="AV2512" s="1"/>
      <c r="AW2512" s="1"/>
      <c r="AX2512" s="1"/>
      <c r="AY2512" s="1"/>
      <c r="AZ2512" s="1"/>
      <c r="BA2512" s="1"/>
      <c r="BB2512" s="1"/>
      <c r="BC2512" s="1"/>
      <c r="BD2512" s="1"/>
      <c r="BE2512" s="1"/>
      <c r="BF2512" s="1"/>
      <c r="BG2512" s="1"/>
      <c r="BH2512" s="1"/>
      <c r="BI2512" s="1"/>
      <c r="BJ2512" s="1"/>
      <c r="BK2512" s="1"/>
    </row>
    <row r="2513" spans="1:63" s="2" customFormat="1" ht="15" customHeight="1" x14ac:dyDescent="0.15">
      <c r="A2513" s="1"/>
      <c r="B2513" s="1"/>
      <c r="C2513" s="1"/>
      <c r="D2513" s="1"/>
      <c r="E2513" s="1"/>
      <c r="F2513" s="1"/>
      <c r="G2513" s="1"/>
      <c r="H2513" s="1"/>
      <c r="I2513" s="1"/>
      <c r="J2513" s="1"/>
      <c r="K2513" s="1"/>
      <c r="L2513" s="1"/>
      <c r="M2513" s="1"/>
      <c r="N2513" s="1"/>
      <c r="O2513" s="1"/>
      <c r="P2513" s="1"/>
      <c r="Q2513" s="1"/>
      <c r="R2513" s="1"/>
      <c r="S2513" s="1"/>
      <c r="T2513" s="1"/>
      <c r="U2513" s="1"/>
      <c r="V2513" s="1"/>
      <c r="W2513" s="1"/>
      <c r="X2513" s="1"/>
      <c r="Y2513" s="1"/>
      <c r="Z2513" s="1"/>
      <c r="AA2513" s="1"/>
      <c r="AB2513" s="1"/>
      <c r="AC2513" s="1"/>
      <c r="AD2513" s="1"/>
      <c r="AE2513" s="1"/>
      <c r="AF2513" s="83"/>
      <c r="AG2513" s="87"/>
      <c r="AH2513" s="1"/>
      <c r="AI2513" s="1"/>
      <c r="AJ2513" s="1"/>
      <c r="AK2513" s="1"/>
      <c r="AL2513" s="1"/>
      <c r="AM2513" s="1"/>
      <c r="AN2513" s="1"/>
      <c r="AO2513" s="1"/>
      <c r="AP2513" s="1"/>
      <c r="AQ2513" s="1"/>
      <c r="AR2513" s="1"/>
      <c r="AS2513" s="1"/>
      <c r="AT2513" s="1"/>
      <c r="AU2513" s="1"/>
      <c r="AV2513" s="1"/>
      <c r="AW2513" s="1"/>
      <c r="AX2513" s="1"/>
      <c r="AY2513" s="1"/>
      <c r="AZ2513" s="1"/>
      <c r="BA2513" s="1"/>
      <c r="BB2513" s="1"/>
      <c r="BC2513" s="1"/>
      <c r="BD2513" s="1"/>
      <c r="BE2513" s="1"/>
      <c r="BF2513" s="1"/>
      <c r="BG2513" s="1"/>
      <c r="BH2513" s="1"/>
      <c r="BI2513" s="1"/>
      <c r="BJ2513" s="1"/>
      <c r="BK2513" s="1"/>
    </row>
    <row r="2514" spans="1:63" s="2" customFormat="1" ht="15" customHeight="1" x14ac:dyDescent="0.15">
      <c r="A2514" s="1"/>
      <c r="B2514" s="1"/>
      <c r="C2514" s="1"/>
      <c r="D2514" s="1"/>
      <c r="E2514" s="1"/>
      <c r="F2514" s="1"/>
      <c r="G2514" s="1"/>
      <c r="H2514" s="1"/>
      <c r="I2514" s="1"/>
      <c r="J2514" s="1"/>
      <c r="K2514" s="1"/>
      <c r="L2514" s="1"/>
      <c r="M2514" s="1"/>
      <c r="N2514" s="1"/>
      <c r="O2514" s="1"/>
      <c r="P2514" s="1"/>
      <c r="Q2514" s="1"/>
      <c r="R2514" s="1"/>
      <c r="S2514" s="1"/>
      <c r="T2514" s="1"/>
      <c r="U2514" s="1"/>
      <c r="V2514" s="1"/>
      <c r="W2514" s="1"/>
      <c r="X2514" s="1"/>
      <c r="Y2514" s="1"/>
      <c r="Z2514" s="1"/>
      <c r="AA2514" s="1"/>
      <c r="AB2514" s="1"/>
      <c r="AC2514" s="1"/>
      <c r="AD2514" s="1"/>
      <c r="AE2514" s="1"/>
      <c r="AF2514" s="83"/>
      <c r="AG2514" s="87"/>
      <c r="AH2514" s="1"/>
      <c r="AI2514" s="1"/>
      <c r="AJ2514" s="1"/>
      <c r="AK2514" s="1"/>
      <c r="AL2514" s="1"/>
      <c r="AM2514" s="1"/>
      <c r="AN2514" s="1"/>
      <c r="AO2514" s="1"/>
      <c r="AP2514" s="1"/>
      <c r="AQ2514" s="1"/>
      <c r="AR2514" s="1"/>
      <c r="AS2514" s="1"/>
      <c r="AT2514" s="1"/>
      <c r="AU2514" s="1"/>
      <c r="AV2514" s="1"/>
      <c r="AW2514" s="1"/>
      <c r="AX2514" s="1"/>
      <c r="AY2514" s="1"/>
      <c r="AZ2514" s="1"/>
      <c r="BA2514" s="1"/>
      <c r="BB2514" s="1"/>
      <c r="BC2514" s="1"/>
      <c r="BD2514" s="1"/>
      <c r="BE2514" s="1"/>
      <c r="BF2514" s="1"/>
      <c r="BG2514" s="1"/>
      <c r="BH2514" s="1"/>
      <c r="BI2514" s="1"/>
      <c r="BJ2514" s="1"/>
      <c r="BK2514" s="1"/>
    </row>
    <row r="2515" spans="1:63" s="2" customFormat="1" ht="15" customHeight="1" x14ac:dyDescent="0.15">
      <c r="A2515" s="1"/>
      <c r="B2515" s="1"/>
      <c r="C2515" s="1"/>
      <c r="D2515" s="1"/>
      <c r="E2515" s="1"/>
      <c r="F2515" s="1"/>
      <c r="G2515" s="1"/>
      <c r="H2515" s="1"/>
      <c r="I2515" s="1"/>
      <c r="J2515" s="1"/>
      <c r="K2515" s="1"/>
      <c r="L2515" s="1"/>
      <c r="M2515" s="1"/>
      <c r="N2515" s="1"/>
      <c r="O2515" s="1"/>
      <c r="P2515" s="1"/>
      <c r="Q2515" s="1"/>
      <c r="R2515" s="1"/>
      <c r="S2515" s="1"/>
      <c r="T2515" s="1"/>
      <c r="U2515" s="1"/>
      <c r="V2515" s="1"/>
      <c r="W2515" s="1"/>
      <c r="X2515" s="1"/>
      <c r="Y2515" s="1"/>
      <c r="Z2515" s="1"/>
      <c r="AA2515" s="1"/>
      <c r="AB2515" s="1"/>
      <c r="AC2515" s="1"/>
      <c r="AD2515" s="1"/>
      <c r="AE2515" s="1"/>
      <c r="AF2515" s="83"/>
      <c r="AG2515" s="87"/>
      <c r="AH2515" s="1"/>
      <c r="AI2515" s="1"/>
      <c r="AJ2515" s="1"/>
      <c r="AK2515" s="1"/>
      <c r="AL2515" s="1"/>
      <c r="AM2515" s="1"/>
      <c r="AN2515" s="1"/>
      <c r="AO2515" s="1"/>
      <c r="AP2515" s="1"/>
      <c r="AQ2515" s="1"/>
      <c r="AR2515" s="1"/>
      <c r="AS2515" s="1"/>
      <c r="AT2515" s="1"/>
      <c r="AU2515" s="1"/>
      <c r="AV2515" s="1"/>
      <c r="AW2515" s="1"/>
      <c r="AX2515" s="1"/>
      <c r="AY2515" s="1"/>
      <c r="AZ2515" s="1"/>
      <c r="BA2515" s="1"/>
      <c r="BB2515" s="1"/>
      <c r="BC2515" s="1"/>
      <c r="BD2515" s="1"/>
      <c r="BE2515" s="1"/>
      <c r="BF2515" s="1"/>
      <c r="BG2515" s="1"/>
      <c r="BH2515" s="1"/>
      <c r="BI2515" s="1"/>
      <c r="BJ2515" s="1"/>
      <c r="BK2515" s="1"/>
    </row>
    <row r="2516" spans="1:63" s="2" customFormat="1" ht="15" customHeight="1" x14ac:dyDescent="0.15">
      <c r="A2516" s="1"/>
      <c r="B2516" s="1"/>
      <c r="C2516" s="1"/>
      <c r="D2516" s="1"/>
      <c r="E2516" s="1"/>
      <c r="F2516" s="1"/>
      <c r="G2516" s="1"/>
      <c r="H2516" s="1"/>
      <c r="I2516" s="1"/>
      <c r="J2516" s="1"/>
      <c r="K2516" s="1"/>
      <c r="L2516" s="1"/>
      <c r="M2516" s="1"/>
      <c r="N2516" s="1"/>
      <c r="O2516" s="1"/>
      <c r="P2516" s="1"/>
      <c r="Q2516" s="1"/>
      <c r="R2516" s="1"/>
      <c r="S2516" s="1"/>
      <c r="T2516" s="1"/>
      <c r="U2516" s="1"/>
      <c r="V2516" s="1"/>
      <c r="W2516" s="1"/>
      <c r="X2516" s="1"/>
      <c r="Y2516" s="1"/>
      <c r="Z2516" s="1"/>
      <c r="AA2516" s="1"/>
      <c r="AB2516" s="1"/>
      <c r="AC2516" s="1"/>
      <c r="AD2516" s="1"/>
      <c r="AE2516" s="1"/>
      <c r="AF2516" s="83"/>
      <c r="AG2516" s="87"/>
      <c r="AH2516" s="1"/>
      <c r="AI2516" s="1"/>
      <c r="AJ2516" s="1"/>
      <c r="AK2516" s="1"/>
      <c r="AL2516" s="1"/>
      <c r="AM2516" s="1"/>
      <c r="AN2516" s="1"/>
      <c r="AO2516" s="1"/>
      <c r="AP2516" s="1"/>
      <c r="AQ2516" s="1"/>
      <c r="AR2516" s="1"/>
      <c r="AS2516" s="1"/>
      <c r="AT2516" s="1"/>
      <c r="AU2516" s="1"/>
      <c r="AV2516" s="1"/>
      <c r="AW2516" s="1"/>
      <c r="AX2516" s="1"/>
      <c r="AY2516" s="1"/>
      <c r="AZ2516" s="1"/>
      <c r="BA2516" s="1"/>
      <c r="BB2516" s="1"/>
      <c r="BC2516" s="1"/>
      <c r="BD2516" s="1"/>
      <c r="BE2516" s="1"/>
      <c r="BF2516" s="1"/>
      <c r="BG2516" s="1"/>
      <c r="BH2516" s="1"/>
      <c r="BI2516" s="1"/>
      <c r="BJ2516" s="1"/>
      <c r="BK2516" s="1"/>
    </row>
    <row r="2517" spans="1:63" s="2" customFormat="1" ht="15" customHeight="1" x14ac:dyDescent="0.15">
      <c r="A2517" s="1"/>
      <c r="B2517" s="1"/>
      <c r="C2517" s="1"/>
      <c r="D2517" s="1"/>
      <c r="E2517" s="1"/>
      <c r="F2517" s="1"/>
      <c r="G2517" s="1"/>
      <c r="H2517" s="1"/>
      <c r="I2517" s="1"/>
      <c r="J2517" s="1"/>
      <c r="K2517" s="1"/>
      <c r="L2517" s="1"/>
      <c r="M2517" s="1"/>
      <c r="N2517" s="1"/>
      <c r="O2517" s="1"/>
      <c r="P2517" s="1"/>
      <c r="Q2517" s="1"/>
      <c r="R2517" s="1"/>
      <c r="S2517" s="1"/>
      <c r="T2517" s="1"/>
      <c r="U2517" s="1"/>
      <c r="V2517" s="1"/>
      <c r="W2517" s="1"/>
      <c r="X2517" s="1"/>
      <c r="Y2517" s="1"/>
      <c r="Z2517" s="1"/>
      <c r="AA2517" s="1"/>
      <c r="AB2517" s="1"/>
      <c r="AC2517" s="1"/>
      <c r="AD2517" s="1"/>
      <c r="AE2517" s="1"/>
      <c r="AF2517" s="83"/>
      <c r="AG2517" s="87"/>
      <c r="AH2517" s="1"/>
      <c r="AI2517" s="1"/>
      <c r="AJ2517" s="1"/>
      <c r="AK2517" s="1"/>
      <c r="AL2517" s="1"/>
      <c r="AM2517" s="1"/>
      <c r="AN2517" s="1"/>
      <c r="AO2517" s="1"/>
      <c r="AP2517" s="1"/>
      <c r="AQ2517" s="1"/>
      <c r="AR2517" s="1"/>
      <c r="AS2517" s="1"/>
      <c r="AT2517" s="1"/>
      <c r="AU2517" s="1"/>
      <c r="AV2517" s="1"/>
      <c r="AW2517" s="1"/>
      <c r="AX2517" s="1"/>
      <c r="AY2517" s="1"/>
      <c r="AZ2517" s="1"/>
      <c r="BA2517" s="1"/>
      <c r="BB2517" s="1"/>
      <c r="BC2517" s="1"/>
      <c r="BD2517" s="1"/>
      <c r="BE2517" s="1"/>
      <c r="BF2517" s="1"/>
      <c r="BG2517" s="1"/>
      <c r="BH2517" s="1"/>
      <c r="BI2517" s="1"/>
      <c r="BJ2517" s="1"/>
      <c r="BK2517" s="1"/>
    </row>
    <row r="2518" spans="1:63" s="2" customFormat="1" ht="15" customHeight="1" x14ac:dyDescent="0.15">
      <c r="A2518" s="1"/>
      <c r="B2518" s="1"/>
      <c r="C2518" s="1"/>
      <c r="D2518" s="1"/>
      <c r="E2518" s="1"/>
      <c r="F2518" s="1"/>
      <c r="G2518" s="1"/>
      <c r="H2518" s="1"/>
      <c r="I2518" s="1"/>
      <c r="J2518" s="1"/>
      <c r="K2518" s="1"/>
      <c r="L2518" s="1"/>
      <c r="M2518" s="1"/>
      <c r="N2518" s="1"/>
      <c r="O2518" s="1"/>
      <c r="P2518" s="1"/>
      <c r="Q2518" s="1"/>
      <c r="R2518" s="1"/>
      <c r="S2518" s="1"/>
      <c r="T2518" s="1"/>
      <c r="U2518" s="1"/>
      <c r="V2518" s="1"/>
      <c r="W2518" s="1"/>
      <c r="X2518" s="1"/>
      <c r="Y2518" s="1"/>
      <c r="Z2518" s="1"/>
      <c r="AA2518" s="1"/>
      <c r="AB2518" s="1"/>
      <c r="AC2518" s="1"/>
      <c r="AD2518" s="1"/>
      <c r="AE2518" s="1"/>
      <c r="AF2518" s="83"/>
      <c r="AG2518" s="87"/>
      <c r="AH2518" s="1"/>
      <c r="AI2518" s="1"/>
      <c r="AJ2518" s="1"/>
      <c r="AK2518" s="1"/>
      <c r="AL2518" s="1"/>
      <c r="AM2518" s="1"/>
      <c r="AN2518" s="1"/>
      <c r="AO2518" s="1"/>
      <c r="AP2518" s="1"/>
      <c r="AQ2518" s="1"/>
      <c r="AR2518" s="1"/>
      <c r="AS2518" s="1"/>
      <c r="AT2518" s="1"/>
      <c r="AU2518" s="1"/>
      <c r="AV2518" s="1"/>
      <c r="AW2518" s="1"/>
      <c r="AX2518" s="1"/>
      <c r="AY2518" s="1"/>
      <c r="AZ2518" s="1"/>
      <c r="BA2518" s="1"/>
      <c r="BB2518" s="1"/>
      <c r="BC2518" s="1"/>
      <c r="BD2518" s="1"/>
      <c r="BE2518" s="1"/>
      <c r="BF2518" s="1"/>
      <c r="BG2518" s="1"/>
      <c r="BH2518" s="1"/>
      <c r="BI2518" s="1"/>
      <c r="BJ2518" s="1"/>
      <c r="BK2518" s="1"/>
    </row>
    <row r="2519" spans="1:63" s="2" customFormat="1" ht="15" customHeight="1" x14ac:dyDescent="0.15">
      <c r="A2519" s="1"/>
      <c r="B2519" s="1"/>
      <c r="C2519" s="1"/>
      <c r="D2519" s="1"/>
      <c r="E2519" s="1"/>
      <c r="F2519" s="1"/>
      <c r="G2519" s="1"/>
      <c r="H2519" s="1"/>
      <c r="I2519" s="1"/>
      <c r="J2519" s="1"/>
      <c r="K2519" s="1"/>
      <c r="L2519" s="1"/>
      <c r="M2519" s="1"/>
      <c r="N2519" s="1"/>
      <c r="O2519" s="1"/>
      <c r="P2519" s="1"/>
      <c r="Q2519" s="1"/>
      <c r="R2519" s="1"/>
      <c r="S2519" s="1"/>
      <c r="T2519" s="1"/>
      <c r="U2519" s="1"/>
      <c r="V2519" s="1"/>
      <c r="W2519" s="1"/>
      <c r="X2519" s="1"/>
      <c r="Y2519" s="1"/>
      <c r="Z2519" s="1"/>
      <c r="AA2519" s="1"/>
      <c r="AB2519" s="1"/>
      <c r="AC2519" s="1"/>
      <c r="AD2519" s="1"/>
      <c r="AE2519" s="1"/>
      <c r="AF2519" s="83"/>
      <c r="AG2519" s="87"/>
      <c r="AH2519" s="1"/>
      <c r="AI2519" s="1"/>
      <c r="AJ2519" s="1"/>
      <c r="AK2519" s="1"/>
      <c r="AL2519" s="1"/>
      <c r="AM2519" s="1"/>
      <c r="AN2519" s="1"/>
      <c r="AO2519" s="1"/>
      <c r="AP2519" s="1"/>
      <c r="AQ2519" s="1"/>
      <c r="AR2519" s="1"/>
      <c r="AS2519" s="1"/>
      <c r="AT2519" s="1"/>
      <c r="AU2519" s="1"/>
      <c r="AV2519" s="1"/>
      <c r="AW2519" s="1"/>
      <c r="AX2519" s="1"/>
      <c r="AY2519" s="1"/>
      <c r="AZ2519" s="1"/>
      <c r="BA2519" s="1"/>
      <c r="BB2519" s="1"/>
      <c r="BC2519" s="1"/>
      <c r="BD2519" s="1"/>
      <c r="BE2519" s="1"/>
      <c r="BF2519" s="1"/>
      <c r="BG2519" s="1"/>
      <c r="BH2519" s="1"/>
      <c r="BI2519" s="1"/>
      <c r="BJ2519" s="1"/>
      <c r="BK2519" s="1"/>
    </row>
    <row r="2520" spans="1:63" s="2" customFormat="1" ht="15" customHeight="1" x14ac:dyDescent="0.15">
      <c r="A2520" s="1"/>
      <c r="B2520" s="1"/>
      <c r="C2520" s="1"/>
      <c r="D2520" s="1"/>
      <c r="E2520" s="1"/>
      <c r="F2520" s="1"/>
      <c r="G2520" s="1"/>
      <c r="H2520" s="1"/>
      <c r="I2520" s="1"/>
      <c r="J2520" s="1"/>
      <c r="K2520" s="1"/>
      <c r="L2520" s="1"/>
      <c r="M2520" s="1"/>
      <c r="N2520" s="1"/>
      <c r="O2520" s="1"/>
      <c r="P2520" s="1"/>
      <c r="Q2520" s="1"/>
      <c r="R2520" s="1"/>
      <c r="S2520" s="1"/>
      <c r="T2520" s="1"/>
      <c r="U2520" s="1"/>
      <c r="V2520" s="1"/>
      <c r="W2520" s="1"/>
      <c r="X2520" s="1"/>
      <c r="Y2520" s="1"/>
      <c r="Z2520" s="1"/>
      <c r="AA2520" s="1"/>
      <c r="AB2520" s="1"/>
      <c r="AC2520" s="1"/>
      <c r="AD2520" s="1"/>
      <c r="AE2520" s="1"/>
      <c r="AF2520" s="83"/>
      <c r="AG2520" s="87"/>
      <c r="AH2520" s="1"/>
      <c r="AI2520" s="1"/>
      <c r="AJ2520" s="1"/>
      <c r="AK2520" s="1"/>
      <c r="AL2520" s="1"/>
      <c r="AM2520" s="1"/>
      <c r="AN2520" s="1"/>
      <c r="AO2520" s="1"/>
      <c r="AP2520" s="1"/>
      <c r="AQ2520" s="1"/>
      <c r="AR2520" s="1"/>
      <c r="AS2520" s="1"/>
      <c r="AT2520" s="1"/>
      <c r="AU2520" s="1"/>
      <c r="AV2520" s="1"/>
      <c r="AW2520" s="1"/>
      <c r="AX2520" s="1"/>
      <c r="AY2520" s="1"/>
      <c r="AZ2520" s="1"/>
      <c r="BA2520" s="1"/>
      <c r="BB2520" s="1"/>
      <c r="BC2520" s="1"/>
      <c r="BD2520" s="1"/>
      <c r="BE2520" s="1"/>
      <c r="BF2520" s="1"/>
      <c r="BG2520" s="1"/>
      <c r="BH2520" s="1"/>
      <c r="BI2520" s="1"/>
      <c r="BJ2520" s="1"/>
      <c r="BK2520" s="1"/>
    </row>
    <row r="2521" spans="1:63" s="2" customFormat="1" ht="15" customHeight="1" x14ac:dyDescent="0.15">
      <c r="A2521" s="1"/>
      <c r="B2521" s="1"/>
      <c r="C2521" s="1"/>
      <c r="D2521" s="1"/>
      <c r="E2521" s="1"/>
      <c r="F2521" s="1"/>
      <c r="G2521" s="1"/>
      <c r="H2521" s="1"/>
      <c r="I2521" s="1"/>
      <c r="J2521" s="1"/>
      <c r="K2521" s="1"/>
      <c r="L2521" s="1"/>
      <c r="M2521" s="1"/>
      <c r="N2521" s="1"/>
      <c r="O2521" s="1"/>
      <c r="P2521" s="1"/>
      <c r="Q2521" s="1"/>
      <c r="R2521" s="1"/>
      <c r="S2521" s="1"/>
      <c r="T2521" s="1"/>
      <c r="U2521" s="1"/>
      <c r="V2521" s="1"/>
      <c r="W2521" s="1"/>
      <c r="X2521" s="1"/>
      <c r="Y2521" s="1"/>
      <c r="Z2521" s="1"/>
      <c r="AA2521" s="1"/>
      <c r="AB2521" s="1"/>
      <c r="AC2521" s="1"/>
      <c r="AD2521" s="1"/>
      <c r="AE2521" s="1"/>
      <c r="AF2521" s="83"/>
      <c r="AG2521" s="87"/>
      <c r="AH2521" s="1"/>
      <c r="AI2521" s="1"/>
      <c r="AJ2521" s="1"/>
      <c r="AK2521" s="1"/>
      <c r="AL2521" s="1"/>
      <c r="AM2521" s="1"/>
      <c r="AN2521" s="1"/>
      <c r="AO2521" s="1"/>
      <c r="AP2521" s="1"/>
      <c r="AQ2521" s="1"/>
      <c r="AR2521" s="1"/>
      <c r="AS2521" s="1"/>
      <c r="AT2521" s="1"/>
      <c r="AU2521" s="1"/>
      <c r="AV2521" s="1"/>
      <c r="AW2521" s="1"/>
      <c r="AX2521" s="1"/>
      <c r="AY2521" s="1"/>
      <c r="AZ2521" s="1"/>
      <c r="BA2521" s="1"/>
      <c r="BB2521" s="1"/>
      <c r="BC2521" s="1"/>
      <c r="BD2521" s="1"/>
      <c r="BE2521" s="1"/>
      <c r="BF2521" s="1"/>
      <c r="BG2521" s="1"/>
      <c r="BH2521" s="1"/>
      <c r="BI2521" s="1"/>
      <c r="BJ2521" s="1"/>
      <c r="BK2521" s="1"/>
    </row>
    <row r="2522" spans="1:63" s="2" customFormat="1" ht="15" customHeight="1" x14ac:dyDescent="0.15">
      <c r="A2522" s="1"/>
      <c r="B2522" s="1"/>
      <c r="C2522" s="1"/>
      <c r="D2522" s="1"/>
      <c r="E2522" s="1"/>
      <c r="F2522" s="1"/>
      <c r="G2522" s="1"/>
      <c r="H2522" s="1"/>
      <c r="I2522" s="1"/>
      <c r="J2522" s="1"/>
      <c r="K2522" s="1"/>
      <c r="L2522" s="1"/>
      <c r="M2522" s="1"/>
      <c r="N2522" s="1"/>
      <c r="O2522" s="1"/>
      <c r="P2522" s="1"/>
      <c r="Q2522" s="1"/>
      <c r="R2522" s="1"/>
      <c r="S2522" s="1"/>
      <c r="T2522" s="1"/>
      <c r="U2522" s="1"/>
      <c r="V2522" s="1"/>
      <c r="W2522" s="1"/>
      <c r="X2522" s="1"/>
      <c r="Y2522" s="1"/>
      <c r="Z2522" s="1"/>
      <c r="AA2522" s="1"/>
      <c r="AB2522" s="1"/>
      <c r="AC2522" s="1"/>
      <c r="AD2522" s="1"/>
      <c r="AE2522" s="1"/>
      <c r="AF2522" s="83"/>
      <c r="AG2522" s="87"/>
      <c r="AH2522" s="1"/>
      <c r="AI2522" s="1"/>
      <c r="AJ2522" s="1"/>
      <c r="AK2522" s="1"/>
      <c r="AL2522" s="1"/>
      <c r="AM2522" s="1"/>
      <c r="AN2522" s="1"/>
      <c r="AO2522" s="1"/>
      <c r="AP2522" s="1"/>
      <c r="AQ2522" s="1"/>
      <c r="AR2522" s="1"/>
      <c r="AS2522" s="1"/>
      <c r="AT2522" s="1"/>
      <c r="AU2522" s="1"/>
      <c r="AV2522" s="1"/>
      <c r="AW2522" s="1"/>
      <c r="AX2522" s="1"/>
      <c r="AY2522" s="1"/>
      <c r="AZ2522" s="1"/>
      <c r="BA2522" s="1"/>
      <c r="BB2522" s="1"/>
      <c r="BC2522" s="1"/>
      <c r="BD2522" s="1"/>
      <c r="BE2522" s="1"/>
      <c r="BF2522" s="1"/>
      <c r="BG2522" s="1"/>
      <c r="BH2522" s="1"/>
      <c r="BI2522" s="1"/>
      <c r="BJ2522" s="1"/>
      <c r="BK2522" s="1"/>
    </row>
    <row r="2523" spans="1:63" s="2" customFormat="1" ht="15" customHeight="1" x14ac:dyDescent="0.15">
      <c r="A2523" s="1"/>
      <c r="B2523" s="1"/>
      <c r="C2523" s="1"/>
      <c r="D2523" s="1"/>
      <c r="E2523" s="1"/>
      <c r="F2523" s="1"/>
      <c r="G2523" s="1"/>
      <c r="H2523" s="1"/>
      <c r="I2523" s="1"/>
      <c r="J2523" s="1"/>
      <c r="K2523" s="1"/>
      <c r="L2523" s="1"/>
      <c r="M2523" s="1"/>
      <c r="N2523" s="1"/>
      <c r="O2523" s="1"/>
      <c r="P2523" s="1"/>
      <c r="Q2523" s="1"/>
      <c r="R2523" s="1"/>
      <c r="S2523" s="1"/>
      <c r="T2523" s="1"/>
      <c r="U2523" s="1"/>
      <c r="V2523" s="1"/>
      <c r="W2523" s="1"/>
      <c r="X2523" s="1"/>
      <c r="Y2523" s="1"/>
      <c r="Z2523" s="1"/>
      <c r="AA2523" s="1"/>
      <c r="AB2523" s="1"/>
      <c r="AC2523" s="1"/>
      <c r="AD2523" s="1"/>
      <c r="AE2523" s="1"/>
      <c r="AF2523" s="83"/>
      <c r="AG2523" s="87"/>
      <c r="AH2523" s="1"/>
      <c r="AI2523" s="1"/>
      <c r="AJ2523" s="1"/>
      <c r="AK2523" s="1"/>
      <c r="AL2523" s="1"/>
      <c r="AM2523" s="1"/>
      <c r="AN2523" s="1"/>
      <c r="AO2523" s="1"/>
      <c r="AP2523" s="1"/>
      <c r="AQ2523" s="1"/>
      <c r="AR2523" s="1"/>
      <c r="AS2523" s="1"/>
      <c r="AT2523" s="1"/>
      <c r="AU2523" s="1"/>
      <c r="AV2523" s="1"/>
      <c r="AW2523" s="1"/>
      <c r="AX2523" s="1"/>
      <c r="AY2523" s="1"/>
      <c r="AZ2523" s="1"/>
      <c r="BA2523" s="1"/>
      <c r="BB2523" s="1"/>
      <c r="BC2523" s="1"/>
      <c r="BD2523" s="1"/>
      <c r="BE2523" s="1"/>
      <c r="BF2523" s="1"/>
      <c r="BG2523" s="1"/>
      <c r="BH2523" s="1"/>
      <c r="BI2523" s="1"/>
      <c r="BJ2523" s="1"/>
      <c r="BK2523" s="1"/>
    </row>
    <row r="2524" spans="1:63" s="2" customFormat="1" ht="15" customHeight="1" x14ac:dyDescent="0.15">
      <c r="A2524" s="1"/>
      <c r="B2524" s="1"/>
      <c r="C2524" s="1"/>
      <c r="D2524" s="1"/>
      <c r="E2524" s="1"/>
      <c r="F2524" s="1"/>
      <c r="G2524" s="1"/>
      <c r="H2524" s="1"/>
      <c r="I2524" s="1"/>
      <c r="J2524" s="1"/>
      <c r="K2524" s="1"/>
      <c r="L2524" s="1"/>
      <c r="M2524" s="1"/>
      <c r="N2524" s="1"/>
      <c r="O2524" s="1"/>
      <c r="P2524" s="1"/>
      <c r="Q2524" s="1"/>
      <c r="R2524" s="1"/>
      <c r="S2524" s="1"/>
      <c r="T2524" s="1"/>
      <c r="U2524" s="1"/>
      <c r="V2524" s="1"/>
      <c r="W2524" s="1"/>
      <c r="X2524" s="1"/>
      <c r="Y2524" s="1"/>
      <c r="Z2524" s="1"/>
      <c r="AA2524" s="1"/>
      <c r="AB2524" s="1"/>
      <c r="AC2524" s="1"/>
      <c r="AD2524" s="1"/>
      <c r="AE2524" s="1"/>
      <c r="AF2524" s="83"/>
      <c r="AG2524" s="87"/>
      <c r="AH2524" s="1"/>
      <c r="AI2524" s="1"/>
      <c r="AJ2524" s="1"/>
      <c r="AK2524" s="1"/>
      <c r="AL2524" s="1"/>
      <c r="AM2524" s="1"/>
      <c r="AN2524" s="1"/>
      <c r="AO2524" s="1"/>
      <c r="AP2524" s="1"/>
      <c r="AQ2524" s="1"/>
      <c r="AR2524" s="1"/>
      <c r="AS2524" s="1"/>
      <c r="AT2524" s="1"/>
      <c r="AU2524" s="1"/>
      <c r="AV2524" s="1"/>
      <c r="AW2524" s="1"/>
      <c r="AX2524" s="1"/>
      <c r="AY2524" s="1"/>
      <c r="AZ2524" s="1"/>
      <c r="BA2524" s="1"/>
      <c r="BB2524" s="1"/>
      <c r="BC2524" s="1"/>
      <c r="BD2524" s="1"/>
      <c r="BE2524" s="1"/>
      <c r="BF2524" s="1"/>
      <c r="BG2524" s="1"/>
      <c r="BH2524" s="1"/>
      <c r="BI2524" s="1"/>
      <c r="BJ2524" s="1"/>
      <c r="BK2524" s="1"/>
    </row>
    <row r="2525" spans="1:63" s="2" customFormat="1" ht="15" customHeight="1" x14ac:dyDescent="0.15">
      <c r="A2525" s="1"/>
      <c r="B2525" s="1"/>
      <c r="C2525" s="1"/>
      <c r="D2525" s="1"/>
      <c r="E2525" s="1"/>
      <c r="F2525" s="1"/>
      <c r="G2525" s="1"/>
      <c r="H2525" s="1"/>
      <c r="I2525" s="1"/>
      <c r="J2525" s="1"/>
      <c r="K2525" s="1"/>
      <c r="L2525" s="1"/>
      <c r="M2525" s="1"/>
      <c r="N2525" s="1"/>
      <c r="O2525" s="1"/>
      <c r="P2525" s="1"/>
      <c r="Q2525" s="1"/>
      <c r="R2525" s="1"/>
      <c r="S2525" s="1"/>
      <c r="T2525" s="1"/>
      <c r="U2525" s="1"/>
      <c r="V2525" s="1"/>
      <c r="W2525" s="1"/>
      <c r="X2525" s="1"/>
      <c r="Y2525" s="1"/>
      <c r="Z2525" s="1"/>
      <c r="AA2525" s="1"/>
      <c r="AB2525" s="1"/>
      <c r="AC2525" s="1"/>
      <c r="AD2525" s="1"/>
      <c r="AE2525" s="1"/>
      <c r="AF2525" s="83"/>
      <c r="AG2525" s="87"/>
      <c r="AH2525" s="1"/>
      <c r="AI2525" s="1"/>
      <c r="AJ2525" s="1"/>
      <c r="AK2525" s="1"/>
      <c r="AL2525" s="1"/>
      <c r="AM2525" s="1"/>
      <c r="AN2525" s="1"/>
      <c r="AO2525" s="1"/>
      <c r="AP2525" s="1"/>
      <c r="AQ2525" s="1"/>
      <c r="AR2525" s="1"/>
      <c r="AS2525" s="1"/>
      <c r="AT2525" s="1"/>
      <c r="AU2525" s="1"/>
      <c r="AV2525" s="1"/>
      <c r="AW2525" s="1"/>
      <c r="AX2525" s="1"/>
      <c r="AY2525" s="1"/>
      <c r="AZ2525" s="1"/>
      <c r="BA2525" s="1"/>
      <c r="BB2525" s="1"/>
      <c r="BC2525" s="1"/>
      <c r="BD2525" s="1"/>
      <c r="BE2525" s="1"/>
      <c r="BF2525" s="1"/>
      <c r="BG2525" s="1"/>
      <c r="BH2525" s="1"/>
      <c r="BI2525" s="1"/>
      <c r="BJ2525" s="1"/>
      <c r="BK2525" s="1"/>
    </row>
    <row r="2526" spans="1:63" s="2" customFormat="1" ht="15" customHeight="1" x14ac:dyDescent="0.15">
      <c r="A2526" s="1"/>
      <c r="B2526" s="1"/>
      <c r="C2526" s="1"/>
      <c r="D2526" s="1"/>
      <c r="E2526" s="1"/>
      <c r="F2526" s="1"/>
      <c r="G2526" s="1"/>
      <c r="H2526" s="1"/>
      <c r="I2526" s="1"/>
      <c r="J2526" s="1"/>
      <c r="K2526" s="1"/>
      <c r="L2526" s="1"/>
      <c r="M2526" s="1"/>
      <c r="N2526" s="1"/>
      <c r="O2526" s="1"/>
      <c r="P2526" s="1"/>
      <c r="Q2526" s="1"/>
      <c r="R2526" s="1"/>
      <c r="S2526" s="1"/>
      <c r="T2526" s="1"/>
      <c r="U2526" s="1"/>
      <c r="V2526" s="1"/>
      <c r="W2526" s="1"/>
      <c r="X2526" s="1"/>
      <c r="Y2526" s="1"/>
      <c r="Z2526" s="1"/>
      <c r="AA2526" s="1"/>
      <c r="AB2526" s="1"/>
      <c r="AC2526" s="1"/>
      <c r="AD2526" s="1"/>
      <c r="AE2526" s="1"/>
      <c r="AF2526" s="83"/>
      <c r="AG2526" s="87"/>
      <c r="AH2526" s="1"/>
      <c r="AI2526" s="1"/>
      <c r="AJ2526" s="1"/>
      <c r="AK2526" s="1"/>
      <c r="AL2526" s="1"/>
      <c r="AM2526" s="1"/>
      <c r="AN2526" s="1"/>
      <c r="AO2526" s="1"/>
      <c r="AP2526" s="1"/>
      <c r="AQ2526" s="1"/>
      <c r="AR2526" s="1"/>
      <c r="AS2526" s="1"/>
      <c r="AT2526" s="1"/>
      <c r="AU2526" s="1"/>
      <c r="AV2526" s="1"/>
      <c r="AW2526" s="1"/>
      <c r="AX2526" s="1"/>
      <c r="AY2526" s="1"/>
      <c r="AZ2526" s="1"/>
      <c r="BA2526" s="1"/>
      <c r="BB2526" s="1"/>
      <c r="BC2526" s="1"/>
      <c r="BD2526" s="1"/>
      <c r="BE2526" s="1"/>
      <c r="BF2526" s="1"/>
      <c r="BG2526" s="1"/>
      <c r="BH2526" s="1"/>
      <c r="BI2526" s="1"/>
      <c r="BJ2526" s="1"/>
      <c r="BK2526" s="1"/>
    </row>
    <row r="2527" spans="1:63" s="2" customFormat="1" ht="15" customHeight="1" x14ac:dyDescent="0.15">
      <c r="A2527" s="1"/>
      <c r="B2527" s="1"/>
      <c r="C2527" s="1"/>
      <c r="D2527" s="1"/>
      <c r="E2527" s="1"/>
      <c r="F2527" s="1"/>
      <c r="G2527" s="1"/>
      <c r="H2527" s="1"/>
      <c r="I2527" s="1"/>
      <c r="J2527" s="1"/>
      <c r="K2527" s="1"/>
      <c r="L2527" s="1"/>
      <c r="M2527" s="1"/>
      <c r="N2527" s="1"/>
      <c r="O2527" s="1"/>
      <c r="P2527" s="1"/>
      <c r="Q2527" s="1"/>
      <c r="R2527" s="1"/>
      <c r="S2527" s="1"/>
      <c r="T2527" s="1"/>
      <c r="U2527" s="1"/>
      <c r="V2527" s="1"/>
      <c r="W2527" s="1"/>
      <c r="X2527" s="1"/>
      <c r="Y2527" s="1"/>
      <c r="Z2527" s="1"/>
      <c r="AA2527" s="1"/>
      <c r="AB2527" s="1"/>
      <c r="AC2527" s="1"/>
      <c r="AD2527" s="1"/>
      <c r="AE2527" s="1"/>
      <c r="AF2527" s="83"/>
      <c r="AG2527" s="87"/>
      <c r="AH2527" s="1"/>
      <c r="AI2527" s="1"/>
      <c r="AJ2527" s="1"/>
      <c r="AK2527" s="1"/>
      <c r="AL2527" s="1"/>
      <c r="AM2527" s="1"/>
      <c r="AN2527" s="1"/>
      <c r="AO2527" s="1"/>
      <c r="AP2527" s="1"/>
      <c r="AQ2527" s="1"/>
      <c r="AR2527" s="1"/>
      <c r="AS2527" s="1"/>
      <c r="AT2527" s="1"/>
      <c r="AU2527" s="1"/>
      <c r="AV2527" s="1"/>
      <c r="AW2527" s="1"/>
      <c r="AX2527" s="1"/>
      <c r="AY2527" s="1"/>
      <c r="AZ2527" s="1"/>
      <c r="BA2527" s="1"/>
      <c r="BB2527" s="1"/>
      <c r="BC2527" s="1"/>
      <c r="BD2527" s="1"/>
      <c r="BE2527" s="1"/>
      <c r="BF2527" s="1"/>
      <c r="BG2527" s="1"/>
      <c r="BH2527" s="1"/>
      <c r="BI2527" s="1"/>
      <c r="BJ2527" s="1"/>
      <c r="BK2527" s="1"/>
    </row>
    <row r="2528" spans="1:63" s="2" customFormat="1" ht="15" customHeight="1" x14ac:dyDescent="0.15">
      <c r="A2528" s="1"/>
      <c r="B2528" s="1"/>
      <c r="C2528" s="1"/>
      <c r="D2528" s="1"/>
      <c r="E2528" s="1"/>
      <c r="F2528" s="1"/>
      <c r="G2528" s="1"/>
      <c r="H2528" s="1"/>
      <c r="I2528" s="1"/>
      <c r="J2528" s="1"/>
      <c r="K2528" s="1"/>
      <c r="L2528" s="1"/>
      <c r="M2528" s="1"/>
      <c r="N2528" s="1"/>
      <c r="O2528" s="1"/>
      <c r="P2528" s="1"/>
      <c r="Q2528" s="1"/>
      <c r="R2528" s="1"/>
      <c r="S2528" s="1"/>
      <c r="T2528" s="1"/>
      <c r="U2528" s="1"/>
      <c r="V2528" s="1"/>
      <c r="W2528" s="1"/>
      <c r="X2528" s="1"/>
      <c r="Y2528" s="1"/>
      <c r="Z2528" s="1"/>
      <c r="AA2528" s="1"/>
      <c r="AB2528" s="1"/>
      <c r="AC2528" s="1"/>
      <c r="AD2528" s="1"/>
      <c r="AE2528" s="1"/>
      <c r="AF2528" s="83"/>
      <c r="AG2528" s="87"/>
      <c r="AH2528" s="1"/>
      <c r="AI2528" s="1"/>
      <c r="AJ2528" s="1"/>
      <c r="AK2528" s="1"/>
      <c r="AL2528" s="1"/>
      <c r="AM2528" s="1"/>
      <c r="AN2528" s="1"/>
      <c r="AO2528" s="1"/>
      <c r="AP2528" s="1"/>
      <c r="AQ2528" s="1"/>
      <c r="AR2528" s="1"/>
      <c r="AS2528" s="1"/>
      <c r="AT2528" s="1"/>
      <c r="AU2528" s="1"/>
      <c r="AV2528" s="1"/>
      <c r="AW2528" s="1"/>
      <c r="AX2528" s="1"/>
      <c r="AY2528" s="1"/>
      <c r="AZ2528" s="1"/>
      <c r="BA2528" s="1"/>
      <c r="BB2528" s="1"/>
      <c r="BC2528" s="1"/>
      <c r="BD2528" s="1"/>
      <c r="BE2528" s="1"/>
      <c r="BF2528" s="1"/>
      <c r="BG2528" s="1"/>
      <c r="BH2528" s="1"/>
      <c r="BI2528" s="1"/>
      <c r="BJ2528" s="1"/>
      <c r="BK2528" s="1"/>
    </row>
    <row r="2529" spans="1:63" s="2" customFormat="1" ht="15" customHeight="1" x14ac:dyDescent="0.15">
      <c r="A2529" s="1"/>
      <c r="B2529" s="1"/>
      <c r="C2529" s="1"/>
      <c r="D2529" s="1"/>
      <c r="E2529" s="1"/>
      <c r="F2529" s="1"/>
      <c r="G2529" s="1"/>
      <c r="H2529" s="1"/>
      <c r="I2529" s="1"/>
      <c r="J2529" s="1"/>
      <c r="K2529" s="1"/>
      <c r="L2529" s="1"/>
      <c r="M2529" s="1"/>
      <c r="N2529" s="1"/>
      <c r="O2529" s="1"/>
      <c r="P2529" s="1"/>
      <c r="Q2529" s="1"/>
      <c r="R2529" s="1"/>
      <c r="S2529" s="1"/>
      <c r="T2529" s="1"/>
      <c r="U2529" s="1"/>
      <c r="V2529" s="1"/>
      <c r="W2529" s="1"/>
      <c r="X2529" s="1"/>
      <c r="Y2529" s="1"/>
      <c r="Z2529" s="1"/>
      <c r="AA2529" s="1"/>
      <c r="AB2529" s="1"/>
      <c r="AC2529" s="1"/>
      <c r="AD2529" s="1"/>
      <c r="AE2529" s="1"/>
      <c r="AF2529" s="83"/>
      <c r="AG2529" s="87"/>
      <c r="AH2529" s="1"/>
      <c r="AI2529" s="1"/>
      <c r="AJ2529" s="1"/>
      <c r="AK2529" s="1"/>
      <c r="AL2529" s="1"/>
      <c r="AM2529" s="1"/>
      <c r="AN2529" s="1"/>
      <c r="AO2529" s="1"/>
      <c r="AP2529" s="1"/>
      <c r="AQ2529" s="1"/>
      <c r="AR2529" s="1"/>
      <c r="AS2529" s="1"/>
      <c r="AT2529" s="1"/>
      <c r="AU2529" s="1"/>
      <c r="AV2529" s="1"/>
      <c r="AW2529" s="1"/>
      <c r="AX2529" s="1"/>
      <c r="AY2529" s="1"/>
      <c r="AZ2529" s="1"/>
      <c r="BA2529" s="1"/>
      <c r="BB2529" s="1"/>
      <c r="BC2529" s="1"/>
      <c r="BD2529" s="1"/>
      <c r="BE2529" s="1"/>
      <c r="BF2529" s="1"/>
      <c r="BG2529" s="1"/>
      <c r="BH2529" s="1"/>
      <c r="BI2529" s="1"/>
      <c r="BJ2529" s="1"/>
      <c r="BK2529" s="1"/>
    </row>
    <row r="2530" spans="1:63" s="2" customFormat="1" ht="15" customHeight="1" x14ac:dyDescent="0.15">
      <c r="A2530" s="1"/>
      <c r="B2530" s="1"/>
      <c r="C2530" s="1"/>
      <c r="D2530" s="1"/>
      <c r="E2530" s="1"/>
      <c r="F2530" s="1"/>
      <c r="G2530" s="1"/>
      <c r="H2530" s="1"/>
      <c r="I2530" s="1"/>
      <c r="J2530" s="1"/>
      <c r="K2530" s="1"/>
      <c r="L2530" s="1"/>
      <c r="M2530" s="1"/>
      <c r="N2530" s="1"/>
      <c r="O2530" s="1"/>
      <c r="P2530" s="1"/>
      <c r="Q2530" s="1"/>
      <c r="R2530" s="1"/>
      <c r="S2530" s="1"/>
      <c r="T2530" s="1"/>
      <c r="U2530" s="1"/>
      <c r="V2530" s="1"/>
      <c r="W2530" s="1"/>
      <c r="X2530" s="1"/>
      <c r="Y2530" s="1"/>
      <c r="Z2530" s="1"/>
      <c r="AA2530" s="1"/>
      <c r="AB2530" s="1"/>
      <c r="AC2530" s="1"/>
      <c r="AD2530" s="1"/>
      <c r="AE2530" s="1"/>
      <c r="AF2530" s="83"/>
      <c r="AG2530" s="87"/>
      <c r="AH2530" s="1"/>
      <c r="AI2530" s="1"/>
      <c r="AJ2530" s="1"/>
      <c r="AK2530" s="1"/>
      <c r="AL2530" s="1"/>
      <c r="AM2530" s="1"/>
      <c r="AN2530" s="1"/>
      <c r="AO2530" s="1"/>
      <c r="AP2530" s="1"/>
      <c r="AQ2530" s="1"/>
      <c r="AR2530" s="1"/>
      <c r="AS2530" s="1"/>
      <c r="AT2530" s="1"/>
      <c r="AU2530" s="1"/>
      <c r="AV2530" s="1"/>
      <c r="AW2530" s="1"/>
      <c r="AX2530" s="1"/>
      <c r="AY2530" s="1"/>
      <c r="AZ2530" s="1"/>
      <c r="BA2530" s="1"/>
      <c r="BB2530" s="1"/>
      <c r="BC2530" s="1"/>
      <c r="BD2530" s="1"/>
      <c r="BE2530" s="1"/>
      <c r="BF2530" s="1"/>
      <c r="BG2530" s="1"/>
      <c r="BH2530" s="1"/>
      <c r="BI2530" s="1"/>
      <c r="BJ2530" s="1"/>
      <c r="BK2530" s="1"/>
    </row>
    <row r="2531" spans="1:63" s="2" customFormat="1" ht="15" customHeight="1" x14ac:dyDescent="0.15">
      <c r="A2531" s="1"/>
      <c r="B2531" s="1"/>
      <c r="C2531" s="1"/>
      <c r="D2531" s="1"/>
      <c r="E2531" s="1"/>
      <c r="F2531" s="1"/>
      <c r="G2531" s="1"/>
      <c r="H2531" s="1"/>
      <c r="I2531" s="1"/>
      <c r="J2531" s="1"/>
      <c r="K2531" s="1"/>
      <c r="L2531" s="1"/>
      <c r="M2531" s="1"/>
      <c r="N2531" s="1"/>
      <c r="O2531" s="1"/>
      <c r="P2531" s="1"/>
      <c r="Q2531" s="1"/>
      <c r="R2531" s="1"/>
      <c r="S2531" s="1"/>
      <c r="T2531" s="1"/>
      <c r="U2531" s="1"/>
      <c r="V2531" s="1"/>
      <c r="W2531" s="1"/>
      <c r="X2531" s="1"/>
      <c r="Y2531" s="1"/>
      <c r="Z2531" s="1"/>
      <c r="AA2531" s="1"/>
      <c r="AB2531" s="1"/>
      <c r="AC2531" s="1"/>
      <c r="AD2531" s="1"/>
      <c r="AE2531" s="1"/>
      <c r="AF2531" s="83"/>
      <c r="AG2531" s="87"/>
      <c r="AH2531" s="1"/>
      <c r="AI2531" s="1"/>
      <c r="AJ2531" s="1"/>
      <c r="AK2531" s="1"/>
      <c r="AL2531" s="1"/>
      <c r="AM2531" s="1"/>
      <c r="AN2531" s="1"/>
      <c r="AO2531" s="1"/>
      <c r="AP2531" s="1"/>
      <c r="AQ2531" s="1"/>
      <c r="AR2531" s="1"/>
      <c r="AS2531" s="1"/>
      <c r="AT2531" s="1"/>
      <c r="AU2531" s="1"/>
      <c r="AV2531" s="1"/>
      <c r="AW2531" s="1"/>
      <c r="AX2531" s="1"/>
      <c r="AY2531" s="1"/>
      <c r="AZ2531" s="1"/>
      <c r="BA2531" s="1"/>
      <c r="BB2531" s="1"/>
      <c r="BC2531" s="1"/>
      <c r="BD2531" s="1"/>
      <c r="BE2531" s="1"/>
      <c r="BF2531" s="1"/>
      <c r="BG2531" s="1"/>
      <c r="BH2531" s="1"/>
      <c r="BI2531" s="1"/>
      <c r="BJ2531" s="1"/>
      <c r="BK2531" s="1"/>
    </row>
    <row r="2532" spans="1:63" s="2" customFormat="1" ht="15" customHeight="1" x14ac:dyDescent="0.15">
      <c r="A2532" s="1"/>
      <c r="B2532" s="1"/>
      <c r="C2532" s="1"/>
      <c r="D2532" s="1"/>
      <c r="E2532" s="1"/>
      <c r="F2532" s="1"/>
      <c r="G2532" s="1"/>
      <c r="H2532" s="1"/>
      <c r="I2532" s="1"/>
      <c r="J2532" s="1"/>
      <c r="K2532" s="1"/>
      <c r="L2532" s="1"/>
      <c r="M2532" s="1"/>
      <c r="N2532" s="1"/>
      <c r="O2532" s="1"/>
      <c r="P2532" s="1"/>
      <c r="Q2532" s="1"/>
      <c r="R2532" s="1"/>
      <c r="S2532" s="1"/>
      <c r="T2532" s="1"/>
      <c r="U2532" s="1"/>
      <c r="V2532" s="1"/>
      <c r="W2532" s="1"/>
      <c r="X2532" s="1"/>
      <c r="Y2532" s="1"/>
      <c r="Z2532" s="1"/>
      <c r="AA2532" s="1"/>
      <c r="AB2532" s="1"/>
      <c r="AC2532" s="1"/>
      <c r="AD2532" s="1"/>
      <c r="AE2532" s="1"/>
      <c r="AF2532" s="83"/>
      <c r="AG2532" s="87"/>
      <c r="AH2532" s="1"/>
      <c r="AI2532" s="1"/>
      <c r="AJ2532" s="1"/>
      <c r="AK2532" s="1"/>
      <c r="AL2532" s="1"/>
      <c r="AM2532" s="1"/>
      <c r="AN2532" s="1"/>
      <c r="AO2532" s="1"/>
      <c r="AP2532" s="1"/>
      <c r="AQ2532" s="1"/>
      <c r="AR2532" s="1"/>
      <c r="AS2532" s="1"/>
      <c r="AT2532" s="1"/>
      <c r="AU2532" s="1"/>
      <c r="AV2532" s="1"/>
      <c r="AW2532" s="1"/>
      <c r="AX2532" s="1"/>
      <c r="AY2532" s="1"/>
      <c r="AZ2532" s="1"/>
      <c r="BA2532" s="1"/>
      <c r="BB2532" s="1"/>
      <c r="BC2532" s="1"/>
      <c r="BD2532" s="1"/>
      <c r="BE2532" s="1"/>
      <c r="BF2532" s="1"/>
      <c r="BG2532" s="1"/>
      <c r="BH2532" s="1"/>
      <c r="BI2532" s="1"/>
      <c r="BJ2532" s="1"/>
      <c r="BK2532" s="1"/>
    </row>
    <row r="2533" spans="1:63" s="2" customFormat="1" ht="15" customHeight="1" x14ac:dyDescent="0.15">
      <c r="A2533" s="1"/>
      <c r="B2533" s="1"/>
      <c r="C2533" s="1"/>
      <c r="D2533" s="1"/>
      <c r="E2533" s="1"/>
      <c r="F2533" s="1"/>
      <c r="G2533" s="1"/>
      <c r="H2533" s="1"/>
      <c r="I2533" s="1"/>
      <c r="J2533" s="1"/>
      <c r="K2533" s="1"/>
      <c r="L2533" s="1"/>
      <c r="M2533" s="1"/>
      <c r="N2533" s="1"/>
      <c r="O2533" s="1"/>
      <c r="P2533" s="1"/>
      <c r="Q2533" s="1"/>
      <c r="R2533" s="1"/>
      <c r="S2533" s="1"/>
      <c r="T2533" s="1"/>
      <c r="U2533" s="1"/>
      <c r="V2533" s="1"/>
      <c r="W2533" s="1"/>
      <c r="X2533" s="1"/>
      <c r="Y2533" s="1"/>
      <c r="Z2533" s="1"/>
      <c r="AA2533" s="1"/>
      <c r="AB2533" s="1"/>
      <c r="AC2533" s="1"/>
      <c r="AD2533" s="1"/>
      <c r="AE2533" s="1"/>
      <c r="AF2533" s="83"/>
      <c r="AG2533" s="87"/>
      <c r="AH2533" s="1"/>
      <c r="AI2533" s="1"/>
      <c r="AJ2533" s="1"/>
      <c r="AK2533" s="1"/>
      <c r="AL2533" s="1"/>
      <c r="AM2533" s="1"/>
      <c r="AN2533" s="1"/>
      <c r="AO2533" s="1"/>
      <c r="AP2533" s="1"/>
      <c r="AQ2533" s="1"/>
      <c r="AR2533" s="1"/>
      <c r="AS2533" s="1"/>
      <c r="AT2533" s="1"/>
      <c r="AU2533" s="1"/>
      <c r="AV2533" s="1"/>
      <c r="AW2533" s="1"/>
      <c r="AX2533" s="1"/>
      <c r="AY2533" s="1"/>
      <c r="AZ2533" s="1"/>
      <c r="BA2533" s="1"/>
      <c r="BB2533" s="1"/>
      <c r="BC2533" s="1"/>
      <c r="BD2533" s="1"/>
      <c r="BE2533" s="1"/>
      <c r="BF2533" s="1"/>
      <c r="BG2533" s="1"/>
      <c r="BH2533" s="1"/>
      <c r="BI2533" s="1"/>
      <c r="BJ2533" s="1"/>
      <c r="BK2533" s="1"/>
    </row>
    <row r="2534" spans="1:63" s="2" customFormat="1" ht="15" customHeight="1" x14ac:dyDescent="0.15">
      <c r="A2534" s="1"/>
      <c r="B2534" s="1"/>
      <c r="C2534" s="1"/>
      <c r="D2534" s="1"/>
      <c r="E2534" s="1"/>
      <c r="F2534" s="1"/>
      <c r="G2534" s="1"/>
      <c r="H2534" s="1"/>
      <c r="I2534" s="1"/>
      <c r="J2534" s="1"/>
      <c r="K2534" s="1"/>
      <c r="L2534" s="1"/>
      <c r="M2534" s="1"/>
      <c r="N2534" s="1"/>
      <c r="O2534" s="1"/>
      <c r="P2534" s="1"/>
      <c r="Q2534" s="1"/>
      <c r="R2534" s="1"/>
      <c r="S2534" s="1"/>
      <c r="T2534" s="1"/>
      <c r="U2534" s="1"/>
      <c r="V2534" s="1"/>
      <c r="W2534" s="1"/>
      <c r="X2534" s="1"/>
      <c r="Y2534" s="1"/>
      <c r="Z2534" s="1"/>
      <c r="AA2534" s="1"/>
      <c r="AB2534" s="1"/>
      <c r="AC2534" s="1"/>
      <c r="AD2534" s="1"/>
      <c r="AE2534" s="1"/>
      <c r="AF2534" s="83"/>
      <c r="AG2534" s="87"/>
      <c r="AH2534" s="1"/>
      <c r="AI2534" s="1"/>
      <c r="AJ2534" s="1"/>
      <c r="AK2534" s="1"/>
      <c r="AL2534" s="1"/>
      <c r="AM2534" s="1"/>
      <c r="AN2534" s="1"/>
      <c r="AO2534" s="1"/>
      <c r="AP2534" s="1"/>
      <c r="AQ2534" s="1"/>
      <c r="AR2534" s="1"/>
      <c r="AS2534" s="1"/>
      <c r="AT2534" s="1"/>
      <c r="AU2534" s="1"/>
      <c r="AV2534" s="1"/>
      <c r="AW2534" s="1"/>
      <c r="AX2534" s="1"/>
      <c r="AY2534" s="1"/>
      <c r="AZ2534" s="1"/>
      <c r="BA2534" s="1"/>
      <c r="BB2534" s="1"/>
      <c r="BC2534" s="1"/>
      <c r="BD2534" s="1"/>
      <c r="BE2534" s="1"/>
      <c r="BF2534" s="1"/>
      <c r="BG2534" s="1"/>
      <c r="BH2534" s="1"/>
      <c r="BI2534" s="1"/>
      <c r="BJ2534" s="1"/>
      <c r="BK2534" s="1"/>
    </row>
    <row r="2535" spans="1:63" s="2" customFormat="1" ht="15" customHeight="1" x14ac:dyDescent="0.15">
      <c r="A2535" s="1"/>
      <c r="B2535" s="1"/>
      <c r="C2535" s="1"/>
      <c r="D2535" s="1"/>
      <c r="E2535" s="1"/>
      <c r="F2535" s="1"/>
      <c r="G2535" s="1"/>
      <c r="H2535" s="1"/>
      <c r="I2535" s="1"/>
      <c r="J2535" s="1"/>
      <c r="K2535" s="1"/>
      <c r="L2535" s="1"/>
      <c r="M2535" s="1"/>
      <c r="N2535" s="1"/>
      <c r="O2535" s="1"/>
      <c r="P2535" s="1"/>
      <c r="Q2535" s="1"/>
      <c r="R2535" s="1"/>
      <c r="S2535" s="1"/>
      <c r="T2535" s="1"/>
      <c r="U2535" s="1"/>
      <c r="V2535" s="1"/>
      <c r="W2535" s="1"/>
      <c r="X2535" s="1"/>
      <c r="Y2535" s="1"/>
      <c r="Z2535" s="1"/>
      <c r="AA2535" s="1"/>
      <c r="AB2535" s="1"/>
      <c r="AC2535" s="1"/>
      <c r="AD2535" s="1"/>
      <c r="AE2535" s="1"/>
      <c r="AF2535" s="83"/>
      <c r="AG2535" s="87"/>
      <c r="AH2535" s="1"/>
      <c r="AI2535" s="1"/>
      <c r="AJ2535" s="1"/>
      <c r="AK2535" s="1"/>
      <c r="AL2535" s="1"/>
      <c r="AM2535" s="1"/>
      <c r="AN2535" s="1"/>
      <c r="AO2535" s="1"/>
      <c r="AP2535" s="1"/>
      <c r="AQ2535" s="1"/>
      <c r="AR2535" s="1"/>
      <c r="AS2535" s="1"/>
      <c r="AT2535" s="1"/>
      <c r="AU2535" s="1"/>
      <c r="AV2535" s="1"/>
      <c r="AW2535" s="1"/>
      <c r="AX2535" s="1"/>
      <c r="AY2535" s="1"/>
      <c r="AZ2535" s="1"/>
      <c r="BA2535" s="1"/>
      <c r="BB2535" s="1"/>
      <c r="BC2535" s="1"/>
      <c r="BD2535" s="1"/>
      <c r="BE2535" s="1"/>
      <c r="BF2535" s="1"/>
      <c r="BG2535" s="1"/>
      <c r="BH2535" s="1"/>
      <c r="BI2535" s="1"/>
      <c r="BJ2535" s="1"/>
      <c r="BK2535" s="1"/>
    </row>
    <row r="2536" spans="1:63" s="2" customFormat="1" ht="15" customHeight="1" x14ac:dyDescent="0.15">
      <c r="A2536" s="1"/>
      <c r="B2536" s="1"/>
      <c r="C2536" s="1"/>
      <c r="D2536" s="1"/>
      <c r="E2536" s="1"/>
      <c r="F2536" s="1"/>
      <c r="G2536" s="1"/>
      <c r="H2536" s="1"/>
      <c r="I2536" s="1"/>
      <c r="J2536" s="1"/>
      <c r="K2536" s="1"/>
      <c r="L2536" s="1"/>
      <c r="M2536" s="1"/>
      <c r="N2536" s="1"/>
      <c r="O2536" s="1"/>
      <c r="P2536" s="1"/>
      <c r="Q2536" s="1"/>
      <c r="R2536" s="1"/>
      <c r="S2536" s="1"/>
      <c r="T2536" s="1"/>
      <c r="U2536" s="1"/>
      <c r="V2536" s="1"/>
      <c r="W2536" s="1"/>
      <c r="X2536" s="1"/>
      <c r="Y2536" s="1"/>
      <c r="Z2536" s="1"/>
      <c r="AA2536" s="1"/>
      <c r="AB2536" s="1"/>
      <c r="AC2536" s="1"/>
      <c r="AD2536" s="1"/>
      <c r="AE2536" s="1"/>
      <c r="AF2536" s="83"/>
      <c r="AG2536" s="87"/>
      <c r="AH2536" s="1"/>
      <c r="AI2536" s="1"/>
      <c r="AJ2536" s="1"/>
      <c r="AK2536" s="1"/>
      <c r="AL2536" s="1"/>
      <c r="AM2536" s="1"/>
      <c r="AN2536" s="1"/>
      <c r="AO2536" s="1"/>
      <c r="AP2536" s="1"/>
      <c r="AQ2536" s="1"/>
      <c r="AR2536" s="1"/>
      <c r="AS2536" s="1"/>
      <c r="AT2536" s="1"/>
      <c r="AU2536" s="1"/>
      <c r="AV2536" s="1"/>
      <c r="AW2536" s="1"/>
      <c r="AX2536" s="1"/>
      <c r="AY2536" s="1"/>
      <c r="AZ2536" s="1"/>
      <c r="BA2536" s="1"/>
      <c r="BB2536" s="1"/>
      <c r="BC2536" s="1"/>
      <c r="BD2536" s="1"/>
      <c r="BE2536" s="1"/>
      <c r="BF2536" s="1"/>
      <c r="BG2536" s="1"/>
      <c r="BH2536" s="1"/>
      <c r="BI2536" s="1"/>
      <c r="BJ2536" s="1"/>
      <c r="BK2536" s="1"/>
    </row>
    <row r="2537" spans="1:63" s="2" customFormat="1" ht="15" customHeight="1" x14ac:dyDescent="0.15">
      <c r="A2537" s="1"/>
      <c r="B2537" s="1"/>
      <c r="C2537" s="1"/>
      <c r="D2537" s="1"/>
      <c r="E2537" s="1"/>
      <c r="F2537" s="1"/>
      <c r="G2537" s="1"/>
      <c r="H2537" s="1"/>
      <c r="I2537" s="1"/>
      <c r="J2537" s="1"/>
      <c r="K2537" s="1"/>
      <c r="L2537" s="1"/>
      <c r="M2537" s="1"/>
      <c r="N2537" s="1"/>
      <c r="O2537" s="1"/>
      <c r="P2537" s="1"/>
      <c r="Q2537" s="1"/>
      <c r="R2537" s="1"/>
      <c r="S2537" s="1"/>
      <c r="T2537" s="1"/>
      <c r="U2537" s="1"/>
      <c r="V2537" s="1"/>
      <c r="W2537" s="1"/>
      <c r="X2537" s="1"/>
      <c r="Y2537" s="1"/>
      <c r="Z2537" s="1"/>
      <c r="AA2537" s="1"/>
      <c r="AB2537" s="1"/>
      <c r="AC2537" s="1"/>
      <c r="AD2537" s="1"/>
      <c r="AE2537" s="1"/>
      <c r="AF2537" s="83"/>
      <c r="AG2537" s="87"/>
      <c r="AH2537" s="1"/>
      <c r="AI2537" s="1"/>
      <c r="AJ2537" s="1"/>
      <c r="AK2537" s="1"/>
      <c r="AL2537" s="1"/>
      <c r="AM2537" s="1"/>
      <c r="AN2537" s="1"/>
      <c r="AO2537" s="1"/>
      <c r="AP2537" s="1"/>
      <c r="AQ2537" s="1"/>
      <c r="AR2537" s="1"/>
      <c r="AS2537" s="1"/>
      <c r="AT2537" s="1"/>
      <c r="AU2537" s="1"/>
      <c r="AV2537" s="1"/>
      <c r="AW2537" s="1"/>
      <c r="AX2537" s="1"/>
      <c r="AY2537" s="1"/>
      <c r="AZ2537" s="1"/>
      <c r="BA2537" s="1"/>
      <c r="BB2537" s="1"/>
      <c r="BC2537" s="1"/>
      <c r="BD2537" s="1"/>
      <c r="BE2537" s="1"/>
      <c r="BF2537" s="1"/>
      <c r="BG2537" s="1"/>
      <c r="BH2537" s="1"/>
      <c r="BI2537" s="1"/>
      <c r="BJ2537" s="1"/>
      <c r="BK2537" s="1"/>
    </row>
    <row r="2538" spans="1:63" s="2" customFormat="1" ht="15" customHeight="1" x14ac:dyDescent="0.15">
      <c r="A2538" s="1"/>
      <c r="B2538" s="1"/>
      <c r="C2538" s="1"/>
      <c r="D2538" s="1"/>
      <c r="E2538" s="1"/>
      <c r="F2538" s="1"/>
      <c r="G2538" s="1"/>
      <c r="H2538" s="1"/>
      <c r="I2538" s="1"/>
      <c r="J2538" s="1"/>
      <c r="K2538" s="1"/>
      <c r="L2538" s="1"/>
      <c r="M2538" s="1"/>
      <c r="N2538" s="1"/>
      <c r="O2538" s="1"/>
      <c r="P2538" s="1"/>
      <c r="Q2538" s="1"/>
      <c r="R2538" s="1"/>
      <c r="S2538" s="1"/>
      <c r="T2538" s="1"/>
      <c r="U2538" s="1"/>
      <c r="V2538" s="1"/>
      <c r="W2538" s="1"/>
      <c r="X2538" s="1"/>
      <c r="Y2538" s="1"/>
      <c r="Z2538" s="1"/>
      <c r="AA2538" s="1"/>
      <c r="AB2538" s="1"/>
      <c r="AC2538" s="1"/>
      <c r="AD2538" s="1"/>
      <c r="AE2538" s="1"/>
      <c r="AF2538" s="83"/>
      <c r="AG2538" s="87"/>
      <c r="AH2538" s="1"/>
      <c r="AI2538" s="1"/>
      <c r="AJ2538" s="1"/>
      <c r="AK2538" s="1"/>
      <c r="AL2538" s="1"/>
      <c r="AM2538" s="1"/>
      <c r="AN2538" s="1"/>
      <c r="AO2538" s="1"/>
      <c r="AP2538" s="1"/>
      <c r="AQ2538" s="1"/>
      <c r="AR2538" s="1"/>
      <c r="AS2538" s="1"/>
      <c r="AT2538" s="1"/>
      <c r="AU2538" s="1"/>
      <c r="AV2538" s="1"/>
      <c r="AW2538" s="1"/>
      <c r="AX2538" s="1"/>
      <c r="AY2538" s="1"/>
      <c r="AZ2538" s="1"/>
      <c r="BA2538" s="1"/>
      <c r="BB2538" s="1"/>
      <c r="BC2538" s="1"/>
      <c r="BD2538" s="1"/>
      <c r="BE2538" s="1"/>
      <c r="BF2538" s="1"/>
      <c r="BG2538" s="1"/>
      <c r="BH2538" s="1"/>
      <c r="BI2538" s="1"/>
      <c r="BJ2538" s="1"/>
      <c r="BK2538" s="1"/>
    </row>
    <row r="2539" spans="1:63" s="2" customFormat="1" ht="15" customHeight="1" x14ac:dyDescent="0.15">
      <c r="A2539" s="1"/>
      <c r="B2539" s="1"/>
      <c r="C2539" s="1"/>
      <c r="D2539" s="1"/>
      <c r="E2539" s="1"/>
      <c r="F2539" s="1"/>
      <c r="G2539" s="1"/>
      <c r="H2539" s="1"/>
      <c r="I2539" s="1"/>
      <c r="J2539" s="1"/>
      <c r="K2539" s="1"/>
      <c r="L2539" s="1"/>
      <c r="M2539" s="1"/>
      <c r="N2539" s="1"/>
      <c r="O2539" s="1"/>
      <c r="P2539" s="1"/>
      <c r="Q2539" s="1"/>
      <c r="R2539" s="1"/>
      <c r="S2539" s="1"/>
      <c r="T2539" s="1"/>
      <c r="U2539" s="1"/>
      <c r="V2539" s="1"/>
      <c r="W2539" s="1"/>
      <c r="X2539" s="1"/>
      <c r="Y2539" s="1"/>
      <c r="Z2539" s="1"/>
      <c r="AA2539" s="1"/>
      <c r="AB2539" s="1"/>
      <c r="AC2539" s="1"/>
      <c r="AD2539" s="1"/>
      <c r="AE2539" s="1"/>
      <c r="AF2539" s="83"/>
      <c r="AG2539" s="87"/>
      <c r="AH2539" s="1"/>
      <c r="AI2539" s="1"/>
      <c r="AJ2539" s="1"/>
      <c r="AK2539" s="1"/>
      <c r="AL2539" s="1"/>
      <c r="AM2539" s="1"/>
      <c r="AN2539" s="1"/>
      <c r="AO2539" s="1"/>
      <c r="AP2539" s="1"/>
      <c r="AQ2539" s="1"/>
      <c r="AR2539" s="1"/>
      <c r="AS2539" s="1"/>
      <c r="AT2539" s="1"/>
      <c r="AU2539" s="1"/>
      <c r="AV2539" s="1"/>
      <c r="AW2539" s="1"/>
      <c r="AX2539" s="1"/>
      <c r="AY2539" s="1"/>
      <c r="AZ2539" s="1"/>
      <c r="BA2539" s="1"/>
      <c r="BB2539" s="1"/>
      <c r="BC2539" s="1"/>
      <c r="BD2539" s="1"/>
      <c r="BE2539" s="1"/>
      <c r="BF2539" s="1"/>
      <c r="BG2539" s="1"/>
      <c r="BH2539" s="1"/>
      <c r="BI2539" s="1"/>
      <c r="BJ2539" s="1"/>
      <c r="BK2539" s="1"/>
    </row>
    <row r="2540" spans="1:63" s="2" customFormat="1" ht="15" customHeight="1" x14ac:dyDescent="0.15">
      <c r="A2540" s="1"/>
      <c r="B2540" s="1"/>
      <c r="C2540" s="1"/>
      <c r="D2540" s="1"/>
      <c r="E2540" s="1"/>
      <c r="F2540" s="1"/>
      <c r="G2540" s="1"/>
      <c r="H2540" s="1"/>
      <c r="I2540" s="1"/>
      <c r="J2540" s="1"/>
      <c r="K2540" s="1"/>
      <c r="L2540" s="1"/>
      <c r="M2540" s="1"/>
      <c r="N2540" s="1"/>
      <c r="O2540" s="1"/>
      <c r="P2540" s="1"/>
      <c r="Q2540" s="1"/>
      <c r="R2540" s="1"/>
      <c r="S2540" s="1"/>
      <c r="T2540" s="1"/>
      <c r="U2540" s="1"/>
      <c r="V2540" s="1"/>
      <c r="W2540" s="1"/>
      <c r="X2540" s="1"/>
      <c r="Y2540" s="1"/>
      <c r="Z2540" s="1"/>
      <c r="AA2540" s="1"/>
      <c r="AB2540" s="1"/>
      <c r="AC2540" s="1"/>
      <c r="AD2540" s="1"/>
      <c r="AE2540" s="1"/>
      <c r="AF2540" s="83"/>
      <c r="AG2540" s="87"/>
      <c r="AH2540" s="1"/>
      <c r="AI2540" s="1"/>
      <c r="AJ2540" s="1"/>
      <c r="AK2540" s="1"/>
      <c r="AL2540" s="1"/>
      <c r="AM2540" s="1"/>
      <c r="AN2540" s="1"/>
      <c r="AO2540" s="1"/>
      <c r="AP2540" s="1"/>
      <c r="AQ2540" s="1"/>
      <c r="AR2540" s="1"/>
      <c r="AS2540" s="1"/>
      <c r="AT2540" s="1"/>
      <c r="AU2540" s="1"/>
      <c r="AV2540" s="1"/>
      <c r="AW2540" s="1"/>
      <c r="AX2540" s="1"/>
      <c r="AY2540" s="1"/>
      <c r="AZ2540" s="1"/>
      <c r="BA2540" s="1"/>
      <c r="BB2540" s="1"/>
      <c r="BC2540" s="1"/>
      <c r="BD2540" s="1"/>
      <c r="BE2540" s="1"/>
      <c r="BF2540" s="1"/>
      <c r="BG2540" s="1"/>
      <c r="BH2540" s="1"/>
      <c r="BI2540" s="1"/>
      <c r="BJ2540" s="1"/>
      <c r="BK2540" s="1"/>
    </row>
    <row r="2541" spans="1:63" s="2" customFormat="1" ht="15" customHeight="1" x14ac:dyDescent="0.15">
      <c r="A2541" s="1"/>
      <c r="B2541" s="1"/>
      <c r="C2541" s="1"/>
      <c r="D2541" s="1"/>
      <c r="E2541" s="1"/>
      <c r="F2541" s="1"/>
      <c r="G2541" s="1"/>
      <c r="H2541" s="1"/>
      <c r="I2541" s="1"/>
      <c r="J2541" s="1"/>
      <c r="K2541" s="1"/>
      <c r="L2541" s="1"/>
      <c r="M2541" s="1"/>
      <c r="N2541" s="1"/>
      <c r="O2541" s="1"/>
      <c r="P2541" s="1"/>
      <c r="Q2541" s="1"/>
      <c r="R2541" s="1"/>
      <c r="S2541" s="1"/>
      <c r="T2541" s="1"/>
      <c r="U2541" s="1"/>
      <c r="V2541" s="1"/>
      <c r="W2541" s="1"/>
      <c r="X2541" s="1"/>
      <c r="Y2541" s="1"/>
      <c r="Z2541" s="1"/>
      <c r="AA2541" s="1"/>
      <c r="AB2541" s="1"/>
      <c r="AC2541" s="1"/>
      <c r="AD2541" s="1"/>
      <c r="AE2541" s="1"/>
      <c r="AF2541" s="83"/>
      <c r="AG2541" s="87"/>
      <c r="AH2541" s="1"/>
      <c r="AI2541" s="1"/>
      <c r="AJ2541" s="1"/>
      <c r="AK2541" s="1"/>
      <c r="AL2541" s="1"/>
      <c r="AM2541" s="1"/>
      <c r="AN2541" s="1"/>
      <c r="AO2541" s="1"/>
      <c r="AP2541" s="1"/>
      <c r="AQ2541" s="1"/>
      <c r="AR2541" s="1"/>
      <c r="AS2541" s="1"/>
      <c r="AT2541" s="1"/>
      <c r="AU2541" s="1"/>
      <c r="AV2541" s="1"/>
      <c r="AW2541" s="1"/>
      <c r="AX2541" s="1"/>
      <c r="AY2541" s="1"/>
      <c r="AZ2541" s="1"/>
      <c r="BA2541" s="1"/>
      <c r="BB2541" s="1"/>
      <c r="BC2541" s="1"/>
      <c r="BD2541" s="1"/>
      <c r="BE2541" s="1"/>
      <c r="BF2541" s="1"/>
      <c r="BG2541" s="1"/>
      <c r="BH2541" s="1"/>
      <c r="BI2541" s="1"/>
      <c r="BJ2541" s="1"/>
      <c r="BK2541" s="1"/>
    </row>
    <row r="2542" spans="1:63" s="2" customFormat="1" ht="15" customHeight="1" x14ac:dyDescent="0.15">
      <c r="A2542" s="1"/>
      <c r="B2542" s="1"/>
      <c r="C2542" s="1"/>
      <c r="D2542" s="1"/>
      <c r="E2542" s="1"/>
      <c r="F2542" s="1"/>
      <c r="G2542" s="1"/>
      <c r="H2542" s="1"/>
      <c r="I2542" s="1"/>
      <c r="J2542" s="1"/>
      <c r="K2542" s="1"/>
      <c r="L2542" s="1"/>
      <c r="M2542" s="1"/>
      <c r="N2542" s="1"/>
      <c r="O2542" s="1"/>
      <c r="P2542" s="1"/>
      <c r="Q2542" s="1"/>
      <c r="R2542" s="1"/>
      <c r="S2542" s="1"/>
      <c r="T2542" s="1"/>
      <c r="U2542" s="1"/>
      <c r="V2542" s="1"/>
      <c r="W2542" s="1"/>
      <c r="X2542" s="1"/>
      <c r="Y2542" s="1"/>
      <c r="Z2542" s="1"/>
      <c r="AA2542" s="1"/>
      <c r="AB2542" s="1"/>
      <c r="AC2542" s="1"/>
      <c r="AD2542" s="1"/>
      <c r="AE2542" s="1"/>
      <c r="AF2542" s="83"/>
      <c r="AG2542" s="87"/>
      <c r="AH2542" s="1"/>
      <c r="AI2542" s="1"/>
      <c r="AJ2542" s="1"/>
      <c r="AK2542" s="1"/>
      <c r="AL2542" s="1"/>
      <c r="AM2542" s="1"/>
      <c r="AN2542" s="1"/>
      <c r="AO2542" s="1"/>
      <c r="AP2542" s="1"/>
      <c r="AQ2542" s="1"/>
      <c r="AR2542" s="1"/>
      <c r="AS2542" s="1"/>
      <c r="AT2542" s="1"/>
      <c r="AU2542" s="1"/>
      <c r="AV2542" s="1"/>
      <c r="AW2542" s="1"/>
      <c r="AX2542" s="1"/>
      <c r="AY2542" s="1"/>
      <c r="AZ2542" s="1"/>
      <c r="BA2542" s="1"/>
      <c r="BB2542" s="1"/>
      <c r="BC2542" s="1"/>
      <c r="BD2542" s="1"/>
      <c r="BE2542" s="1"/>
      <c r="BF2542" s="1"/>
      <c r="BG2542" s="1"/>
      <c r="BH2542" s="1"/>
      <c r="BI2542" s="1"/>
      <c r="BJ2542" s="1"/>
      <c r="BK2542" s="1"/>
    </row>
    <row r="2543" spans="1:63" s="2" customFormat="1" ht="15" customHeight="1" x14ac:dyDescent="0.15">
      <c r="A2543" s="1"/>
      <c r="B2543" s="1"/>
      <c r="C2543" s="1"/>
      <c r="D2543" s="1"/>
      <c r="E2543" s="1"/>
      <c r="F2543" s="1"/>
      <c r="G2543" s="1"/>
      <c r="H2543" s="1"/>
      <c r="I2543" s="1"/>
      <c r="J2543" s="1"/>
      <c r="K2543" s="1"/>
      <c r="L2543" s="1"/>
      <c r="M2543" s="1"/>
      <c r="N2543" s="1"/>
      <c r="O2543" s="1"/>
      <c r="P2543" s="1"/>
      <c r="Q2543" s="1"/>
      <c r="R2543" s="1"/>
      <c r="S2543" s="1"/>
      <c r="T2543" s="1"/>
      <c r="U2543" s="1"/>
      <c r="V2543" s="1"/>
      <c r="W2543" s="1"/>
      <c r="X2543" s="1"/>
      <c r="Y2543" s="1"/>
      <c r="Z2543" s="1"/>
      <c r="AA2543" s="1"/>
      <c r="AB2543" s="1"/>
      <c r="AC2543" s="1"/>
      <c r="AD2543" s="1"/>
      <c r="AE2543" s="1"/>
      <c r="AF2543" s="83"/>
      <c r="AG2543" s="87"/>
      <c r="AH2543" s="1"/>
      <c r="AI2543" s="1"/>
      <c r="AJ2543" s="1"/>
      <c r="AK2543" s="1"/>
      <c r="AL2543" s="1"/>
      <c r="AM2543" s="1"/>
      <c r="AN2543" s="1"/>
      <c r="AO2543" s="1"/>
      <c r="AP2543" s="1"/>
      <c r="AQ2543" s="1"/>
      <c r="AR2543" s="1"/>
      <c r="AS2543" s="1"/>
      <c r="AT2543" s="1"/>
      <c r="AU2543" s="1"/>
      <c r="AV2543" s="1"/>
      <c r="AW2543" s="1"/>
      <c r="AX2543" s="1"/>
      <c r="AY2543" s="1"/>
      <c r="AZ2543" s="1"/>
      <c r="BA2543" s="1"/>
      <c r="BB2543" s="1"/>
      <c r="BC2543" s="1"/>
      <c r="BD2543" s="1"/>
      <c r="BE2543" s="1"/>
      <c r="BF2543" s="1"/>
      <c r="BG2543" s="1"/>
      <c r="BH2543" s="1"/>
      <c r="BI2543" s="1"/>
      <c r="BJ2543" s="1"/>
      <c r="BK2543" s="1"/>
    </row>
    <row r="2544" spans="1:63" s="2" customFormat="1" ht="15" customHeight="1" x14ac:dyDescent="0.15">
      <c r="A2544" s="1"/>
      <c r="B2544" s="1"/>
      <c r="C2544" s="1"/>
      <c r="D2544" s="1"/>
      <c r="E2544" s="1"/>
      <c r="F2544" s="1"/>
      <c r="G2544" s="1"/>
      <c r="H2544" s="1"/>
      <c r="I2544" s="1"/>
      <c r="J2544" s="1"/>
      <c r="K2544" s="1"/>
      <c r="L2544" s="1"/>
      <c r="M2544" s="1"/>
      <c r="N2544" s="1"/>
      <c r="O2544" s="1"/>
      <c r="P2544" s="1"/>
      <c r="Q2544" s="1"/>
      <c r="R2544" s="1"/>
      <c r="S2544" s="1"/>
      <c r="T2544" s="1"/>
      <c r="U2544" s="1"/>
      <c r="V2544" s="1"/>
      <c r="W2544" s="1"/>
      <c r="X2544" s="1"/>
      <c r="Y2544" s="1"/>
      <c r="Z2544" s="1"/>
      <c r="AA2544" s="1"/>
      <c r="AB2544" s="1"/>
      <c r="AC2544" s="1"/>
      <c r="AD2544" s="1"/>
      <c r="AE2544" s="1"/>
      <c r="AF2544" s="83"/>
      <c r="AG2544" s="87"/>
      <c r="AH2544" s="1"/>
      <c r="AI2544" s="1"/>
      <c r="AJ2544" s="1"/>
      <c r="AK2544" s="1"/>
      <c r="AL2544" s="1"/>
      <c r="AM2544" s="1"/>
      <c r="AN2544" s="1"/>
      <c r="AO2544" s="1"/>
      <c r="AP2544" s="1"/>
      <c r="AQ2544" s="1"/>
      <c r="AR2544" s="1"/>
      <c r="AS2544" s="1"/>
      <c r="AT2544" s="1"/>
      <c r="AU2544" s="1"/>
      <c r="AV2544" s="1"/>
      <c r="AW2544" s="1"/>
      <c r="AX2544" s="1"/>
      <c r="AY2544" s="1"/>
      <c r="AZ2544" s="1"/>
      <c r="BA2544" s="1"/>
      <c r="BB2544" s="1"/>
      <c r="BC2544" s="1"/>
      <c r="BD2544" s="1"/>
      <c r="BE2544" s="1"/>
      <c r="BF2544" s="1"/>
      <c r="BG2544" s="1"/>
      <c r="BH2544" s="1"/>
      <c r="BI2544" s="1"/>
      <c r="BJ2544" s="1"/>
      <c r="BK2544" s="1"/>
    </row>
    <row r="2545" spans="1:63" s="2" customFormat="1" ht="15" customHeight="1" x14ac:dyDescent="0.15">
      <c r="A2545" s="1"/>
      <c r="B2545" s="1"/>
      <c r="C2545" s="1"/>
      <c r="D2545" s="1"/>
      <c r="E2545" s="1"/>
      <c r="F2545" s="1"/>
      <c r="G2545" s="1"/>
      <c r="H2545" s="1"/>
      <c r="I2545" s="1"/>
      <c r="J2545" s="1"/>
      <c r="K2545" s="1"/>
      <c r="L2545" s="1"/>
      <c r="M2545" s="1"/>
      <c r="N2545" s="1"/>
      <c r="O2545" s="1"/>
      <c r="P2545" s="1"/>
      <c r="Q2545" s="1"/>
      <c r="R2545" s="1"/>
      <c r="S2545" s="1"/>
      <c r="T2545" s="1"/>
      <c r="U2545" s="1"/>
      <c r="V2545" s="1"/>
      <c r="W2545" s="1"/>
      <c r="X2545" s="1"/>
      <c r="Y2545" s="1"/>
      <c r="Z2545" s="1"/>
      <c r="AA2545" s="1"/>
      <c r="AB2545" s="1"/>
      <c r="AC2545" s="1"/>
      <c r="AD2545" s="1"/>
      <c r="AE2545" s="1"/>
      <c r="AF2545" s="83"/>
      <c r="AG2545" s="87"/>
      <c r="AH2545" s="1"/>
      <c r="AI2545" s="1"/>
      <c r="AJ2545" s="1"/>
      <c r="AK2545" s="1"/>
      <c r="AL2545" s="1"/>
      <c r="AM2545" s="1"/>
      <c r="AN2545" s="1"/>
      <c r="AO2545" s="1"/>
      <c r="AP2545" s="1"/>
      <c r="AQ2545" s="1"/>
      <c r="AR2545" s="1"/>
      <c r="AS2545" s="1"/>
      <c r="AT2545" s="1"/>
      <c r="AU2545" s="1"/>
      <c r="AV2545" s="1"/>
      <c r="AW2545" s="1"/>
      <c r="AX2545" s="1"/>
      <c r="AY2545" s="1"/>
      <c r="AZ2545" s="1"/>
      <c r="BA2545" s="1"/>
      <c r="BB2545" s="1"/>
      <c r="BC2545" s="1"/>
      <c r="BD2545" s="1"/>
      <c r="BE2545" s="1"/>
      <c r="BF2545" s="1"/>
      <c r="BG2545" s="1"/>
      <c r="BH2545" s="1"/>
      <c r="BI2545" s="1"/>
      <c r="BJ2545" s="1"/>
      <c r="BK2545" s="1"/>
    </row>
    <row r="2546" spans="1:63" s="2" customFormat="1" ht="15" customHeight="1" x14ac:dyDescent="0.15">
      <c r="A2546" s="1"/>
      <c r="B2546" s="1"/>
      <c r="C2546" s="1"/>
      <c r="D2546" s="1"/>
      <c r="E2546" s="1"/>
      <c r="F2546" s="1"/>
      <c r="G2546" s="1"/>
      <c r="H2546" s="1"/>
      <c r="I2546" s="1"/>
      <c r="J2546" s="1"/>
      <c r="K2546" s="1"/>
      <c r="L2546" s="1"/>
      <c r="M2546" s="1"/>
      <c r="N2546" s="1"/>
      <c r="O2546" s="1"/>
      <c r="P2546" s="1"/>
      <c r="Q2546" s="1"/>
      <c r="R2546" s="1"/>
      <c r="S2546" s="1"/>
      <c r="T2546" s="1"/>
      <c r="U2546" s="1"/>
      <c r="V2546" s="1"/>
      <c r="W2546" s="1"/>
      <c r="X2546" s="1"/>
      <c r="Y2546" s="1"/>
      <c r="Z2546" s="1"/>
      <c r="AA2546" s="1"/>
      <c r="AB2546" s="1"/>
      <c r="AC2546" s="1"/>
      <c r="AD2546" s="1"/>
      <c r="AE2546" s="1"/>
      <c r="AF2546" s="83"/>
      <c r="AG2546" s="87"/>
      <c r="AH2546" s="1"/>
      <c r="AI2546" s="1"/>
      <c r="AJ2546" s="1"/>
      <c r="AK2546" s="1"/>
      <c r="AL2546" s="1"/>
      <c r="AM2546" s="1"/>
      <c r="AN2546" s="1"/>
      <c r="AO2546" s="1"/>
      <c r="AP2546" s="1"/>
      <c r="AQ2546" s="1"/>
      <c r="AR2546" s="1"/>
      <c r="AS2546" s="1"/>
      <c r="AT2546" s="1"/>
      <c r="AU2546" s="1"/>
      <c r="AV2546" s="1"/>
      <c r="AW2546" s="1"/>
      <c r="AX2546" s="1"/>
      <c r="AY2546" s="1"/>
      <c r="AZ2546" s="1"/>
      <c r="BA2546" s="1"/>
      <c r="BB2546" s="1"/>
      <c r="BC2546" s="1"/>
      <c r="BD2546" s="1"/>
      <c r="BE2546" s="1"/>
      <c r="BF2546" s="1"/>
      <c r="BG2546" s="1"/>
      <c r="BH2546" s="1"/>
      <c r="BI2546" s="1"/>
      <c r="BJ2546" s="1"/>
      <c r="BK2546" s="1"/>
    </row>
    <row r="2547" spans="1:63" s="2" customFormat="1" ht="15" customHeight="1" x14ac:dyDescent="0.15">
      <c r="A2547" s="1"/>
      <c r="B2547" s="1"/>
      <c r="C2547" s="1"/>
      <c r="D2547" s="1"/>
      <c r="E2547" s="1"/>
      <c r="F2547" s="1"/>
      <c r="G2547" s="1"/>
      <c r="H2547" s="1"/>
      <c r="I2547" s="1"/>
      <c r="J2547" s="1"/>
      <c r="K2547" s="1"/>
      <c r="L2547" s="1"/>
      <c r="M2547" s="1"/>
      <c r="N2547" s="1"/>
      <c r="O2547" s="1"/>
      <c r="P2547" s="1"/>
      <c r="Q2547" s="1"/>
      <c r="R2547" s="1"/>
      <c r="S2547" s="1"/>
      <c r="T2547" s="1"/>
      <c r="U2547" s="1"/>
      <c r="V2547" s="1"/>
      <c r="W2547" s="1"/>
      <c r="X2547" s="1"/>
      <c r="Y2547" s="1"/>
      <c r="Z2547" s="1"/>
      <c r="AA2547" s="1"/>
      <c r="AB2547" s="1"/>
      <c r="AC2547" s="1"/>
      <c r="AD2547" s="1"/>
      <c r="AE2547" s="1"/>
      <c r="AF2547" s="83"/>
      <c r="AG2547" s="87"/>
      <c r="AH2547" s="1"/>
      <c r="AI2547" s="1"/>
      <c r="AJ2547" s="1"/>
      <c r="AK2547" s="1"/>
      <c r="AL2547" s="1"/>
      <c r="AM2547" s="1"/>
      <c r="AN2547" s="1"/>
      <c r="AO2547" s="1"/>
      <c r="AP2547" s="1"/>
      <c r="AQ2547" s="1"/>
      <c r="AR2547" s="1"/>
      <c r="AS2547" s="1"/>
      <c r="AT2547" s="1"/>
      <c r="AU2547" s="1"/>
      <c r="AV2547" s="1"/>
      <c r="AW2547" s="1"/>
      <c r="AX2547" s="1"/>
      <c r="AY2547" s="1"/>
      <c r="AZ2547" s="1"/>
      <c r="BA2547" s="1"/>
      <c r="BB2547" s="1"/>
      <c r="BC2547" s="1"/>
      <c r="BD2547" s="1"/>
      <c r="BE2547" s="1"/>
      <c r="BF2547" s="1"/>
      <c r="BG2547" s="1"/>
      <c r="BH2547" s="1"/>
      <c r="BI2547" s="1"/>
      <c r="BJ2547" s="1"/>
      <c r="BK2547" s="1"/>
    </row>
    <row r="2548" spans="1:63" s="2" customFormat="1" ht="15" customHeight="1" x14ac:dyDescent="0.15">
      <c r="A2548" s="1"/>
      <c r="B2548" s="1"/>
      <c r="C2548" s="1"/>
      <c r="D2548" s="1"/>
      <c r="E2548" s="1"/>
      <c r="F2548" s="1"/>
      <c r="G2548" s="1"/>
      <c r="H2548" s="1"/>
      <c r="I2548" s="1"/>
      <c r="J2548" s="1"/>
      <c r="K2548" s="1"/>
      <c r="L2548" s="1"/>
      <c r="M2548" s="1"/>
      <c r="N2548" s="1"/>
      <c r="O2548" s="1"/>
      <c r="P2548" s="1"/>
      <c r="Q2548" s="1"/>
      <c r="R2548" s="1"/>
      <c r="S2548" s="1"/>
      <c r="T2548" s="1"/>
      <c r="U2548" s="1"/>
      <c r="V2548" s="1"/>
      <c r="W2548" s="1"/>
      <c r="X2548" s="1"/>
      <c r="Y2548" s="1"/>
      <c r="Z2548" s="1"/>
      <c r="AA2548" s="1"/>
      <c r="AB2548" s="1"/>
      <c r="AC2548" s="1"/>
      <c r="AD2548" s="1"/>
      <c r="AE2548" s="1"/>
      <c r="AF2548" s="83"/>
      <c r="AG2548" s="87"/>
      <c r="AH2548" s="1"/>
      <c r="AI2548" s="1"/>
      <c r="AJ2548" s="1"/>
      <c r="AK2548" s="1"/>
      <c r="AL2548" s="1"/>
      <c r="AM2548" s="1"/>
      <c r="AN2548" s="1"/>
      <c r="AO2548" s="1"/>
      <c r="AP2548" s="1"/>
      <c r="AQ2548" s="1"/>
      <c r="AR2548" s="1"/>
      <c r="AS2548" s="1"/>
      <c r="AT2548" s="1"/>
      <c r="AU2548" s="1"/>
      <c r="AV2548" s="1"/>
      <c r="AW2548" s="1"/>
      <c r="AX2548" s="1"/>
      <c r="AY2548" s="1"/>
      <c r="AZ2548" s="1"/>
      <c r="BA2548" s="1"/>
      <c r="BB2548" s="1"/>
      <c r="BC2548" s="1"/>
      <c r="BD2548" s="1"/>
      <c r="BE2548" s="1"/>
      <c r="BF2548" s="1"/>
      <c r="BG2548" s="1"/>
      <c r="BH2548" s="1"/>
      <c r="BI2548" s="1"/>
      <c r="BJ2548" s="1"/>
      <c r="BK2548" s="1"/>
    </row>
    <row r="2549" spans="1:63" s="2" customFormat="1" ht="15" customHeight="1" x14ac:dyDescent="0.15">
      <c r="A2549" s="1"/>
      <c r="B2549" s="1"/>
      <c r="C2549" s="1"/>
      <c r="D2549" s="1"/>
      <c r="E2549" s="1"/>
      <c r="F2549" s="1"/>
      <c r="G2549" s="1"/>
      <c r="H2549" s="1"/>
      <c r="I2549" s="1"/>
      <c r="J2549" s="1"/>
      <c r="K2549" s="1"/>
      <c r="L2549" s="1"/>
      <c r="M2549" s="1"/>
      <c r="N2549" s="1"/>
      <c r="O2549" s="1"/>
      <c r="P2549" s="1"/>
      <c r="Q2549" s="1"/>
      <c r="R2549" s="1"/>
      <c r="S2549" s="1"/>
      <c r="T2549" s="1"/>
      <c r="U2549" s="1"/>
      <c r="V2549" s="1"/>
      <c r="W2549" s="1"/>
      <c r="X2549" s="1"/>
      <c r="Y2549" s="1"/>
      <c r="Z2549" s="1"/>
      <c r="AA2549" s="1"/>
      <c r="AB2549" s="1"/>
      <c r="AC2549" s="1"/>
      <c r="AD2549" s="1"/>
      <c r="AE2549" s="1"/>
      <c r="AF2549" s="83"/>
      <c r="AG2549" s="87"/>
      <c r="AH2549" s="1"/>
      <c r="AI2549" s="1"/>
      <c r="AJ2549" s="1"/>
      <c r="AK2549" s="1"/>
      <c r="AL2549" s="1"/>
      <c r="AM2549" s="1"/>
      <c r="AN2549" s="1"/>
      <c r="AO2549" s="1"/>
      <c r="AP2549" s="1"/>
      <c r="AQ2549" s="1"/>
      <c r="AR2549" s="1"/>
      <c r="AS2549" s="1"/>
      <c r="AT2549" s="1"/>
      <c r="AU2549" s="1"/>
      <c r="AV2549" s="1"/>
      <c r="AW2549" s="1"/>
      <c r="AX2549" s="1"/>
      <c r="AY2549" s="1"/>
      <c r="AZ2549" s="1"/>
      <c r="BA2549" s="1"/>
      <c r="BB2549" s="1"/>
      <c r="BC2549" s="1"/>
      <c r="BD2549" s="1"/>
      <c r="BE2549" s="1"/>
      <c r="BF2549" s="1"/>
      <c r="BG2549" s="1"/>
      <c r="BH2549" s="1"/>
      <c r="BI2549" s="1"/>
      <c r="BJ2549" s="1"/>
      <c r="BK2549" s="1"/>
    </row>
    <row r="2550" spans="1:63" s="2" customFormat="1" ht="15" customHeight="1" x14ac:dyDescent="0.15">
      <c r="A2550" s="1"/>
      <c r="B2550" s="1"/>
      <c r="C2550" s="1"/>
      <c r="D2550" s="1"/>
      <c r="E2550" s="1"/>
      <c r="F2550" s="1"/>
      <c r="G2550" s="1"/>
      <c r="H2550" s="1"/>
      <c r="I2550" s="1"/>
      <c r="J2550" s="1"/>
      <c r="K2550" s="1"/>
      <c r="L2550" s="1"/>
      <c r="M2550" s="1"/>
      <c r="N2550" s="1"/>
      <c r="O2550" s="1"/>
      <c r="P2550" s="1"/>
      <c r="Q2550" s="1"/>
      <c r="R2550" s="1"/>
      <c r="S2550" s="1"/>
      <c r="T2550" s="1"/>
      <c r="U2550" s="1"/>
      <c r="V2550" s="1"/>
      <c r="W2550" s="1"/>
      <c r="X2550" s="1"/>
      <c r="Y2550" s="1"/>
      <c r="Z2550" s="1"/>
      <c r="AA2550" s="1"/>
      <c r="AB2550" s="1"/>
      <c r="AC2550" s="1"/>
      <c r="AD2550" s="1"/>
      <c r="AE2550" s="1"/>
      <c r="AF2550" s="83"/>
      <c r="AG2550" s="87"/>
      <c r="AH2550" s="1"/>
      <c r="AI2550" s="1"/>
      <c r="AJ2550" s="1"/>
      <c r="AK2550" s="1"/>
      <c r="AL2550" s="1"/>
      <c r="AM2550" s="1"/>
      <c r="AN2550" s="1"/>
      <c r="AO2550" s="1"/>
      <c r="AP2550" s="1"/>
      <c r="AQ2550" s="1"/>
      <c r="AR2550" s="1"/>
      <c r="AS2550" s="1"/>
      <c r="AT2550" s="1"/>
      <c r="AU2550" s="1"/>
      <c r="AV2550" s="1"/>
      <c r="AW2550" s="1"/>
      <c r="AX2550" s="1"/>
      <c r="AY2550" s="1"/>
      <c r="AZ2550" s="1"/>
      <c r="BA2550" s="1"/>
      <c r="BB2550" s="1"/>
      <c r="BC2550" s="1"/>
      <c r="BD2550" s="1"/>
      <c r="BE2550" s="1"/>
      <c r="BF2550" s="1"/>
      <c r="BG2550" s="1"/>
      <c r="BH2550" s="1"/>
      <c r="BI2550" s="1"/>
      <c r="BJ2550" s="1"/>
      <c r="BK2550" s="1"/>
    </row>
    <row r="2551" spans="1:63" s="2" customFormat="1" ht="15" customHeight="1" x14ac:dyDescent="0.15">
      <c r="A2551" s="1"/>
      <c r="B2551" s="1"/>
      <c r="C2551" s="1"/>
      <c r="D2551" s="1"/>
      <c r="E2551" s="1"/>
      <c r="F2551" s="1"/>
      <c r="G2551" s="1"/>
      <c r="H2551" s="1"/>
      <c r="I2551" s="1"/>
      <c r="J2551" s="1"/>
      <c r="K2551" s="1"/>
      <c r="L2551" s="1"/>
      <c r="M2551" s="1"/>
      <c r="N2551" s="1"/>
      <c r="O2551" s="1"/>
      <c r="P2551" s="1"/>
      <c r="Q2551" s="1"/>
      <c r="R2551" s="1"/>
      <c r="S2551" s="1"/>
      <c r="T2551" s="1"/>
      <c r="U2551" s="1"/>
      <c r="V2551" s="1"/>
      <c r="W2551" s="1"/>
      <c r="X2551" s="1"/>
      <c r="Y2551" s="1"/>
      <c r="Z2551" s="1"/>
      <c r="AA2551" s="1"/>
      <c r="AB2551" s="1"/>
      <c r="AC2551" s="1"/>
      <c r="AD2551" s="1"/>
      <c r="AE2551" s="1"/>
      <c r="AF2551" s="83"/>
      <c r="AG2551" s="87"/>
      <c r="AH2551" s="1"/>
      <c r="AI2551" s="1"/>
      <c r="AJ2551" s="1"/>
      <c r="AK2551" s="1"/>
      <c r="AL2551" s="1"/>
      <c r="AM2551" s="1"/>
      <c r="AN2551" s="1"/>
      <c r="AO2551" s="1"/>
      <c r="AP2551" s="1"/>
      <c r="AQ2551" s="1"/>
      <c r="AR2551" s="1"/>
      <c r="AS2551" s="1"/>
      <c r="AT2551" s="1"/>
      <c r="AU2551" s="1"/>
      <c r="AV2551" s="1"/>
      <c r="AW2551" s="1"/>
      <c r="AX2551" s="1"/>
      <c r="AY2551" s="1"/>
      <c r="AZ2551" s="1"/>
      <c r="BA2551" s="1"/>
      <c r="BB2551" s="1"/>
      <c r="BC2551" s="1"/>
      <c r="BD2551" s="1"/>
      <c r="BE2551" s="1"/>
      <c r="BF2551" s="1"/>
      <c r="BG2551" s="1"/>
      <c r="BH2551" s="1"/>
      <c r="BI2551" s="1"/>
      <c r="BJ2551" s="1"/>
      <c r="BK2551" s="1"/>
    </row>
    <row r="2552" spans="1:63" s="2" customFormat="1" ht="15" customHeight="1" x14ac:dyDescent="0.15">
      <c r="A2552" s="1"/>
      <c r="B2552" s="1"/>
      <c r="C2552" s="1"/>
      <c r="D2552" s="1"/>
      <c r="E2552" s="1"/>
      <c r="F2552" s="1"/>
      <c r="G2552" s="1"/>
      <c r="H2552" s="1"/>
      <c r="I2552" s="1"/>
      <c r="J2552" s="1"/>
      <c r="K2552" s="1"/>
      <c r="L2552" s="1"/>
      <c r="M2552" s="1"/>
      <c r="N2552" s="1"/>
      <c r="O2552" s="1"/>
      <c r="P2552" s="1"/>
      <c r="Q2552" s="1"/>
      <c r="R2552" s="1"/>
      <c r="S2552" s="1"/>
      <c r="T2552" s="1"/>
      <c r="U2552" s="1"/>
      <c r="V2552" s="1"/>
      <c r="W2552" s="1"/>
      <c r="X2552" s="1"/>
      <c r="Y2552" s="1"/>
      <c r="Z2552" s="1"/>
      <c r="AA2552" s="1"/>
      <c r="AB2552" s="1"/>
      <c r="AC2552" s="1"/>
      <c r="AD2552" s="1"/>
      <c r="AE2552" s="1"/>
      <c r="AF2552" s="83"/>
      <c r="AG2552" s="87"/>
      <c r="AH2552" s="1"/>
      <c r="AI2552" s="1"/>
      <c r="AJ2552" s="1"/>
      <c r="AK2552" s="1"/>
      <c r="AL2552" s="1"/>
      <c r="AM2552" s="1"/>
      <c r="AN2552" s="1"/>
      <c r="AO2552" s="1"/>
      <c r="AP2552" s="1"/>
      <c r="AQ2552" s="1"/>
      <c r="AR2552" s="1"/>
      <c r="AS2552" s="1"/>
      <c r="AT2552" s="1"/>
      <c r="AU2552" s="1"/>
      <c r="AV2552" s="1"/>
      <c r="AW2552" s="1"/>
      <c r="AX2552" s="1"/>
      <c r="AY2552" s="1"/>
      <c r="AZ2552" s="1"/>
      <c r="BA2552" s="1"/>
      <c r="BB2552" s="1"/>
      <c r="BC2552" s="1"/>
      <c r="BD2552" s="1"/>
      <c r="BE2552" s="1"/>
      <c r="BF2552" s="1"/>
      <c r="BG2552" s="1"/>
      <c r="BH2552" s="1"/>
      <c r="BI2552" s="1"/>
      <c r="BJ2552" s="1"/>
      <c r="BK2552" s="1"/>
    </row>
    <row r="2553" spans="1:63" s="2" customFormat="1" ht="15" customHeight="1" x14ac:dyDescent="0.15">
      <c r="A2553" s="1"/>
      <c r="B2553" s="1"/>
      <c r="C2553" s="1"/>
      <c r="D2553" s="1"/>
      <c r="E2553" s="1"/>
      <c r="F2553" s="1"/>
      <c r="G2553" s="1"/>
      <c r="H2553" s="1"/>
      <c r="I2553" s="1"/>
      <c r="J2553" s="1"/>
      <c r="K2553" s="1"/>
      <c r="L2553" s="1"/>
      <c r="M2553" s="1"/>
      <c r="N2553" s="1"/>
      <c r="O2553" s="1"/>
      <c r="P2553" s="1"/>
      <c r="Q2553" s="1"/>
      <c r="R2553" s="1"/>
      <c r="S2553" s="1"/>
      <c r="T2553" s="1"/>
      <c r="U2553" s="1"/>
      <c r="V2553" s="1"/>
      <c r="W2553" s="1"/>
      <c r="X2553" s="1"/>
      <c r="Y2553" s="1"/>
      <c r="Z2553" s="1"/>
      <c r="AA2553" s="1"/>
      <c r="AB2553" s="1"/>
      <c r="AC2553" s="1"/>
      <c r="AD2553" s="1"/>
      <c r="AE2553" s="1"/>
      <c r="AF2553" s="83"/>
      <c r="AG2553" s="87"/>
      <c r="AH2553" s="1"/>
      <c r="AI2553" s="1"/>
      <c r="AJ2553" s="1"/>
      <c r="AK2553" s="1"/>
      <c r="AL2553" s="1"/>
      <c r="AM2553" s="1"/>
      <c r="AN2553" s="1"/>
      <c r="AO2553" s="1"/>
      <c r="AP2553" s="1"/>
      <c r="AQ2553" s="1"/>
      <c r="AR2553" s="1"/>
      <c r="AS2553" s="1"/>
      <c r="AT2553" s="1"/>
      <c r="AU2553" s="1"/>
      <c r="AV2553" s="1"/>
      <c r="AW2553" s="1"/>
      <c r="AX2553" s="1"/>
      <c r="AY2553" s="1"/>
      <c r="AZ2553" s="1"/>
      <c r="BA2553" s="1"/>
      <c r="BB2553" s="1"/>
      <c r="BC2553" s="1"/>
      <c r="BD2553" s="1"/>
      <c r="BE2553" s="1"/>
      <c r="BF2553" s="1"/>
      <c r="BG2553" s="1"/>
      <c r="BH2553" s="1"/>
      <c r="BI2553" s="1"/>
      <c r="BJ2553" s="1"/>
      <c r="BK2553" s="1"/>
    </row>
    <row r="2554" spans="1:63" s="2" customFormat="1" ht="15" customHeight="1" x14ac:dyDescent="0.15">
      <c r="A2554" s="1"/>
      <c r="B2554" s="1"/>
      <c r="C2554" s="1"/>
      <c r="D2554" s="1"/>
      <c r="E2554" s="1"/>
      <c r="F2554" s="1"/>
      <c r="G2554" s="1"/>
      <c r="H2554" s="1"/>
      <c r="I2554" s="1"/>
      <c r="J2554" s="1"/>
      <c r="K2554" s="1"/>
      <c r="L2554" s="1"/>
      <c r="M2554" s="1"/>
      <c r="N2554" s="1"/>
      <c r="O2554" s="1"/>
      <c r="P2554" s="1"/>
      <c r="Q2554" s="1"/>
      <c r="R2554" s="1"/>
      <c r="S2554" s="1"/>
      <c r="T2554" s="1"/>
      <c r="U2554" s="1"/>
      <c r="V2554" s="1"/>
      <c r="W2554" s="1"/>
      <c r="X2554" s="1"/>
      <c r="Y2554" s="1"/>
      <c r="Z2554" s="1"/>
      <c r="AA2554" s="1"/>
      <c r="AB2554" s="1"/>
      <c r="AC2554" s="1"/>
      <c r="AD2554" s="1"/>
      <c r="AE2554" s="1"/>
      <c r="AF2554" s="83"/>
      <c r="AG2554" s="87"/>
      <c r="AH2554" s="1"/>
      <c r="AI2554" s="1"/>
      <c r="AJ2554" s="1"/>
      <c r="AK2554" s="1"/>
      <c r="AL2554" s="1"/>
      <c r="AM2554" s="1"/>
      <c r="AN2554" s="1"/>
      <c r="AO2554" s="1"/>
      <c r="AP2554" s="1"/>
      <c r="AQ2554" s="1"/>
      <c r="AR2554" s="1"/>
      <c r="AS2554" s="1"/>
      <c r="AT2554" s="1"/>
      <c r="AU2554" s="1"/>
      <c r="AV2554" s="1"/>
      <c r="AW2554" s="1"/>
      <c r="AX2554" s="1"/>
      <c r="AY2554" s="1"/>
      <c r="AZ2554" s="1"/>
      <c r="BA2554" s="1"/>
      <c r="BB2554" s="1"/>
      <c r="BC2554" s="1"/>
      <c r="BD2554" s="1"/>
      <c r="BE2554" s="1"/>
      <c r="BF2554" s="1"/>
      <c r="BG2554" s="1"/>
      <c r="BH2554" s="1"/>
      <c r="BI2554" s="1"/>
      <c r="BJ2554" s="1"/>
      <c r="BK2554" s="1"/>
    </row>
    <row r="2555" spans="1:63" s="2" customFormat="1" ht="15" customHeight="1" x14ac:dyDescent="0.15">
      <c r="A2555" s="1"/>
      <c r="B2555" s="1"/>
      <c r="C2555" s="1"/>
      <c r="D2555" s="1"/>
      <c r="E2555" s="1"/>
      <c r="F2555" s="1"/>
      <c r="G2555" s="1"/>
      <c r="H2555" s="1"/>
      <c r="I2555" s="1"/>
      <c r="J2555" s="1"/>
      <c r="K2555" s="1"/>
      <c r="L2555" s="1"/>
      <c r="M2555" s="1"/>
      <c r="N2555" s="1"/>
      <c r="O2555" s="1"/>
      <c r="P2555" s="1"/>
      <c r="Q2555" s="1"/>
      <c r="R2555" s="1"/>
      <c r="S2555" s="1"/>
      <c r="T2555" s="1"/>
      <c r="U2555" s="1"/>
      <c r="V2555" s="1"/>
      <c r="W2555" s="1"/>
      <c r="X2555" s="1"/>
      <c r="Y2555" s="1"/>
      <c r="Z2555" s="1"/>
      <c r="AA2555" s="1"/>
      <c r="AB2555" s="1"/>
      <c r="AC2555" s="1"/>
      <c r="AD2555" s="1"/>
      <c r="AE2555" s="1"/>
      <c r="AF2555" s="83"/>
      <c r="AG2555" s="87"/>
      <c r="AH2555" s="1"/>
      <c r="AI2555" s="1"/>
      <c r="AJ2555" s="1"/>
      <c r="AK2555" s="1"/>
      <c r="AL2555" s="1"/>
      <c r="AM2555" s="1"/>
      <c r="AN2555" s="1"/>
      <c r="AO2555" s="1"/>
      <c r="AP2555" s="1"/>
      <c r="AQ2555" s="1"/>
      <c r="AR2555" s="1"/>
      <c r="AS2555" s="1"/>
      <c r="AT2555" s="1"/>
      <c r="AU2555" s="1"/>
      <c r="AV2555" s="1"/>
      <c r="AW2555" s="1"/>
      <c r="AX2555" s="1"/>
      <c r="AY2555" s="1"/>
      <c r="AZ2555" s="1"/>
      <c r="BA2555" s="1"/>
      <c r="BB2555" s="1"/>
      <c r="BC2555" s="1"/>
      <c r="BD2555" s="1"/>
      <c r="BE2555" s="1"/>
      <c r="BF2555" s="1"/>
      <c r="BG2555" s="1"/>
      <c r="BH2555" s="1"/>
      <c r="BI2555" s="1"/>
      <c r="BJ2555" s="1"/>
      <c r="BK2555" s="1"/>
    </row>
    <row r="2556" spans="1:63" s="2" customFormat="1" ht="15" customHeight="1" x14ac:dyDescent="0.15">
      <c r="A2556" s="1"/>
      <c r="B2556" s="1"/>
      <c r="C2556" s="1"/>
      <c r="D2556" s="1"/>
      <c r="E2556" s="1"/>
      <c r="F2556" s="1"/>
      <c r="G2556" s="1"/>
      <c r="H2556" s="1"/>
      <c r="I2556" s="1"/>
      <c r="J2556" s="1"/>
      <c r="K2556" s="1"/>
      <c r="L2556" s="1"/>
      <c r="M2556" s="1"/>
      <c r="N2556" s="1"/>
      <c r="O2556" s="1"/>
      <c r="P2556" s="1"/>
      <c r="Q2556" s="1"/>
      <c r="R2556" s="1"/>
      <c r="S2556" s="1"/>
      <c r="T2556" s="1"/>
      <c r="U2556" s="1"/>
      <c r="V2556" s="1"/>
      <c r="W2556" s="1"/>
      <c r="X2556" s="1"/>
      <c r="Y2556" s="1"/>
      <c r="Z2556" s="1"/>
      <c r="AA2556" s="1"/>
      <c r="AB2556" s="1"/>
      <c r="AC2556" s="1"/>
      <c r="AD2556" s="1"/>
      <c r="AE2556" s="1"/>
      <c r="AF2556" s="83"/>
      <c r="AG2556" s="87"/>
      <c r="AH2556" s="1"/>
      <c r="AI2556" s="1"/>
      <c r="AJ2556" s="1"/>
      <c r="AK2556" s="1"/>
      <c r="AL2556" s="1"/>
      <c r="AM2556" s="1"/>
      <c r="AN2556" s="1"/>
      <c r="AO2556" s="1"/>
      <c r="AP2556" s="1"/>
      <c r="AQ2556" s="1"/>
      <c r="AR2556" s="1"/>
      <c r="AS2556" s="1"/>
      <c r="AT2556" s="1"/>
      <c r="AU2556" s="1"/>
      <c r="AV2556" s="1"/>
      <c r="AW2556" s="1"/>
      <c r="AX2556" s="1"/>
      <c r="AY2556" s="1"/>
      <c r="AZ2556" s="1"/>
      <c r="BA2556" s="1"/>
      <c r="BB2556" s="1"/>
      <c r="BC2556" s="1"/>
      <c r="BD2556" s="1"/>
      <c r="BE2556" s="1"/>
      <c r="BF2556" s="1"/>
      <c r="BG2556" s="1"/>
      <c r="BH2556" s="1"/>
      <c r="BI2556" s="1"/>
      <c r="BJ2556" s="1"/>
      <c r="BK2556" s="1"/>
    </row>
    <row r="2557" spans="1:63" s="2" customFormat="1" ht="15" customHeight="1" x14ac:dyDescent="0.15">
      <c r="A2557" s="1"/>
      <c r="B2557" s="1"/>
      <c r="C2557" s="1"/>
      <c r="D2557" s="1"/>
      <c r="E2557" s="1"/>
      <c r="F2557" s="1"/>
      <c r="G2557" s="1"/>
      <c r="H2557" s="1"/>
      <c r="I2557" s="1"/>
      <c r="J2557" s="1"/>
      <c r="K2557" s="1"/>
      <c r="L2557" s="1"/>
      <c r="M2557" s="1"/>
      <c r="N2557" s="1"/>
      <c r="O2557" s="1"/>
      <c r="P2557" s="1"/>
      <c r="Q2557" s="1"/>
      <c r="R2557" s="1"/>
      <c r="S2557" s="1"/>
      <c r="T2557" s="1"/>
      <c r="U2557" s="1"/>
      <c r="V2557" s="1"/>
      <c r="W2557" s="1"/>
      <c r="X2557" s="1"/>
      <c r="Y2557" s="1"/>
      <c r="Z2557" s="1"/>
      <c r="AA2557" s="1"/>
      <c r="AB2557" s="1"/>
      <c r="AC2557" s="1"/>
      <c r="AD2557" s="1"/>
      <c r="AE2557" s="1"/>
      <c r="AF2557" s="83"/>
      <c r="AG2557" s="87"/>
      <c r="AH2557" s="1"/>
      <c r="AI2557" s="1"/>
      <c r="AJ2557" s="1"/>
      <c r="AK2557" s="1"/>
      <c r="AL2557" s="1"/>
      <c r="AM2557" s="1"/>
      <c r="AN2557" s="1"/>
      <c r="AO2557" s="1"/>
      <c r="AP2557" s="1"/>
      <c r="AQ2557" s="1"/>
      <c r="AR2557" s="1"/>
      <c r="AS2557" s="1"/>
      <c r="AT2557" s="1"/>
      <c r="AU2557" s="1"/>
      <c r="AV2557" s="1"/>
      <c r="AW2557" s="1"/>
      <c r="AX2557" s="1"/>
      <c r="AY2557" s="1"/>
      <c r="AZ2557" s="1"/>
      <c r="BA2557" s="1"/>
      <c r="BB2557" s="1"/>
      <c r="BC2557" s="1"/>
      <c r="BD2557" s="1"/>
      <c r="BE2557" s="1"/>
      <c r="BF2557" s="1"/>
      <c r="BG2557" s="1"/>
      <c r="BH2557" s="1"/>
      <c r="BI2557" s="1"/>
      <c r="BJ2557" s="1"/>
      <c r="BK2557" s="1"/>
    </row>
    <row r="2558" spans="1:63" s="2" customFormat="1" ht="15" customHeight="1" x14ac:dyDescent="0.15">
      <c r="A2558" s="1"/>
      <c r="B2558" s="1"/>
      <c r="C2558" s="1"/>
      <c r="D2558" s="1"/>
      <c r="E2558" s="1"/>
      <c r="F2558" s="1"/>
      <c r="G2558" s="1"/>
      <c r="H2558" s="1"/>
      <c r="I2558" s="1"/>
      <c r="J2558" s="1"/>
      <c r="K2558" s="1"/>
      <c r="L2558" s="1"/>
      <c r="M2558" s="1"/>
      <c r="N2558" s="1"/>
      <c r="O2558" s="1"/>
      <c r="P2558" s="1"/>
      <c r="Q2558" s="1"/>
      <c r="R2558" s="1"/>
      <c r="S2558" s="1"/>
      <c r="T2558" s="1"/>
      <c r="U2558" s="1"/>
      <c r="V2558" s="1"/>
      <c r="W2558" s="1"/>
      <c r="X2558" s="1"/>
      <c r="Y2558" s="1"/>
      <c r="Z2558" s="1"/>
      <c r="AA2558" s="1"/>
      <c r="AB2558" s="1"/>
      <c r="AC2558" s="1"/>
      <c r="AD2558" s="1"/>
      <c r="AE2558" s="1"/>
      <c r="AF2558" s="83"/>
      <c r="AG2558" s="87"/>
      <c r="AH2558" s="1"/>
      <c r="AI2558" s="1"/>
      <c r="AJ2558" s="1"/>
      <c r="AK2558" s="1"/>
      <c r="AL2558" s="1"/>
      <c r="AM2558" s="1"/>
      <c r="AN2558" s="1"/>
      <c r="AO2558" s="1"/>
      <c r="AP2558" s="1"/>
      <c r="AQ2558" s="1"/>
      <c r="AR2558" s="1"/>
      <c r="AS2558" s="1"/>
      <c r="AT2558" s="1"/>
      <c r="AU2558" s="1"/>
      <c r="AV2558" s="1"/>
      <c r="AW2558" s="1"/>
      <c r="AX2558" s="1"/>
      <c r="AY2558" s="1"/>
      <c r="AZ2558" s="1"/>
      <c r="BA2558" s="1"/>
      <c r="BB2558" s="1"/>
      <c r="BC2558" s="1"/>
      <c r="BD2558" s="1"/>
      <c r="BE2558" s="1"/>
      <c r="BF2558" s="1"/>
      <c r="BG2558" s="1"/>
      <c r="BH2558" s="1"/>
      <c r="BI2558" s="1"/>
      <c r="BJ2558" s="1"/>
      <c r="BK2558" s="1"/>
    </row>
    <row r="2559" spans="1:63" s="2" customFormat="1" ht="15" customHeight="1" x14ac:dyDescent="0.15">
      <c r="A2559" s="1"/>
      <c r="B2559" s="1"/>
      <c r="C2559" s="1"/>
      <c r="D2559" s="1"/>
      <c r="E2559" s="1"/>
      <c r="F2559" s="1"/>
      <c r="G2559" s="1"/>
      <c r="H2559" s="1"/>
      <c r="I2559" s="1"/>
      <c r="J2559" s="1"/>
      <c r="K2559" s="1"/>
      <c r="L2559" s="1"/>
      <c r="M2559" s="1"/>
      <c r="N2559" s="1"/>
      <c r="O2559" s="1"/>
      <c r="P2559" s="1"/>
      <c r="Q2559" s="1"/>
      <c r="R2559" s="1"/>
      <c r="S2559" s="1"/>
      <c r="T2559" s="1"/>
      <c r="U2559" s="1"/>
      <c r="V2559" s="1"/>
      <c r="W2559" s="1"/>
      <c r="X2559" s="1"/>
      <c r="Y2559" s="1"/>
      <c r="Z2559" s="1"/>
      <c r="AA2559" s="1"/>
      <c r="AB2559" s="1"/>
      <c r="AC2559" s="1"/>
      <c r="AD2559" s="1"/>
      <c r="AE2559" s="1"/>
      <c r="AF2559" s="83"/>
      <c r="AG2559" s="87"/>
      <c r="AH2559" s="1"/>
      <c r="AI2559" s="1"/>
      <c r="AJ2559" s="1"/>
      <c r="AK2559" s="1"/>
      <c r="AL2559" s="1"/>
      <c r="AM2559" s="1"/>
      <c r="AN2559" s="1"/>
      <c r="AO2559" s="1"/>
      <c r="AP2559" s="1"/>
      <c r="AQ2559" s="1"/>
      <c r="AR2559" s="1"/>
      <c r="AS2559" s="1"/>
      <c r="AT2559" s="1"/>
      <c r="AU2559" s="1"/>
      <c r="AV2559" s="1"/>
      <c r="AW2559" s="1"/>
      <c r="AX2559" s="1"/>
      <c r="AY2559" s="1"/>
      <c r="AZ2559" s="1"/>
      <c r="BA2559" s="1"/>
      <c r="BB2559" s="1"/>
      <c r="BC2559" s="1"/>
      <c r="BD2559" s="1"/>
      <c r="BE2559" s="1"/>
      <c r="BF2559" s="1"/>
      <c r="BG2559" s="1"/>
      <c r="BH2559" s="1"/>
      <c r="BI2559" s="1"/>
      <c r="BJ2559" s="1"/>
      <c r="BK2559" s="1"/>
    </row>
    <row r="2560" spans="1:63" s="2" customFormat="1" ht="15" customHeight="1" x14ac:dyDescent="0.15">
      <c r="A2560" s="1"/>
      <c r="B2560" s="1"/>
      <c r="C2560" s="1"/>
      <c r="D2560" s="1"/>
      <c r="E2560" s="1"/>
      <c r="F2560" s="1"/>
      <c r="G2560" s="1"/>
      <c r="H2560" s="1"/>
      <c r="I2560" s="1"/>
      <c r="J2560" s="1"/>
      <c r="K2560" s="1"/>
      <c r="L2560" s="1"/>
      <c r="M2560" s="1"/>
      <c r="N2560" s="1"/>
      <c r="O2560" s="1"/>
      <c r="P2560" s="1"/>
      <c r="Q2560" s="1"/>
      <c r="R2560" s="1"/>
      <c r="S2560" s="1"/>
      <c r="T2560" s="1"/>
      <c r="U2560" s="1"/>
      <c r="V2560" s="1"/>
      <c r="W2560" s="1"/>
      <c r="X2560" s="1"/>
      <c r="Y2560" s="1"/>
      <c r="Z2560" s="1"/>
      <c r="AA2560" s="1"/>
      <c r="AB2560" s="1"/>
      <c r="AC2560" s="1"/>
      <c r="AD2560" s="1"/>
      <c r="AE2560" s="1"/>
      <c r="AF2560" s="83"/>
      <c r="AG2560" s="87"/>
      <c r="AH2560" s="1"/>
      <c r="AI2560" s="1"/>
      <c r="AJ2560" s="1"/>
      <c r="AK2560" s="1"/>
      <c r="AL2560" s="1"/>
      <c r="AM2560" s="1"/>
      <c r="AN2560" s="1"/>
      <c r="AO2560" s="1"/>
      <c r="AP2560" s="1"/>
      <c r="AQ2560" s="1"/>
      <c r="AR2560" s="1"/>
      <c r="AS2560" s="1"/>
      <c r="AT2560" s="1"/>
      <c r="AU2560" s="1"/>
      <c r="AV2560" s="1"/>
      <c r="AW2560" s="1"/>
      <c r="AX2560" s="1"/>
      <c r="AY2560" s="1"/>
      <c r="AZ2560" s="1"/>
      <c r="BA2560" s="1"/>
      <c r="BB2560" s="1"/>
      <c r="BC2560" s="1"/>
      <c r="BD2560" s="1"/>
      <c r="BE2560" s="1"/>
      <c r="BF2560" s="1"/>
      <c r="BG2560" s="1"/>
      <c r="BH2560" s="1"/>
      <c r="BI2560" s="1"/>
      <c r="BJ2560" s="1"/>
      <c r="BK2560" s="1"/>
    </row>
    <row r="2561" spans="1:63" s="2" customFormat="1" ht="15" customHeight="1" x14ac:dyDescent="0.15">
      <c r="A2561" s="1"/>
      <c r="B2561" s="1"/>
      <c r="C2561" s="1"/>
      <c r="D2561" s="1"/>
      <c r="E2561" s="1"/>
      <c r="F2561" s="1"/>
      <c r="G2561" s="1"/>
      <c r="H2561" s="1"/>
      <c r="I2561" s="1"/>
      <c r="J2561" s="1"/>
      <c r="K2561" s="1"/>
      <c r="L2561" s="1"/>
      <c r="M2561" s="1"/>
      <c r="N2561" s="1"/>
      <c r="O2561" s="1"/>
      <c r="P2561" s="1"/>
      <c r="Q2561" s="1"/>
      <c r="R2561" s="1"/>
      <c r="S2561" s="1"/>
      <c r="T2561" s="1"/>
      <c r="U2561" s="1"/>
      <c r="V2561" s="1"/>
      <c r="W2561" s="1"/>
      <c r="X2561" s="1"/>
      <c r="Y2561" s="1"/>
      <c r="Z2561" s="1"/>
      <c r="AA2561" s="1"/>
      <c r="AB2561" s="1"/>
      <c r="AC2561" s="1"/>
      <c r="AD2561" s="1"/>
      <c r="AE2561" s="1"/>
      <c r="AF2561" s="83"/>
      <c r="AG2561" s="87"/>
      <c r="AH2561" s="1"/>
      <c r="AI2561" s="1"/>
      <c r="AJ2561" s="1"/>
      <c r="AK2561" s="1"/>
      <c r="AL2561" s="1"/>
      <c r="AM2561" s="1"/>
      <c r="AN2561" s="1"/>
      <c r="AO2561" s="1"/>
      <c r="AP2561" s="1"/>
      <c r="AQ2561" s="1"/>
      <c r="AR2561" s="1"/>
      <c r="AS2561" s="1"/>
      <c r="AT2561" s="1"/>
      <c r="AU2561" s="1"/>
      <c r="AV2561" s="1"/>
      <c r="AW2561" s="1"/>
      <c r="AX2561" s="1"/>
      <c r="AY2561" s="1"/>
      <c r="AZ2561" s="1"/>
      <c r="BA2561" s="1"/>
      <c r="BB2561" s="1"/>
      <c r="BC2561" s="1"/>
      <c r="BD2561" s="1"/>
      <c r="BE2561" s="1"/>
      <c r="BF2561" s="1"/>
      <c r="BG2561" s="1"/>
      <c r="BH2561" s="1"/>
      <c r="BI2561" s="1"/>
      <c r="BJ2561" s="1"/>
      <c r="BK2561" s="1"/>
    </row>
    <row r="2562" spans="1:63" s="2" customFormat="1" ht="15" customHeight="1" x14ac:dyDescent="0.15">
      <c r="A2562" s="1"/>
      <c r="B2562" s="1"/>
      <c r="C2562" s="1"/>
      <c r="D2562" s="1"/>
      <c r="E2562" s="1"/>
      <c r="F2562" s="1"/>
      <c r="G2562" s="1"/>
      <c r="H2562" s="1"/>
      <c r="I2562" s="1"/>
      <c r="J2562" s="1"/>
      <c r="K2562" s="1"/>
      <c r="L2562" s="1"/>
      <c r="M2562" s="1"/>
      <c r="N2562" s="1"/>
      <c r="O2562" s="1"/>
      <c r="P2562" s="1"/>
      <c r="Q2562" s="1"/>
      <c r="R2562" s="1"/>
      <c r="S2562" s="1"/>
      <c r="T2562" s="1"/>
      <c r="U2562" s="1"/>
      <c r="V2562" s="1"/>
      <c r="W2562" s="1"/>
      <c r="X2562" s="1"/>
      <c r="Y2562" s="1"/>
      <c r="Z2562" s="1"/>
      <c r="AA2562" s="1"/>
      <c r="AB2562" s="1"/>
      <c r="AC2562" s="1"/>
      <c r="AD2562" s="1"/>
      <c r="AE2562" s="1"/>
      <c r="AF2562" s="83"/>
      <c r="AG2562" s="87"/>
      <c r="AH2562" s="1"/>
      <c r="AI2562" s="1"/>
      <c r="AJ2562" s="1"/>
      <c r="AK2562" s="1"/>
      <c r="AL2562" s="1"/>
      <c r="AM2562" s="1"/>
      <c r="AN2562" s="1"/>
      <c r="AO2562" s="1"/>
      <c r="AP2562" s="1"/>
      <c r="AQ2562" s="1"/>
      <c r="AR2562" s="1"/>
      <c r="AS2562" s="1"/>
      <c r="AT2562" s="1"/>
      <c r="AU2562" s="1"/>
      <c r="AV2562" s="1"/>
      <c r="AW2562" s="1"/>
      <c r="AX2562" s="1"/>
      <c r="AY2562" s="1"/>
      <c r="AZ2562" s="1"/>
      <c r="BA2562" s="1"/>
      <c r="BB2562" s="1"/>
      <c r="BC2562" s="1"/>
      <c r="BD2562" s="1"/>
      <c r="BE2562" s="1"/>
      <c r="BF2562" s="1"/>
      <c r="BG2562" s="1"/>
      <c r="BH2562" s="1"/>
      <c r="BI2562" s="1"/>
      <c r="BJ2562" s="1"/>
      <c r="BK2562" s="1"/>
    </row>
    <row r="2563" spans="1:63" s="2" customFormat="1" ht="15" customHeight="1" x14ac:dyDescent="0.15">
      <c r="A2563" s="1"/>
      <c r="B2563" s="1"/>
      <c r="C2563" s="1"/>
      <c r="D2563" s="1"/>
      <c r="E2563" s="1"/>
      <c r="F2563" s="1"/>
      <c r="G2563" s="1"/>
      <c r="H2563" s="1"/>
      <c r="I2563" s="1"/>
      <c r="J2563" s="1"/>
      <c r="K2563" s="1"/>
      <c r="L2563" s="1"/>
      <c r="M2563" s="1"/>
      <c r="N2563" s="1"/>
      <c r="O2563" s="1"/>
      <c r="P2563" s="1"/>
      <c r="Q2563" s="1"/>
      <c r="R2563" s="1"/>
      <c r="S2563" s="1"/>
      <c r="T2563" s="1"/>
      <c r="U2563" s="1"/>
      <c r="V2563" s="1"/>
      <c r="W2563" s="1"/>
      <c r="X2563" s="1"/>
      <c r="Y2563" s="1"/>
      <c r="Z2563" s="1"/>
      <c r="AA2563" s="1"/>
      <c r="AB2563" s="1"/>
      <c r="AC2563" s="1"/>
      <c r="AD2563" s="1"/>
      <c r="AE2563" s="1"/>
      <c r="AF2563" s="83"/>
      <c r="AG2563" s="87"/>
      <c r="AH2563" s="1"/>
      <c r="AI2563" s="1"/>
      <c r="AJ2563" s="1"/>
      <c r="AK2563" s="1"/>
      <c r="AL2563" s="1"/>
      <c r="AM2563" s="1"/>
      <c r="AN2563" s="1"/>
      <c r="AO2563" s="1"/>
      <c r="AP2563" s="1"/>
      <c r="AQ2563" s="1"/>
      <c r="AR2563" s="1"/>
      <c r="AS2563" s="1"/>
      <c r="AT2563" s="1"/>
      <c r="AU2563" s="1"/>
      <c r="AV2563" s="1"/>
      <c r="AW2563" s="1"/>
      <c r="AX2563" s="1"/>
      <c r="AY2563" s="1"/>
      <c r="AZ2563" s="1"/>
      <c r="BA2563" s="1"/>
      <c r="BB2563" s="1"/>
      <c r="BC2563" s="1"/>
      <c r="BD2563" s="1"/>
      <c r="BE2563" s="1"/>
      <c r="BF2563" s="1"/>
      <c r="BG2563" s="1"/>
      <c r="BH2563" s="1"/>
      <c r="BI2563" s="1"/>
      <c r="BJ2563" s="1"/>
      <c r="BK2563" s="1"/>
    </row>
    <row r="2564" spans="1:63" s="2" customFormat="1" ht="15" customHeight="1" x14ac:dyDescent="0.15">
      <c r="A2564" s="1"/>
      <c r="B2564" s="1"/>
      <c r="C2564" s="1"/>
      <c r="D2564" s="1"/>
      <c r="E2564" s="1"/>
      <c r="F2564" s="1"/>
      <c r="G2564" s="1"/>
      <c r="H2564" s="1"/>
      <c r="I2564" s="1"/>
      <c r="J2564" s="1"/>
      <c r="K2564" s="1"/>
      <c r="L2564" s="1"/>
      <c r="M2564" s="1"/>
      <c r="N2564" s="1"/>
      <c r="O2564" s="1"/>
      <c r="P2564" s="1"/>
      <c r="Q2564" s="1"/>
      <c r="R2564" s="1"/>
      <c r="S2564" s="1"/>
      <c r="T2564" s="1"/>
      <c r="U2564" s="1"/>
      <c r="V2564" s="1"/>
      <c r="W2564" s="1"/>
      <c r="X2564" s="1"/>
      <c r="Y2564" s="1"/>
      <c r="Z2564" s="1"/>
      <c r="AA2564" s="1"/>
      <c r="AB2564" s="1"/>
      <c r="AC2564" s="1"/>
      <c r="AD2564" s="1"/>
      <c r="AE2564" s="1"/>
      <c r="AF2564" s="83"/>
      <c r="AG2564" s="87"/>
      <c r="AH2564" s="1"/>
      <c r="AI2564" s="1"/>
      <c r="AJ2564" s="1"/>
      <c r="AK2564" s="1"/>
      <c r="AL2564" s="1"/>
      <c r="AM2564" s="1"/>
      <c r="AN2564" s="1"/>
      <c r="AO2564" s="1"/>
      <c r="AP2564" s="1"/>
      <c r="AQ2564" s="1"/>
      <c r="AR2564" s="1"/>
      <c r="AS2564" s="1"/>
      <c r="AT2564" s="1"/>
      <c r="AU2564" s="1"/>
      <c r="AV2564" s="1"/>
      <c r="AW2564" s="1"/>
      <c r="AX2564" s="1"/>
      <c r="AY2564" s="1"/>
      <c r="AZ2564" s="1"/>
      <c r="BA2564" s="1"/>
      <c r="BB2564" s="1"/>
      <c r="BC2564" s="1"/>
      <c r="BD2564" s="1"/>
      <c r="BE2564" s="1"/>
      <c r="BF2564" s="1"/>
      <c r="BG2564" s="1"/>
      <c r="BH2564" s="1"/>
      <c r="BI2564" s="1"/>
      <c r="BJ2564" s="1"/>
      <c r="BK2564" s="1"/>
    </row>
    <row r="2565" spans="1:63" s="2" customFormat="1" ht="15" customHeight="1" x14ac:dyDescent="0.15">
      <c r="A2565" s="1"/>
      <c r="B2565" s="1"/>
      <c r="C2565" s="1"/>
      <c r="D2565" s="1"/>
      <c r="E2565" s="1"/>
      <c r="F2565" s="1"/>
      <c r="G2565" s="1"/>
      <c r="H2565" s="1"/>
      <c r="I2565" s="1"/>
      <c r="J2565" s="1"/>
      <c r="K2565" s="1"/>
      <c r="L2565" s="1"/>
      <c r="M2565" s="1"/>
      <c r="N2565" s="1"/>
      <c r="O2565" s="1"/>
      <c r="P2565" s="1"/>
      <c r="Q2565" s="1"/>
      <c r="R2565" s="1"/>
      <c r="S2565" s="1"/>
      <c r="T2565" s="1"/>
      <c r="U2565" s="1"/>
      <c r="V2565" s="1"/>
      <c r="W2565" s="1"/>
      <c r="X2565" s="1"/>
      <c r="Y2565" s="1"/>
      <c r="Z2565" s="1"/>
      <c r="AA2565" s="1"/>
      <c r="AB2565" s="1"/>
      <c r="AC2565" s="1"/>
      <c r="AD2565" s="1"/>
      <c r="AE2565" s="1"/>
      <c r="AF2565" s="83"/>
      <c r="AG2565" s="87"/>
      <c r="AH2565" s="1"/>
      <c r="AI2565" s="1"/>
      <c r="AJ2565" s="1"/>
      <c r="AK2565" s="1"/>
      <c r="AL2565" s="1"/>
      <c r="AM2565" s="1"/>
      <c r="AN2565" s="1"/>
      <c r="AO2565" s="1"/>
      <c r="AP2565" s="1"/>
      <c r="AQ2565" s="1"/>
      <c r="AR2565" s="1"/>
      <c r="AS2565" s="1"/>
      <c r="AT2565" s="1"/>
      <c r="AU2565" s="1"/>
      <c r="AV2565" s="1"/>
      <c r="AW2565" s="1"/>
      <c r="AX2565" s="1"/>
      <c r="AY2565" s="1"/>
      <c r="AZ2565" s="1"/>
      <c r="BA2565" s="1"/>
      <c r="BB2565" s="1"/>
      <c r="BC2565" s="1"/>
      <c r="BD2565" s="1"/>
      <c r="BE2565" s="1"/>
      <c r="BF2565" s="1"/>
      <c r="BG2565" s="1"/>
      <c r="BH2565" s="1"/>
      <c r="BI2565" s="1"/>
      <c r="BJ2565" s="1"/>
      <c r="BK2565" s="1"/>
    </row>
    <row r="2566" spans="1:63" s="2" customFormat="1" ht="15" customHeight="1" x14ac:dyDescent="0.15">
      <c r="A2566" s="1"/>
      <c r="B2566" s="1"/>
      <c r="C2566" s="1"/>
      <c r="D2566" s="1"/>
      <c r="E2566" s="1"/>
      <c r="F2566" s="1"/>
      <c r="G2566" s="1"/>
      <c r="H2566" s="1"/>
      <c r="I2566" s="1"/>
      <c r="J2566" s="1"/>
      <c r="K2566" s="1"/>
      <c r="L2566" s="1"/>
      <c r="M2566" s="1"/>
      <c r="N2566" s="1"/>
      <c r="O2566" s="1"/>
      <c r="P2566" s="1"/>
      <c r="Q2566" s="1"/>
      <c r="R2566" s="1"/>
      <c r="S2566" s="1"/>
      <c r="T2566" s="1"/>
      <c r="U2566" s="1"/>
      <c r="V2566" s="1"/>
      <c r="W2566" s="1"/>
      <c r="X2566" s="1"/>
      <c r="Y2566" s="1"/>
      <c r="Z2566" s="1"/>
      <c r="AA2566" s="1"/>
      <c r="AB2566" s="1"/>
      <c r="AC2566" s="1"/>
      <c r="AD2566" s="1"/>
      <c r="AE2566" s="1"/>
      <c r="AF2566" s="83"/>
      <c r="AG2566" s="87"/>
      <c r="AH2566" s="1"/>
      <c r="AI2566" s="1"/>
      <c r="AJ2566" s="1"/>
      <c r="AK2566" s="1"/>
      <c r="AL2566" s="1"/>
      <c r="AM2566" s="1"/>
      <c r="AN2566" s="1"/>
      <c r="AO2566" s="1"/>
      <c r="AP2566" s="1"/>
      <c r="AQ2566" s="1"/>
      <c r="AR2566" s="1"/>
      <c r="AS2566" s="1"/>
      <c r="AT2566" s="1"/>
      <c r="AU2566" s="1"/>
      <c r="AV2566" s="1"/>
      <c r="AW2566" s="1"/>
      <c r="AX2566" s="1"/>
      <c r="AY2566" s="1"/>
      <c r="AZ2566" s="1"/>
      <c r="BA2566" s="1"/>
      <c r="BB2566" s="1"/>
      <c r="BC2566" s="1"/>
      <c r="BD2566" s="1"/>
      <c r="BE2566" s="1"/>
      <c r="BF2566" s="1"/>
      <c r="BG2566" s="1"/>
      <c r="BH2566" s="1"/>
      <c r="BI2566" s="1"/>
      <c r="BJ2566" s="1"/>
      <c r="BK2566" s="1"/>
    </row>
    <row r="2567" spans="1:63" s="2" customFormat="1" ht="15" customHeight="1" x14ac:dyDescent="0.15">
      <c r="A2567" s="1"/>
      <c r="B2567" s="1"/>
      <c r="C2567" s="1"/>
      <c r="D2567" s="1"/>
      <c r="E2567" s="1"/>
      <c r="F2567" s="1"/>
      <c r="G2567" s="1"/>
      <c r="H2567" s="1"/>
      <c r="I2567" s="1"/>
      <c r="J2567" s="1"/>
      <c r="K2567" s="1"/>
      <c r="L2567" s="1"/>
      <c r="M2567" s="1"/>
      <c r="N2567" s="1"/>
      <c r="O2567" s="1"/>
      <c r="P2567" s="1"/>
      <c r="Q2567" s="1"/>
      <c r="R2567" s="1"/>
      <c r="S2567" s="1"/>
      <c r="T2567" s="1"/>
      <c r="U2567" s="1"/>
      <c r="V2567" s="1"/>
      <c r="W2567" s="1"/>
      <c r="X2567" s="1"/>
      <c r="Y2567" s="1"/>
      <c r="Z2567" s="1"/>
      <c r="AA2567" s="1"/>
      <c r="AB2567" s="1"/>
      <c r="AC2567" s="1"/>
      <c r="AD2567" s="1"/>
      <c r="AE2567" s="1"/>
      <c r="AF2567" s="83"/>
      <c r="AG2567" s="87"/>
      <c r="AH2567" s="1"/>
      <c r="AI2567" s="1"/>
      <c r="AJ2567" s="1"/>
      <c r="AK2567" s="1"/>
      <c r="AL2567" s="1"/>
      <c r="AM2567" s="1"/>
      <c r="AN2567" s="1"/>
      <c r="AO2567" s="1"/>
      <c r="AP2567" s="1"/>
      <c r="AQ2567" s="1"/>
      <c r="AR2567" s="1"/>
      <c r="AS2567" s="1"/>
      <c r="AT2567" s="1"/>
      <c r="AU2567" s="1"/>
      <c r="AV2567" s="1"/>
      <c r="AW2567" s="1"/>
      <c r="AX2567" s="1"/>
      <c r="AY2567" s="1"/>
      <c r="AZ2567" s="1"/>
      <c r="BA2567" s="1"/>
      <c r="BB2567" s="1"/>
      <c r="BC2567" s="1"/>
      <c r="BD2567" s="1"/>
      <c r="BE2567" s="1"/>
      <c r="BF2567" s="1"/>
      <c r="BG2567" s="1"/>
      <c r="BH2567" s="1"/>
      <c r="BI2567" s="1"/>
      <c r="BJ2567" s="1"/>
      <c r="BK2567" s="1"/>
    </row>
    <row r="2568" spans="1:63" s="2" customFormat="1" ht="15" customHeight="1" x14ac:dyDescent="0.15">
      <c r="A2568" s="1"/>
      <c r="B2568" s="1"/>
      <c r="C2568" s="1"/>
      <c r="D2568" s="1"/>
      <c r="E2568" s="1"/>
      <c r="F2568" s="1"/>
      <c r="G2568" s="1"/>
      <c r="H2568" s="1"/>
      <c r="I2568" s="1"/>
      <c r="J2568" s="1"/>
      <c r="K2568" s="1"/>
      <c r="L2568" s="1"/>
      <c r="M2568" s="1"/>
      <c r="N2568" s="1"/>
      <c r="O2568" s="1"/>
      <c r="P2568" s="1"/>
      <c r="Q2568" s="1"/>
      <c r="R2568" s="1"/>
      <c r="S2568" s="1"/>
      <c r="T2568" s="1"/>
      <c r="U2568" s="1"/>
      <c r="V2568" s="1"/>
      <c r="W2568" s="1"/>
      <c r="X2568" s="1"/>
      <c r="Y2568" s="1"/>
      <c r="Z2568" s="1"/>
      <c r="AA2568" s="1"/>
      <c r="AB2568" s="1"/>
      <c r="AC2568" s="1"/>
      <c r="AD2568" s="1"/>
      <c r="AE2568" s="1"/>
      <c r="AF2568" s="83"/>
      <c r="AG2568" s="87"/>
      <c r="AH2568" s="1"/>
      <c r="AI2568" s="1"/>
      <c r="AJ2568" s="1"/>
      <c r="AK2568" s="1"/>
      <c r="AL2568" s="1"/>
      <c r="AM2568" s="1"/>
      <c r="AN2568" s="1"/>
      <c r="AO2568" s="1"/>
      <c r="AP2568" s="1"/>
      <c r="AQ2568" s="1"/>
      <c r="AR2568" s="1"/>
      <c r="AS2568" s="1"/>
      <c r="AT2568" s="1"/>
      <c r="AU2568" s="1"/>
      <c r="AV2568" s="1"/>
      <c r="AW2568" s="1"/>
      <c r="AX2568" s="1"/>
      <c r="AY2568" s="1"/>
      <c r="AZ2568" s="1"/>
      <c r="BA2568" s="1"/>
      <c r="BB2568" s="1"/>
      <c r="BC2568" s="1"/>
      <c r="BD2568" s="1"/>
      <c r="BE2568" s="1"/>
      <c r="BF2568" s="1"/>
      <c r="BG2568" s="1"/>
      <c r="BH2568" s="1"/>
      <c r="BI2568" s="1"/>
      <c r="BJ2568" s="1"/>
      <c r="BK2568" s="1"/>
    </row>
    <row r="2569" spans="1:63" s="2" customFormat="1" ht="15" customHeight="1" x14ac:dyDescent="0.15">
      <c r="A2569" s="1"/>
      <c r="B2569" s="1"/>
      <c r="C2569" s="1"/>
      <c r="D2569" s="1"/>
      <c r="E2569" s="1"/>
      <c r="F2569" s="1"/>
      <c r="G2569" s="1"/>
      <c r="H2569" s="1"/>
      <c r="I2569" s="1"/>
      <c r="J2569" s="1"/>
      <c r="K2569" s="1"/>
      <c r="L2569" s="1"/>
      <c r="M2569" s="1"/>
      <c r="N2569" s="1"/>
      <c r="O2569" s="1"/>
      <c r="P2569" s="1"/>
      <c r="Q2569" s="1"/>
      <c r="R2569" s="1"/>
      <c r="S2569" s="1"/>
      <c r="T2569" s="1"/>
      <c r="U2569" s="1"/>
      <c r="V2569" s="1"/>
      <c r="W2569" s="1"/>
      <c r="X2569" s="1"/>
      <c r="Y2569" s="1"/>
      <c r="Z2569" s="1"/>
      <c r="AA2569" s="1"/>
      <c r="AB2569" s="1"/>
      <c r="AC2569" s="1"/>
      <c r="AD2569" s="1"/>
      <c r="AE2569" s="1"/>
      <c r="AF2569" s="83"/>
      <c r="AG2569" s="87"/>
      <c r="AH2569" s="1"/>
      <c r="AI2569" s="1"/>
      <c r="AJ2569" s="1"/>
      <c r="AK2569" s="1"/>
      <c r="AL2569" s="1"/>
      <c r="AM2569" s="1"/>
      <c r="AN2569" s="1"/>
      <c r="AO2569" s="1"/>
      <c r="AP2569" s="1"/>
      <c r="AQ2569" s="1"/>
      <c r="AR2569" s="1"/>
      <c r="AS2569" s="1"/>
      <c r="AT2569" s="1"/>
      <c r="AU2569" s="1"/>
      <c r="AV2569" s="1"/>
      <c r="AW2569" s="1"/>
      <c r="AX2569" s="1"/>
      <c r="AY2569" s="1"/>
      <c r="AZ2569" s="1"/>
      <c r="BA2569" s="1"/>
      <c r="BB2569" s="1"/>
      <c r="BC2569" s="1"/>
      <c r="BD2569" s="1"/>
      <c r="BE2569" s="1"/>
      <c r="BF2569" s="1"/>
      <c r="BG2569" s="1"/>
      <c r="BH2569" s="1"/>
      <c r="BI2569" s="1"/>
      <c r="BJ2569" s="1"/>
      <c r="BK2569" s="1"/>
    </row>
    <row r="2570" spans="1:63" s="2" customFormat="1" ht="15" customHeight="1" x14ac:dyDescent="0.15">
      <c r="A2570" s="1"/>
      <c r="B2570" s="1"/>
      <c r="C2570" s="1"/>
      <c r="D2570" s="1"/>
      <c r="E2570" s="1"/>
      <c r="F2570" s="1"/>
      <c r="G2570" s="1"/>
      <c r="H2570" s="1"/>
      <c r="I2570" s="1"/>
      <c r="J2570" s="1"/>
      <c r="K2570" s="1"/>
      <c r="L2570" s="1"/>
      <c r="M2570" s="1"/>
      <c r="N2570" s="1"/>
      <c r="O2570" s="1"/>
      <c r="P2570" s="1"/>
      <c r="Q2570" s="1"/>
      <c r="R2570" s="1"/>
      <c r="S2570" s="1"/>
      <c r="T2570" s="1"/>
      <c r="U2570" s="1"/>
      <c r="V2570" s="1"/>
      <c r="W2570" s="1"/>
      <c r="X2570" s="1"/>
      <c r="Y2570" s="1"/>
      <c r="Z2570" s="1"/>
      <c r="AA2570" s="1"/>
      <c r="AB2570" s="1"/>
      <c r="AC2570" s="1"/>
      <c r="AD2570" s="1"/>
      <c r="AE2570" s="1"/>
      <c r="AF2570" s="83"/>
      <c r="AG2570" s="87"/>
      <c r="AH2570" s="1"/>
      <c r="AI2570" s="1"/>
      <c r="AJ2570" s="1"/>
      <c r="AK2570" s="1"/>
      <c r="AL2570" s="1"/>
      <c r="AM2570" s="1"/>
      <c r="AN2570" s="1"/>
      <c r="AO2570" s="1"/>
      <c r="AP2570" s="1"/>
      <c r="AQ2570" s="1"/>
      <c r="AR2570" s="1"/>
      <c r="AS2570" s="1"/>
      <c r="AT2570" s="1"/>
      <c r="AU2570" s="1"/>
      <c r="AV2570" s="1"/>
      <c r="AW2570" s="1"/>
      <c r="AX2570" s="1"/>
      <c r="AY2570" s="1"/>
      <c r="AZ2570" s="1"/>
      <c r="BA2570" s="1"/>
      <c r="BB2570" s="1"/>
      <c r="BC2570" s="1"/>
      <c r="BD2570" s="1"/>
      <c r="BE2570" s="1"/>
      <c r="BF2570" s="1"/>
      <c r="BG2570" s="1"/>
      <c r="BH2570" s="1"/>
      <c r="BI2570" s="1"/>
      <c r="BJ2570" s="1"/>
      <c r="BK2570" s="1"/>
    </row>
    <row r="2571" spans="1:63" s="2" customFormat="1" ht="15" customHeight="1" x14ac:dyDescent="0.15">
      <c r="A2571" s="1"/>
      <c r="B2571" s="1"/>
      <c r="C2571" s="1"/>
      <c r="D2571" s="1"/>
      <c r="E2571" s="1"/>
      <c r="F2571" s="1"/>
      <c r="G2571" s="1"/>
      <c r="H2571" s="1"/>
      <c r="I2571" s="1"/>
      <c r="J2571" s="1"/>
      <c r="K2571" s="1"/>
      <c r="L2571" s="1"/>
      <c r="M2571" s="1"/>
      <c r="N2571" s="1"/>
      <c r="O2571" s="1"/>
      <c r="P2571" s="1"/>
      <c r="Q2571" s="1"/>
      <c r="R2571" s="1"/>
      <c r="S2571" s="1"/>
      <c r="T2571" s="1"/>
      <c r="U2571" s="1"/>
      <c r="V2571" s="1"/>
      <c r="W2571" s="1"/>
      <c r="X2571" s="1"/>
      <c r="Y2571" s="1"/>
      <c r="Z2571" s="1"/>
      <c r="AA2571" s="1"/>
      <c r="AB2571" s="1"/>
      <c r="AC2571" s="1"/>
      <c r="AD2571" s="1"/>
      <c r="AE2571" s="1"/>
      <c r="AF2571" s="83"/>
      <c r="AG2571" s="87"/>
      <c r="AH2571" s="1"/>
      <c r="AI2571" s="1"/>
      <c r="AJ2571" s="1"/>
      <c r="AK2571" s="1"/>
      <c r="AL2571" s="1"/>
      <c r="AM2571" s="1"/>
      <c r="AN2571" s="1"/>
      <c r="AO2571" s="1"/>
      <c r="AP2571" s="1"/>
      <c r="AQ2571" s="1"/>
      <c r="AR2571" s="1"/>
      <c r="AS2571" s="1"/>
      <c r="AT2571" s="1"/>
      <c r="AU2571" s="1"/>
      <c r="AV2571" s="1"/>
      <c r="AW2571" s="1"/>
      <c r="AX2571" s="1"/>
      <c r="AY2571" s="1"/>
      <c r="AZ2571" s="1"/>
      <c r="BA2571" s="1"/>
      <c r="BB2571" s="1"/>
      <c r="BC2571" s="1"/>
      <c r="BD2571" s="1"/>
      <c r="BE2571" s="1"/>
      <c r="BF2571" s="1"/>
      <c r="BG2571" s="1"/>
      <c r="BH2571" s="1"/>
      <c r="BI2571" s="1"/>
      <c r="BJ2571" s="1"/>
      <c r="BK2571" s="1"/>
    </row>
    <row r="2572" spans="1:63" s="2" customFormat="1" ht="15" customHeight="1" x14ac:dyDescent="0.15">
      <c r="A2572" s="1"/>
      <c r="B2572" s="1"/>
      <c r="C2572" s="1"/>
      <c r="D2572" s="1"/>
      <c r="E2572" s="1"/>
      <c r="F2572" s="1"/>
      <c r="G2572" s="1"/>
      <c r="H2572" s="1"/>
      <c r="I2572" s="1"/>
      <c r="J2572" s="1"/>
      <c r="K2572" s="1"/>
      <c r="L2572" s="1"/>
      <c r="M2572" s="1"/>
      <c r="N2572" s="1"/>
      <c r="O2572" s="1"/>
      <c r="P2572" s="1"/>
      <c r="Q2572" s="1"/>
      <c r="R2572" s="1"/>
      <c r="S2572" s="1"/>
      <c r="T2572" s="1"/>
      <c r="U2572" s="1"/>
      <c r="V2572" s="1"/>
      <c r="W2572" s="1"/>
      <c r="X2572" s="1"/>
      <c r="Y2572" s="1"/>
      <c r="Z2572" s="1"/>
      <c r="AA2572" s="1"/>
      <c r="AB2572" s="1"/>
      <c r="AC2572" s="1"/>
      <c r="AD2572" s="1"/>
      <c r="AE2572" s="1"/>
      <c r="AF2572" s="83"/>
      <c r="AG2572" s="87"/>
      <c r="AH2572" s="1"/>
      <c r="AI2572" s="1"/>
      <c r="AJ2572" s="1"/>
      <c r="AK2572" s="1"/>
      <c r="AL2572" s="1"/>
      <c r="AM2572" s="1"/>
      <c r="AN2572" s="1"/>
      <c r="AO2572" s="1"/>
      <c r="AP2572" s="1"/>
      <c r="AQ2572" s="1"/>
      <c r="AR2572" s="1"/>
      <c r="AS2572" s="1"/>
      <c r="AT2572" s="1"/>
      <c r="AU2572" s="1"/>
      <c r="AV2572" s="1"/>
      <c r="AW2572" s="1"/>
      <c r="AX2572" s="1"/>
      <c r="AY2572" s="1"/>
      <c r="AZ2572" s="1"/>
      <c r="BA2572" s="1"/>
      <c r="BB2572" s="1"/>
      <c r="BC2572" s="1"/>
      <c r="BD2572" s="1"/>
      <c r="BE2572" s="1"/>
      <c r="BF2572" s="1"/>
      <c r="BG2572" s="1"/>
      <c r="BH2572" s="1"/>
      <c r="BI2572" s="1"/>
      <c r="BJ2572" s="1"/>
      <c r="BK2572" s="1"/>
    </row>
    <row r="2573" spans="1:63" s="2" customFormat="1" ht="15" customHeight="1" x14ac:dyDescent="0.15">
      <c r="A2573" s="1"/>
      <c r="B2573" s="1"/>
      <c r="C2573" s="1"/>
      <c r="D2573" s="1"/>
      <c r="E2573" s="1"/>
      <c r="F2573" s="1"/>
      <c r="G2573" s="1"/>
      <c r="H2573" s="1"/>
      <c r="I2573" s="1"/>
      <c r="J2573" s="1"/>
      <c r="K2573" s="1"/>
      <c r="L2573" s="1"/>
      <c r="M2573" s="1"/>
      <c r="N2573" s="1"/>
      <c r="O2573" s="1"/>
      <c r="P2573" s="1"/>
      <c r="Q2573" s="1"/>
      <c r="R2573" s="1"/>
      <c r="S2573" s="1"/>
      <c r="T2573" s="1"/>
      <c r="U2573" s="1"/>
      <c r="V2573" s="1"/>
      <c r="W2573" s="1"/>
      <c r="X2573" s="1"/>
      <c r="Y2573" s="1"/>
      <c r="Z2573" s="1"/>
      <c r="AA2573" s="1"/>
      <c r="AB2573" s="1"/>
      <c r="AC2573" s="1"/>
      <c r="AD2573" s="1"/>
      <c r="AE2573" s="1"/>
      <c r="AF2573" s="83"/>
      <c r="AG2573" s="87"/>
      <c r="AH2573" s="1"/>
      <c r="AI2573" s="1"/>
      <c r="AJ2573" s="1"/>
      <c r="AK2573" s="1"/>
      <c r="AL2573" s="1"/>
      <c r="AM2573" s="1"/>
      <c r="AN2573" s="1"/>
      <c r="AO2573" s="1"/>
      <c r="AP2573" s="1"/>
      <c r="AQ2573" s="1"/>
      <c r="AR2573" s="1"/>
      <c r="AS2573" s="1"/>
      <c r="AT2573" s="1"/>
      <c r="AU2573" s="1"/>
      <c r="AV2573" s="1"/>
      <c r="AW2573" s="1"/>
      <c r="AX2573" s="1"/>
      <c r="AY2573" s="1"/>
      <c r="AZ2573" s="1"/>
      <c r="BA2573" s="1"/>
      <c r="BB2573" s="1"/>
      <c r="BC2573" s="1"/>
      <c r="BD2573" s="1"/>
      <c r="BE2573" s="1"/>
      <c r="BF2573" s="1"/>
      <c r="BG2573" s="1"/>
      <c r="BH2573" s="1"/>
      <c r="BI2573" s="1"/>
      <c r="BJ2573" s="1"/>
      <c r="BK2573" s="1"/>
    </row>
    <row r="2574" spans="1:63" s="2" customFormat="1" ht="15" customHeight="1" x14ac:dyDescent="0.15">
      <c r="A2574" s="1"/>
      <c r="B2574" s="1"/>
      <c r="C2574" s="1"/>
      <c r="D2574" s="1"/>
      <c r="E2574" s="1"/>
      <c r="F2574" s="1"/>
      <c r="G2574" s="1"/>
      <c r="H2574" s="1"/>
      <c r="I2574" s="1"/>
      <c r="J2574" s="1"/>
      <c r="K2574" s="1"/>
      <c r="L2574" s="1"/>
      <c r="M2574" s="1"/>
      <c r="N2574" s="1"/>
      <c r="O2574" s="1"/>
      <c r="P2574" s="1"/>
      <c r="Q2574" s="1"/>
      <c r="R2574" s="1"/>
      <c r="S2574" s="1"/>
      <c r="T2574" s="1"/>
      <c r="U2574" s="1"/>
      <c r="V2574" s="1"/>
      <c r="W2574" s="1"/>
      <c r="X2574" s="1"/>
      <c r="Y2574" s="1"/>
      <c r="Z2574" s="1"/>
      <c r="AA2574" s="1"/>
      <c r="AB2574" s="1"/>
      <c r="AC2574" s="1"/>
      <c r="AD2574" s="1"/>
      <c r="AE2574" s="1"/>
      <c r="AF2574" s="83"/>
      <c r="AG2574" s="87"/>
      <c r="AH2574" s="1"/>
      <c r="AI2574" s="1"/>
      <c r="AJ2574" s="1"/>
      <c r="AK2574" s="1"/>
      <c r="AL2574" s="1"/>
      <c r="AM2574" s="1"/>
      <c r="AN2574" s="1"/>
      <c r="AO2574" s="1"/>
      <c r="AP2574" s="1"/>
      <c r="AQ2574" s="1"/>
      <c r="AR2574" s="1"/>
      <c r="AS2574" s="1"/>
      <c r="AT2574" s="1"/>
      <c r="AU2574" s="1"/>
      <c r="AV2574" s="1"/>
      <c r="AW2574" s="1"/>
      <c r="AX2574" s="1"/>
      <c r="AY2574" s="1"/>
      <c r="AZ2574" s="1"/>
      <c r="BA2574" s="1"/>
      <c r="BB2574" s="1"/>
      <c r="BC2574" s="1"/>
      <c r="BD2574" s="1"/>
      <c r="BE2574" s="1"/>
      <c r="BF2574" s="1"/>
      <c r="BG2574" s="1"/>
      <c r="BH2574" s="1"/>
      <c r="BI2574" s="1"/>
      <c r="BJ2574" s="1"/>
      <c r="BK2574" s="1"/>
    </row>
    <row r="2575" spans="1:63" s="2" customFormat="1" ht="15" customHeight="1" x14ac:dyDescent="0.15">
      <c r="A2575" s="1"/>
      <c r="B2575" s="1"/>
      <c r="C2575" s="1"/>
      <c r="D2575" s="1"/>
      <c r="E2575" s="1"/>
      <c r="F2575" s="1"/>
      <c r="G2575" s="1"/>
      <c r="H2575" s="1"/>
      <c r="I2575" s="1"/>
      <c r="J2575" s="1"/>
      <c r="K2575" s="1"/>
      <c r="L2575" s="1"/>
      <c r="M2575" s="1"/>
      <c r="N2575" s="1"/>
      <c r="O2575" s="1"/>
      <c r="P2575" s="1"/>
      <c r="Q2575" s="1"/>
      <c r="R2575" s="1"/>
      <c r="S2575" s="1"/>
      <c r="T2575" s="1"/>
      <c r="U2575" s="1"/>
      <c r="V2575" s="1"/>
      <c r="W2575" s="1"/>
      <c r="X2575" s="1"/>
      <c r="Y2575" s="1"/>
      <c r="Z2575" s="1"/>
      <c r="AA2575" s="1"/>
      <c r="AB2575" s="1"/>
      <c r="AC2575" s="1"/>
      <c r="AD2575" s="1"/>
      <c r="AE2575" s="1"/>
      <c r="AF2575" s="83"/>
      <c r="AG2575" s="87"/>
      <c r="AH2575" s="1"/>
      <c r="AI2575" s="1"/>
      <c r="AJ2575" s="1"/>
      <c r="AK2575" s="1"/>
      <c r="AL2575" s="1"/>
      <c r="AM2575" s="1"/>
      <c r="AN2575" s="1"/>
      <c r="AO2575" s="1"/>
      <c r="AP2575" s="1"/>
      <c r="AQ2575" s="1"/>
      <c r="AR2575" s="1"/>
      <c r="AS2575" s="1"/>
      <c r="AT2575" s="1"/>
      <c r="AU2575" s="1"/>
      <c r="AV2575" s="1"/>
      <c r="AW2575" s="1"/>
      <c r="AX2575" s="1"/>
      <c r="AY2575" s="1"/>
      <c r="AZ2575" s="1"/>
      <c r="BA2575" s="1"/>
      <c r="BB2575" s="1"/>
      <c r="BC2575" s="1"/>
      <c r="BD2575" s="1"/>
      <c r="BE2575" s="1"/>
      <c r="BF2575" s="1"/>
      <c r="BG2575" s="1"/>
      <c r="BH2575" s="1"/>
      <c r="BI2575" s="1"/>
      <c r="BJ2575" s="1"/>
      <c r="BK2575" s="1"/>
    </row>
    <row r="2576" spans="1:63" s="2" customFormat="1" ht="15" customHeight="1" x14ac:dyDescent="0.15">
      <c r="A2576" s="1"/>
      <c r="B2576" s="1"/>
      <c r="C2576" s="1"/>
      <c r="D2576" s="1"/>
      <c r="E2576" s="1"/>
      <c r="F2576" s="1"/>
      <c r="G2576" s="1"/>
      <c r="H2576" s="1"/>
      <c r="I2576" s="1"/>
      <c r="J2576" s="1"/>
      <c r="K2576" s="1"/>
      <c r="L2576" s="1"/>
      <c r="M2576" s="1"/>
      <c r="N2576" s="1"/>
      <c r="O2576" s="1"/>
      <c r="P2576" s="1"/>
      <c r="Q2576" s="1"/>
      <c r="R2576" s="1"/>
      <c r="S2576" s="1"/>
      <c r="T2576" s="1"/>
      <c r="U2576" s="1"/>
      <c r="V2576" s="1"/>
      <c r="W2576" s="1"/>
      <c r="X2576" s="1"/>
      <c r="Y2576" s="1"/>
      <c r="Z2576" s="1"/>
      <c r="AA2576" s="1"/>
      <c r="AB2576" s="1"/>
      <c r="AC2576" s="1"/>
      <c r="AD2576" s="1"/>
      <c r="AE2576" s="1"/>
      <c r="AF2576" s="83"/>
      <c r="AG2576" s="87"/>
      <c r="AH2576" s="1"/>
      <c r="AI2576" s="1"/>
      <c r="AJ2576" s="1"/>
      <c r="AK2576" s="1"/>
      <c r="AL2576" s="1"/>
      <c r="AM2576" s="1"/>
      <c r="AN2576" s="1"/>
      <c r="AO2576" s="1"/>
      <c r="AP2576" s="1"/>
      <c r="AQ2576" s="1"/>
      <c r="AR2576" s="1"/>
      <c r="AS2576" s="1"/>
      <c r="AT2576" s="1"/>
      <c r="AU2576" s="1"/>
      <c r="AV2576" s="1"/>
      <c r="AW2576" s="1"/>
      <c r="AX2576" s="1"/>
      <c r="AY2576" s="1"/>
      <c r="AZ2576" s="1"/>
      <c r="BA2576" s="1"/>
      <c r="BB2576" s="1"/>
      <c r="BC2576" s="1"/>
      <c r="BD2576" s="1"/>
      <c r="BE2576" s="1"/>
      <c r="BF2576" s="1"/>
      <c r="BG2576" s="1"/>
      <c r="BH2576" s="1"/>
      <c r="BI2576" s="1"/>
      <c r="BJ2576" s="1"/>
      <c r="BK2576" s="1"/>
    </row>
    <row r="2577" spans="1:63" s="2" customFormat="1" ht="15" customHeight="1" x14ac:dyDescent="0.15">
      <c r="A2577" s="1"/>
      <c r="B2577" s="1"/>
      <c r="C2577" s="1"/>
      <c r="D2577" s="1"/>
      <c r="E2577" s="1"/>
      <c r="F2577" s="1"/>
      <c r="G2577" s="1"/>
      <c r="H2577" s="1"/>
      <c r="I2577" s="1"/>
      <c r="J2577" s="1"/>
      <c r="K2577" s="1"/>
      <c r="L2577" s="1"/>
      <c r="M2577" s="1"/>
      <c r="N2577" s="1"/>
      <c r="O2577" s="1"/>
      <c r="P2577" s="1"/>
      <c r="Q2577" s="1"/>
      <c r="R2577" s="1"/>
      <c r="S2577" s="1"/>
      <c r="T2577" s="1"/>
      <c r="U2577" s="1"/>
      <c r="V2577" s="1"/>
      <c r="W2577" s="1"/>
      <c r="X2577" s="1"/>
      <c r="Y2577" s="1"/>
      <c r="Z2577" s="1"/>
      <c r="AA2577" s="1"/>
      <c r="AB2577" s="1"/>
      <c r="AC2577" s="1"/>
      <c r="AD2577" s="1"/>
      <c r="AE2577" s="1"/>
      <c r="AF2577" s="83"/>
      <c r="AG2577" s="87"/>
      <c r="AH2577" s="1"/>
      <c r="AI2577" s="1"/>
      <c r="AJ2577" s="1"/>
      <c r="AK2577" s="1"/>
      <c r="AL2577" s="1"/>
      <c r="AM2577" s="1"/>
      <c r="AN2577" s="1"/>
      <c r="AO2577" s="1"/>
      <c r="AP2577" s="1"/>
      <c r="AQ2577" s="1"/>
      <c r="AR2577" s="1"/>
      <c r="AS2577" s="1"/>
      <c r="AT2577" s="1"/>
      <c r="AU2577" s="1"/>
      <c r="AV2577" s="1"/>
      <c r="AW2577" s="1"/>
      <c r="AX2577" s="1"/>
      <c r="AY2577" s="1"/>
      <c r="AZ2577" s="1"/>
      <c r="BA2577" s="1"/>
      <c r="BB2577" s="1"/>
      <c r="BC2577" s="1"/>
      <c r="BD2577" s="1"/>
      <c r="BE2577" s="1"/>
      <c r="BF2577" s="1"/>
      <c r="BG2577" s="1"/>
      <c r="BH2577" s="1"/>
      <c r="BI2577" s="1"/>
      <c r="BJ2577" s="1"/>
      <c r="BK2577" s="1"/>
    </row>
    <row r="2578" spans="1:63" s="2" customFormat="1" ht="15" customHeight="1" x14ac:dyDescent="0.15">
      <c r="A2578" s="1"/>
      <c r="B2578" s="1"/>
      <c r="C2578" s="1"/>
      <c r="D2578" s="1"/>
      <c r="E2578" s="1"/>
      <c r="F2578" s="1"/>
      <c r="G2578" s="1"/>
      <c r="H2578" s="1"/>
      <c r="I2578" s="1"/>
      <c r="J2578" s="1"/>
      <c r="K2578" s="1"/>
      <c r="L2578" s="1"/>
      <c r="M2578" s="1"/>
      <c r="N2578" s="1"/>
      <c r="O2578" s="1"/>
      <c r="P2578" s="1"/>
      <c r="Q2578" s="1"/>
      <c r="R2578" s="1"/>
      <c r="S2578" s="1"/>
      <c r="T2578" s="1"/>
      <c r="U2578" s="1"/>
      <c r="V2578" s="1"/>
      <c r="W2578" s="1"/>
      <c r="X2578" s="1"/>
      <c r="Y2578" s="1"/>
      <c r="Z2578" s="1"/>
      <c r="AA2578" s="1"/>
      <c r="AB2578" s="1"/>
      <c r="AC2578" s="1"/>
      <c r="AD2578" s="1"/>
      <c r="AE2578" s="1"/>
      <c r="AF2578" s="83"/>
      <c r="AG2578" s="87"/>
      <c r="AH2578" s="1"/>
      <c r="AI2578" s="1"/>
      <c r="AJ2578" s="1"/>
      <c r="AK2578" s="1"/>
      <c r="AL2578" s="1"/>
      <c r="AM2578" s="1"/>
      <c r="AN2578" s="1"/>
      <c r="AO2578" s="1"/>
      <c r="AP2578" s="1"/>
      <c r="AQ2578" s="1"/>
      <c r="AR2578" s="1"/>
      <c r="AS2578" s="1"/>
      <c r="AT2578" s="1"/>
      <c r="AU2578" s="1"/>
      <c r="AV2578" s="1"/>
      <c r="AW2578" s="1"/>
      <c r="AX2578" s="1"/>
      <c r="AY2578" s="1"/>
      <c r="AZ2578" s="1"/>
      <c r="BA2578" s="1"/>
      <c r="BB2578" s="1"/>
      <c r="BC2578" s="1"/>
      <c r="BD2578" s="1"/>
      <c r="BE2578" s="1"/>
      <c r="BF2578" s="1"/>
      <c r="BG2578" s="1"/>
      <c r="BH2578" s="1"/>
      <c r="BI2578" s="1"/>
      <c r="BJ2578" s="1"/>
      <c r="BK2578" s="1"/>
    </row>
    <row r="2579" spans="1:63" s="2" customFormat="1" ht="15" customHeight="1" x14ac:dyDescent="0.15">
      <c r="A2579" s="1"/>
      <c r="B2579" s="1"/>
      <c r="C2579" s="1"/>
      <c r="D2579" s="1"/>
      <c r="E2579" s="1"/>
      <c r="F2579" s="1"/>
      <c r="G2579" s="1"/>
      <c r="H2579" s="1"/>
      <c r="I2579" s="1"/>
      <c r="J2579" s="1"/>
      <c r="K2579" s="1"/>
      <c r="L2579" s="1"/>
      <c r="M2579" s="1"/>
      <c r="N2579" s="1"/>
      <c r="O2579" s="1"/>
      <c r="P2579" s="1"/>
      <c r="Q2579" s="1"/>
      <c r="R2579" s="1"/>
      <c r="S2579" s="1"/>
      <c r="T2579" s="1"/>
      <c r="U2579" s="1"/>
      <c r="V2579" s="1"/>
      <c r="W2579" s="1"/>
      <c r="X2579" s="1"/>
      <c r="Y2579" s="1"/>
      <c r="Z2579" s="1"/>
      <c r="AA2579" s="1"/>
      <c r="AB2579" s="1"/>
      <c r="AC2579" s="1"/>
      <c r="AD2579" s="1"/>
      <c r="AE2579" s="1"/>
      <c r="AF2579" s="83"/>
      <c r="AG2579" s="87"/>
      <c r="AH2579" s="1"/>
      <c r="AI2579" s="1"/>
      <c r="AJ2579" s="1"/>
      <c r="AK2579" s="1"/>
      <c r="AL2579" s="1"/>
      <c r="AM2579" s="1"/>
      <c r="AN2579" s="1"/>
      <c r="AO2579" s="1"/>
      <c r="AP2579" s="1"/>
      <c r="AQ2579" s="1"/>
      <c r="AR2579" s="1"/>
      <c r="AS2579" s="1"/>
      <c r="AT2579" s="1"/>
      <c r="AU2579" s="1"/>
      <c r="AV2579" s="1"/>
      <c r="AW2579" s="1"/>
      <c r="AX2579" s="1"/>
      <c r="AY2579" s="1"/>
      <c r="AZ2579" s="1"/>
      <c r="BA2579" s="1"/>
      <c r="BB2579" s="1"/>
      <c r="BC2579" s="1"/>
      <c r="BD2579" s="1"/>
      <c r="BE2579" s="1"/>
      <c r="BF2579" s="1"/>
      <c r="BG2579" s="1"/>
      <c r="BH2579" s="1"/>
      <c r="BI2579" s="1"/>
      <c r="BJ2579" s="1"/>
      <c r="BK2579" s="1"/>
    </row>
    <row r="2580" spans="1:63" s="2" customFormat="1" ht="15" customHeight="1" x14ac:dyDescent="0.15">
      <c r="A2580" s="1"/>
      <c r="B2580" s="1"/>
      <c r="C2580" s="1"/>
      <c r="D2580" s="1"/>
      <c r="E2580" s="1"/>
      <c r="F2580" s="1"/>
      <c r="G2580" s="1"/>
      <c r="H2580" s="1"/>
      <c r="I2580" s="1"/>
      <c r="J2580" s="1"/>
      <c r="K2580" s="1"/>
      <c r="L2580" s="1"/>
      <c r="M2580" s="1"/>
      <c r="N2580" s="1"/>
      <c r="O2580" s="1"/>
      <c r="P2580" s="1"/>
      <c r="Q2580" s="1"/>
      <c r="R2580" s="1"/>
      <c r="S2580" s="1"/>
      <c r="T2580" s="1"/>
      <c r="U2580" s="1"/>
      <c r="V2580" s="1"/>
      <c r="W2580" s="1"/>
      <c r="X2580" s="1"/>
      <c r="Y2580" s="1"/>
      <c r="Z2580" s="1"/>
      <c r="AA2580" s="1"/>
      <c r="AB2580" s="1"/>
      <c r="AC2580" s="1"/>
      <c r="AD2580" s="1"/>
      <c r="AE2580" s="1"/>
      <c r="AF2580" s="83"/>
      <c r="AG2580" s="87"/>
      <c r="AH2580" s="1"/>
      <c r="AI2580" s="1"/>
      <c r="AJ2580" s="1"/>
      <c r="AK2580" s="1"/>
      <c r="AL2580" s="1"/>
      <c r="AM2580" s="1"/>
      <c r="AN2580" s="1"/>
      <c r="AO2580" s="1"/>
      <c r="AP2580" s="1"/>
      <c r="AQ2580" s="1"/>
      <c r="AR2580" s="1"/>
      <c r="AS2580" s="1"/>
      <c r="AT2580" s="1"/>
      <c r="AU2580" s="1"/>
      <c r="AV2580" s="1"/>
      <c r="AW2580" s="1"/>
      <c r="AX2580" s="1"/>
      <c r="AY2580" s="1"/>
      <c r="AZ2580" s="1"/>
      <c r="BA2580" s="1"/>
      <c r="BB2580" s="1"/>
      <c r="BC2580" s="1"/>
      <c r="BD2580" s="1"/>
      <c r="BE2580" s="1"/>
      <c r="BF2580" s="1"/>
      <c r="BG2580" s="1"/>
      <c r="BH2580" s="1"/>
      <c r="BI2580" s="1"/>
      <c r="BJ2580" s="1"/>
      <c r="BK2580" s="1"/>
    </row>
    <row r="2581" spans="1:63" s="2" customFormat="1" ht="15" customHeight="1" x14ac:dyDescent="0.15">
      <c r="A2581" s="1"/>
      <c r="B2581" s="1"/>
      <c r="C2581" s="1"/>
      <c r="D2581" s="1"/>
      <c r="E2581" s="1"/>
      <c r="F2581" s="1"/>
      <c r="G2581" s="1"/>
      <c r="H2581" s="1"/>
      <c r="I2581" s="1"/>
      <c r="J2581" s="1"/>
      <c r="K2581" s="1"/>
      <c r="L2581" s="1"/>
      <c r="M2581" s="1"/>
      <c r="N2581" s="1"/>
      <c r="O2581" s="1"/>
      <c r="P2581" s="1"/>
      <c r="Q2581" s="1"/>
      <c r="R2581" s="1"/>
      <c r="S2581" s="1"/>
      <c r="T2581" s="1"/>
      <c r="U2581" s="1"/>
      <c r="V2581" s="1"/>
      <c r="W2581" s="1"/>
      <c r="X2581" s="1"/>
      <c r="Y2581" s="1"/>
      <c r="Z2581" s="1"/>
      <c r="AA2581" s="1"/>
      <c r="AB2581" s="1"/>
      <c r="AC2581" s="1"/>
      <c r="AD2581" s="1"/>
      <c r="AE2581" s="1"/>
      <c r="AF2581" s="83"/>
      <c r="AG2581" s="87"/>
      <c r="AH2581" s="1"/>
      <c r="AI2581" s="1"/>
      <c r="AJ2581" s="1"/>
      <c r="AK2581" s="1"/>
      <c r="AL2581" s="1"/>
      <c r="AM2581" s="1"/>
      <c r="AN2581" s="1"/>
      <c r="AO2581" s="1"/>
      <c r="AP2581" s="1"/>
      <c r="AQ2581" s="1"/>
      <c r="AR2581" s="1"/>
      <c r="AS2581" s="1"/>
      <c r="AT2581" s="1"/>
      <c r="AU2581" s="1"/>
      <c r="AV2581" s="1"/>
      <c r="AW2581" s="1"/>
      <c r="AX2581" s="1"/>
      <c r="AY2581" s="1"/>
      <c r="AZ2581" s="1"/>
      <c r="BA2581" s="1"/>
      <c r="BB2581" s="1"/>
      <c r="BC2581" s="1"/>
      <c r="BD2581" s="1"/>
      <c r="BE2581" s="1"/>
      <c r="BF2581" s="1"/>
      <c r="BG2581" s="1"/>
      <c r="BH2581" s="1"/>
      <c r="BI2581" s="1"/>
      <c r="BJ2581" s="1"/>
      <c r="BK2581" s="1"/>
    </row>
    <row r="2582" spans="1:63" s="2" customFormat="1" ht="15" customHeight="1" x14ac:dyDescent="0.15">
      <c r="A2582" s="1"/>
      <c r="B2582" s="1"/>
      <c r="C2582" s="1"/>
      <c r="D2582" s="1"/>
      <c r="E2582" s="1"/>
      <c r="F2582" s="1"/>
      <c r="G2582" s="1"/>
      <c r="H2582" s="1"/>
      <c r="I2582" s="1"/>
      <c r="J2582" s="1"/>
      <c r="K2582" s="1"/>
      <c r="L2582" s="1"/>
      <c r="M2582" s="1"/>
      <c r="N2582" s="1"/>
      <c r="O2582" s="1"/>
      <c r="P2582" s="1"/>
      <c r="Q2582" s="1"/>
      <c r="R2582" s="1"/>
      <c r="S2582" s="1"/>
      <c r="T2582" s="1"/>
      <c r="U2582" s="1"/>
      <c r="V2582" s="1"/>
      <c r="W2582" s="1"/>
      <c r="X2582" s="1"/>
      <c r="Y2582" s="1"/>
      <c r="Z2582" s="1"/>
      <c r="AA2582" s="1"/>
      <c r="AB2582" s="1"/>
      <c r="AC2582" s="1"/>
      <c r="AD2582" s="1"/>
      <c r="AE2582" s="1"/>
      <c r="AF2582" s="83"/>
      <c r="AG2582" s="87"/>
      <c r="AH2582" s="1"/>
      <c r="AI2582" s="1"/>
      <c r="AJ2582" s="1"/>
      <c r="AK2582" s="1"/>
      <c r="AL2582" s="1"/>
      <c r="AM2582" s="1"/>
      <c r="AN2582" s="1"/>
      <c r="AO2582" s="1"/>
      <c r="AP2582" s="1"/>
      <c r="AQ2582" s="1"/>
      <c r="AR2582" s="1"/>
      <c r="AS2582" s="1"/>
      <c r="AT2582" s="1"/>
      <c r="AU2582" s="1"/>
      <c r="AV2582" s="1"/>
      <c r="AW2582" s="1"/>
      <c r="AX2582" s="1"/>
      <c r="AY2582" s="1"/>
      <c r="AZ2582" s="1"/>
      <c r="BA2582" s="1"/>
      <c r="BB2582" s="1"/>
      <c r="BC2582" s="1"/>
      <c r="BD2582" s="1"/>
      <c r="BE2582" s="1"/>
      <c r="BF2582" s="1"/>
      <c r="BG2582" s="1"/>
      <c r="BH2582" s="1"/>
      <c r="BI2582" s="1"/>
      <c r="BJ2582" s="1"/>
      <c r="BK2582" s="1"/>
    </row>
    <row r="2583" spans="1:63" s="2" customFormat="1" ht="15" customHeight="1" x14ac:dyDescent="0.15">
      <c r="A2583" s="1"/>
      <c r="B2583" s="1"/>
      <c r="C2583" s="1"/>
      <c r="D2583" s="1"/>
      <c r="E2583" s="1"/>
      <c r="F2583" s="1"/>
      <c r="G2583" s="1"/>
      <c r="H2583" s="1"/>
      <c r="I2583" s="1"/>
      <c r="J2583" s="1"/>
      <c r="K2583" s="1"/>
      <c r="L2583" s="1"/>
      <c r="M2583" s="1"/>
      <c r="N2583" s="1"/>
      <c r="O2583" s="1"/>
      <c r="P2583" s="1"/>
      <c r="Q2583" s="1"/>
      <c r="R2583" s="1"/>
      <c r="S2583" s="1"/>
      <c r="T2583" s="1"/>
      <c r="U2583" s="1"/>
      <c r="V2583" s="1"/>
      <c r="W2583" s="1"/>
      <c r="X2583" s="1"/>
      <c r="Y2583" s="1"/>
      <c r="Z2583" s="1"/>
      <c r="AA2583" s="1"/>
      <c r="AB2583" s="1"/>
      <c r="AC2583" s="1"/>
      <c r="AD2583" s="1"/>
      <c r="AE2583" s="1"/>
      <c r="AF2583" s="83"/>
      <c r="AG2583" s="87"/>
      <c r="AH2583" s="1"/>
      <c r="AI2583" s="1"/>
      <c r="AJ2583" s="1"/>
      <c r="AK2583" s="1"/>
      <c r="AL2583" s="1"/>
      <c r="AM2583" s="1"/>
      <c r="AN2583" s="1"/>
      <c r="AO2583" s="1"/>
      <c r="AP2583" s="1"/>
      <c r="AQ2583" s="1"/>
      <c r="AR2583" s="1"/>
      <c r="AS2583" s="1"/>
      <c r="AT2583" s="1"/>
      <c r="AU2583" s="1"/>
      <c r="AV2583" s="1"/>
      <c r="AW2583" s="1"/>
      <c r="AX2583" s="1"/>
      <c r="AY2583" s="1"/>
      <c r="AZ2583" s="1"/>
      <c r="BA2583" s="1"/>
      <c r="BB2583" s="1"/>
      <c r="BC2583" s="1"/>
      <c r="BD2583" s="1"/>
      <c r="BE2583" s="1"/>
      <c r="BF2583" s="1"/>
      <c r="BG2583" s="1"/>
      <c r="BH2583" s="1"/>
      <c r="BI2583" s="1"/>
      <c r="BJ2583" s="1"/>
      <c r="BK2583" s="1"/>
    </row>
    <row r="2584" spans="1:63" s="2" customFormat="1" ht="15" customHeight="1" x14ac:dyDescent="0.15">
      <c r="A2584" s="1"/>
      <c r="B2584" s="1"/>
      <c r="C2584" s="1"/>
      <c r="D2584" s="1"/>
      <c r="E2584" s="1"/>
      <c r="F2584" s="1"/>
      <c r="G2584" s="1"/>
      <c r="H2584" s="1"/>
      <c r="I2584" s="1"/>
      <c r="J2584" s="1"/>
      <c r="K2584" s="1"/>
      <c r="L2584" s="1"/>
      <c r="M2584" s="1"/>
      <c r="N2584" s="1"/>
      <c r="O2584" s="1"/>
      <c r="P2584" s="1"/>
      <c r="Q2584" s="1"/>
      <c r="R2584" s="1"/>
      <c r="S2584" s="1"/>
      <c r="T2584" s="1"/>
      <c r="U2584" s="1"/>
      <c r="V2584" s="1"/>
      <c r="W2584" s="1"/>
      <c r="X2584" s="1"/>
      <c r="Y2584" s="1"/>
      <c r="Z2584" s="1"/>
      <c r="AA2584" s="1"/>
      <c r="AB2584" s="1"/>
      <c r="AC2584" s="1"/>
      <c r="AD2584" s="1"/>
      <c r="AE2584" s="1"/>
      <c r="AF2584" s="83"/>
      <c r="AG2584" s="87"/>
      <c r="AH2584" s="1"/>
      <c r="AI2584" s="1"/>
      <c r="AJ2584" s="1"/>
      <c r="AK2584" s="1"/>
      <c r="AL2584" s="1"/>
      <c r="AM2584" s="1"/>
      <c r="AN2584" s="1"/>
      <c r="AO2584" s="1"/>
      <c r="AP2584" s="1"/>
      <c r="AQ2584" s="1"/>
      <c r="AR2584" s="1"/>
      <c r="AS2584" s="1"/>
      <c r="AT2584" s="1"/>
      <c r="AU2584" s="1"/>
      <c r="AV2584" s="1"/>
      <c r="AW2584" s="1"/>
      <c r="AX2584" s="1"/>
      <c r="AY2584" s="1"/>
      <c r="AZ2584" s="1"/>
      <c r="BA2584" s="1"/>
      <c r="BB2584" s="1"/>
      <c r="BC2584" s="1"/>
      <c r="BD2584" s="1"/>
      <c r="BE2584" s="1"/>
      <c r="BF2584" s="1"/>
      <c r="BG2584" s="1"/>
      <c r="BH2584" s="1"/>
      <c r="BI2584" s="1"/>
      <c r="BJ2584" s="1"/>
      <c r="BK2584" s="1"/>
    </row>
    <row r="2585" spans="1:63" s="2" customFormat="1" ht="15" customHeight="1" x14ac:dyDescent="0.15">
      <c r="A2585" s="1"/>
      <c r="B2585" s="1"/>
      <c r="C2585" s="1"/>
      <c r="D2585" s="1"/>
      <c r="E2585" s="1"/>
      <c r="F2585" s="1"/>
      <c r="G2585" s="1"/>
      <c r="H2585" s="1"/>
      <c r="I2585" s="1"/>
      <c r="J2585" s="1"/>
      <c r="K2585" s="1"/>
      <c r="L2585" s="1"/>
      <c r="M2585" s="1"/>
      <c r="N2585" s="1"/>
      <c r="O2585" s="1"/>
      <c r="P2585" s="1"/>
      <c r="Q2585" s="1"/>
      <c r="R2585" s="1"/>
      <c r="S2585" s="1"/>
      <c r="T2585" s="1"/>
      <c r="U2585" s="1"/>
      <c r="V2585" s="1"/>
      <c r="W2585" s="1"/>
      <c r="X2585" s="1"/>
      <c r="Y2585" s="1"/>
      <c r="Z2585" s="1"/>
      <c r="AA2585" s="1"/>
      <c r="AB2585" s="1"/>
      <c r="AC2585" s="1"/>
      <c r="AD2585" s="1"/>
      <c r="AE2585" s="1"/>
      <c r="AF2585" s="83"/>
      <c r="AG2585" s="87"/>
      <c r="AH2585" s="1"/>
      <c r="AI2585" s="1"/>
      <c r="AJ2585" s="1"/>
      <c r="AK2585" s="1"/>
      <c r="AL2585" s="1"/>
      <c r="AM2585" s="1"/>
      <c r="AN2585" s="1"/>
      <c r="AO2585" s="1"/>
      <c r="AP2585" s="1"/>
      <c r="AQ2585" s="1"/>
      <c r="AR2585" s="1"/>
      <c r="AS2585" s="1"/>
      <c r="AT2585" s="1"/>
      <c r="AU2585" s="1"/>
      <c r="AV2585" s="1"/>
      <c r="AW2585" s="1"/>
      <c r="AX2585" s="1"/>
      <c r="AY2585" s="1"/>
      <c r="AZ2585" s="1"/>
      <c r="BA2585" s="1"/>
      <c r="BB2585" s="1"/>
      <c r="BC2585" s="1"/>
      <c r="BD2585" s="1"/>
      <c r="BE2585" s="1"/>
      <c r="BF2585" s="1"/>
      <c r="BG2585" s="1"/>
      <c r="BH2585" s="1"/>
      <c r="BI2585" s="1"/>
      <c r="BJ2585" s="1"/>
      <c r="BK2585" s="1"/>
    </row>
    <row r="2586" spans="1:63" s="2" customFormat="1" ht="15" customHeight="1" x14ac:dyDescent="0.15">
      <c r="A2586" s="1"/>
      <c r="B2586" s="1"/>
      <c r="C2586" s="1"/>
      <c r="D2586" s="1"/>
      <c r="E2586" s="1"/>
      <c r="F2586" s="1"/>
      <c r="G2586" s="1"/>
      <c r="H2586" s="1"/>
      <c r="I2586" s="1"/>
      <c r="J2586" s="1"/>
      <c r="K2586" s="1"/>
      <c r="L2586" s="1"/>
      <c r="M2586" s="1"/>
      <c r="N2586" s="1"/>
      <c r="O2586" s="1"/>
      <c r="P2586" s="1"/>
      <c r="Q2586" s="1"/>
      <c r="R2586" s="1"/>
      <c r="S2586" s="1"/>
      <c r="T2586" s="1"/>
      <c r="U2586" s="1"/>
      <c r="V2586" s="1"/>
      <c r="W2586" s="1"/>
      <c r="X2586" s="1"/>
      <c r="Y2586" s="1"/>
      <c r="Z2586" s="1"/>
      <c r="AA2586" s="1"/>
      <c r="AB2586" s="1"/>
      <c r="AC2586" s="1"/>
      <c r="AD2586" s="1"/>
      <c r="AE2586" s="1"/>
      <c r="AF2586" s="83"/>
      <c r="AG2586" s="87"/>
      <c r="AH2586" s="1"/>
      <c r="AI2586" s="1"/>
      <c r="AJ2586" s="1"/>
      <c r="AK2586" s="1"/>
      <c r="AL2586" s="1"/>
      <c r="AM2586" s="1"/>
      <c r="AN2586" s="1"/>
      <c r="AO2586" s="1"/>
      <c r="AP2586" s="1"/>
      <c r="AQ2586" s="1"/>
      <c r="AR2586" s="1"/>
      <c r="AS2586" s="1"/>
      <c r="AT2586" s="1"/>
      <c r="AU2586" s="1"/>
      <c r="AV2586" s="1"/>
      <c r="AW2586" s="1"/>
      <c r="AX2586" s="1"/>
      <c r="AY2586" s="1"/>
      <c r="AZ2586" s="1"/>
      <c r="BA2586" s="1"/>
      <c r="BB2586" s="1"/>
      <c r="BC2586" s="1"/>
      <c r="BD2586" s="1"/>
      <c r="BE2586" s="1"/>
      <c r="BF2586" s="1"/>
      <c r="BG2586" s="1"/>
      <c r="BH2586" s="1"/>
      <c r="BI2586" s="1"/>
      <c r="BJ2586" s="1"/>
      <c r="BK2586" s="1"/>
    </row>
    <row r="2587" spans="1:63" s="2" customFormat="1" ht="15" customHeight="1" x14ac:dyDescent="0.15">
      <c r="A2587" s="1"/>
      <c r="B2587" s="1"/>
      <c r="C2587" s="1"/>
      <c r="D2587" s="1"/>
      <c r="E2587" s="1"/>
      <c r="F2587" s="1"/>
      <c r="G2587" s="1"/>
      <c r="H2587" s="1"/>
      <c r="I2587" s="1"/>
      <c r="J2587" s="1"/>
      <c r="K2587" s="1"/>
      <c r="L2587" s="1"/>
      <c r="M2587" s="1"/>
      <c r="N2587" s="1"/>
      <c r="O2587" s="1"/>
      <c r="P2587" s="1"/>
      <c r="Q2587" s="1"/>
      <c r="R2587" s="1"/>
      <c r="S2587" s="1"/>
      <c r="T2587" s="1"/>
      <c r="U2587" s="1"/>
      <c r="V2587" s="1"/>
      <c r="W2587" s="1"/>
      <c r="X2587" s="1"/>
      <c r="Y2587" s="1"/>
      <c r="Z2587" s="1"/>
      <c r="AA2587" s="1"/>
      <c r="AB2587" s="1"/>
      <c r="AC2587" s="1"/>
      <c r="AD2587" s="1"/>
      <c r="AE2587" s="1"/>
      <c r="AF2587" s="83"/>
      <c r="AG2587" s="87"/>
      <c r="AH2587" s="1"/>
      <c r="AI2587" s="1"/>
      <c r="AJ2587" s="1"/>
      <c r="AK2587" s="1"/>
      <c r="AL2587" s="1"/>
      <c r="AM2587" s="1"/>
      <c r="AN2587" s="1"/>
      <c r="AO2587" s="1"/>
      <c r="AP2587" s="1"/>
      <c r="AQ2587" s="1"/>
      <c r="AR2587" s="1"/>
      <c r="AS2587" s="1"/>
      <c r="AT2587" s="1"/>
      <c r="AU2587" s="1"/>
      <c r="AV2587" s="1"/>
      <c r="AW2587" s="1"/>
      <c r="AX2587" s="1"/>
      <c r="AY2587" s="1"/>
      <c r="AZ2587" s="1"/>
      <c r="BA2587" s="1"/>
      <c r="BB2587" s="1"/>
      <c r="BC2587" s="1"/>
      <c r="BD2587" s="1"/>
      <c r="BE2587" s="1"/>
      <c r="BF2587" s="1"/>
      <c r="BG2587" s="1"/>
      <c r="BH2587" s="1"/>
      <c r="BI2587" s="1"/>
      <c r="BJ2587" s="1"/>
      <c r="BK2587" s="1"/>
    </row>
    <row r="2588" spans="1:63" s="2" customFormat="1" ht="15" customHeight="1" x14ac:dyDescent="0.15">
      <c r="A2588" s="1"/>
      <c r="B2588" s="1"/>
      <c r="C2588" s="1"/>
      <c r="D2588" s="1"/>
      <c r="E2588" s="1"/>
      <c r="F2588" s="1"/>
      <c r="G2588" s="1"/>
      <c r="H2588" s="1"/>
      <c r="I2588" s="1"/>
      <c r="J2588" s="1"/>
      <c r="K2588" s="1"/>
      <c r="L2588" s="1"/>
      <c r="M2588" s="1"/>
      <c r="N2588" s="1"/>
      <c r="O2588" s="1"/>
      <c r="P2588" s="1"/>
      <c r="Q2588" s="1"/>
      <c r="R2588" s="1"/>
      <c r="S2588" s="1"/>
      <c r="T2588" s="1"/>
      <c r="U2588" s="1"/>
      <c r="V2588" s="1"/>
      <c r="W2588" s="1"/>
      <c r="X2588" s="1"/>
      <c r="Y2588" s="1"/>
      <c r="Z2588" s="1"/>
      <c r="AA2588" s="1"/>
      <c r="AB2588" s="1"/>
      <c r="AC2588" s="1"/>
      <c r="AD2588" s="1"/>
      <c r="AE2588" s="1"/>
      <c r="AF2588" s="83"/>
      <c r="AG2588" s="87"/>
      <c r="AH2588" s="1"/>
      <c r="AI2588" s="1"/>
      <c r="AJ2588" s="1"/>
      <c r="AK2588" s="1"/>
      <c r="AL2588" s="1"/>
      <c r="AM2588" s="1"/>
      <c r="AN2588" s="1"/>
      <c r="AO2588" s="1"/>
      <c r="AP2588" s="1"/>
      <c r="AQ2588" s="1"/>
      <c r="AR2588" s="1"/>
      <c r="AS2588" s="1"/>
      <c r="AT2588" s="1"/>
      <c r="AU2588" s="1"/>
      <c r="AV2588" s="1"/>
      <c r="AW2588" s="1"/>
      <c r="AX2588" s="1"/>
      <c r="AY2588" s="1"/>
      <c r="AZ2588" s="1"/>
      <c r="BA2588" s="1"/>
      <c r="BB2588" s="1"/>
      <c r="BC2588" s="1"/>
      <c r="BD2588" s="1"/>
      <c r="BE2588" s="1"/>
      <c r="BF2588" s="1"/>
      <c r="BG2588" s="1"/>
      <c r="BH2588" s="1"/>
      <c r="BI2588" s="1"/>
      <c r="BJ2588" s="1"/>
      <c r="BK2588" s="1"/>
    </row>
    <row r="2589" spans="1:63" s="2" customFormat="1" ht="15" customHeight="1" x14ac:dyDescent="0.15">
      <c r="A2589" s="1"/>
      <c r="B2589" s="1"/>
      <c r="C2589" s="1"/>
      <c r="D2589" s="1"/>
      <c r="E2589" s="1"/>
      <c r="F2589" s="1"/>
      <c r="G2589" s="1"/>
      <c r="H2589" s="1"/>
      <c r="I2589" s="1"/>
      <c r="J2589" s="1"/>
      <c r="K2589" s="1"/>
      <c r="L2589" s="1"/>
      <c r="M2589" s="1"/>
      <c r="N2589" s="1"/>
      <c r="O2589" s="1"/>
      <c r="P2589" s="1"/>
      <c r="Q2589" s="1"/>
      <c r="R2589" s="1"/>
      <c r="S2589" s="1"/>
      <c r="T2589" s="1"/>
      <c r="U2589" s="1"/>
      <c r="V2589" s="1"/>
      <c r="W2589" s="1"/>
      <c r="X2589" s="1"/>
      <c r="Y2589" s="1"/>
      <c r="Z2589" s="1"/>
      <c r="AA2589" s="1"/>
      <c r="AB2589" s="1"/>
      <c r="AC2589" s="1"/>
      <c r="AD2589" s="1"/>
      <c r="AE2589" s="1"/>
      <c r="AF2589" s="83"/>
      <c r="AG2589" s="87"/>
      <c r="AH2589" s="1"/>
      <c r="AI2589" s="1"/>
      <c r="AJ2589" s="1"/>
      <c r="AK2589" s="1"/>
      <c r="AL2589" s="1"/>
      <c r="AM2589" s="1"/>
      <c r="AN2589" s="1"/>
      <c r="AO2589" s="1"/>
      <c r="AP2589" s="1"/>
      <c r="AQ2589" s="1"/>
      <c r="AR2589" s="1"/>
      <c r="AS2589" s="1"/>
      <c r="AT2589" s="1"/>
      <c r="AU2589" s="1"/>
      <c r="AV2589" s="1"/>
      <c r="AW2589" s="1"/>
      <c r="AX2589" s="1"/>
      <c r="AY2589" s="1"/>
      <c r="AZ2589" s="1"/>
      <c r="BA2589" s="1"/>
      <c r="BB2589" s="1"/>
      <c r="BC2589" s="1"/>
      <c r="BD2589" s="1"/>
      <c r="BE2589" s="1"/>
      <c r="BF2589" s="1"/>
      <c r="BG2589" s="1"/>
      <c r="BH2589" s="1"/>
      <c r="BI2589" s="1"/>
      <c r="BJ2589" s="1"/>
      <c r="BK2589" s="1"/>
    </row>
    <row r="2590" spans="1:63" s="2" customFormat="1" ht="15" customHeight="1" x14ac:dyDescent="0.15">
      <c r="A2590" s="1"/>
      <c r="B2590" s="1"/>
      <c r="C2590" s="1"/>
      <c r="D2590" s="1"/>
      <c r="E2590" s="1"/>
      <c r="F2590" s="1"/>
      <c r="G2590" s="1"/>
      <c r="H2590" s="1"/>
      <c r="I2590" s="1"/>
      <c r="J2590" s="1"/>
      <c r="K2590" s="1"/>
      <c r="L2590" s="1"/>
      <c r="M2590" s="1"/>
      <c r="N2590" s="1"/>
      <c r="O2590" s="1"/>
      <c r="P2590" s="1"/>
      <c r="Q2590" s="1"/>
      <c r="R2590" s="1"/>
      <c r="S2590" s="1"/>
      <c r="T2590" s="1"/>
      <c r="U2590" s="1"/>
      <c r="V2590" s="1"/>
      <c r="W2590" s="1"/>
      <c r="X2590" s="1"/>
      <c r="Y2590" s="1"/>
      <c r="Z2590" s="1"/>
      <c r="AA2590" s="1"/>
      <c r="AB2590" s="1"/>
      <c r="AC2590" s="1"/>
      <c r="AD2590" s="1"/>
      <c r="AE2590" s="1"/>
      <c r="AF2590" s="83"/>
      <c r="AG2590" s="87"/>
      <c r="AH2590" s="1"/>
      <c r="AI2590" s="1"/>
      <c r="AJ2590" s="1"/>
      <c r="AK2590" s="1"/>
      <c r="AL2590" s="1"/>
      <c r="AM2590" s="1"/>
      <c r="AN2590" s="1"/>
      <c r="AO2590" s="1"/>
      <c r="AP2590" s="1"/>
      <c r="AQ2590" s="1"/>
      <c r="AR2590" s="1"/>
      <c r="AS2590" s="1"/>
      <c r="AT2590" s="1"/>
      <c r="AU2590" s="1"/>
      <c r="AV2590" s="1"/>
      <c r="AW2590" s="1"/>
      <c r="AX2590" s="1"/>
      <c r="AY2590" s="1"/>
      <c r="AZ2590" s="1"/>
      <c r="BA2590" s="1"/>
      <c r="BB2590" s="1"/>
      <c r="BC2590" s="1"/>
      <c r="BD2590" s="1"/>
      <c r="BE2590" s="1"/>
      <c r="BF2590" s="1"/>
      <c r="BG2590" s="1"/>
      <c r="BH2590" s="1"/>
      <c r="BI2590" s="1"/>
      <c r="BJ2590" s="1"/>
      <c r="BK2590" s="1"/>
    </row>
    <row r="2591" spans="1:63" s="2" customFormat="1" ht="15" customHeight="1" x14ac:dyDescent="0.15">
      <c r="A2591" s="1"/>
      <c r="B2591" s="1"/>
      <c r="C2591" s="1"/>
      <c r="D2591" s="1"/>
      <c r="E2591" s="1"/>
      <c r="F2591" s="1"/>
      <c r="G2591" s="1"/>
      <c r="H2591" s="1"/>
      <c r="I2591" s="1"/>
      <c r="J2591" s="1"/>
      <c r="K2591" s="1"/>
      <c r="L2591" s="1"/>
      <c r="M2591" s="1"/>
      <c r="N2591" s="1"/>
      <c r="O2591" s="1"/>
      <c r="P2591" s="1"/>
      <c r="Q2591" s="1"/>
      <c r="R2591" s="1"/>
      <c r="S2591" s="1"/>
      <c r="T2591" s="1"/>
      <c r="U2591" s="1"/>
      <c r="V2591" s="1"/>
      <c r="W2591" s="1"/>
      <c r="X2591" s="1"/>
      <c r="Y2591" s="1"/>
      <c r="Z2591" s="1"/>
      <c r="AA2591" s="1"/>
      <c r="AB2591" s="1"/>
      <c r="AC2591" s="1"/>
      <c r="AD2591" s="1"/>
      <c r="AE2591" s="1"/>
      <c r="AF2591" s="83"/>
      <c r="AG2591" s="87"/>
      <c r="AH2591" s="1"/>
      <c r="AI2591" s="1"/>
      <c r="AJ2591" s="1"/>
      <c r="AK2591" s="1"/>
      <c r="AL2591" s="1"/>
      <c r="AM2591" s="1"/>
      <c r="AN2591" s="1"/>
      <c r="AO2591" s="1"/>
      <c r="AP2591" s="1"/>
      <c r="AQ2591" s="1"/>
      <c r="AR2591" s="1"/>
      <c r="AS2591" s="1"/>
      <c r="AT2591" s="1"/>
      <c r="AU2591" s="1"/>
      <c r="AV2591" s="1"/>
      <c r="AW2591" s="1"/>
      <c r="AX2591" s="1"/>
      <c r="AY2591" s="1"/>
      <c r="AZ2591" s="1"/>
      <c r="BA2591" s="1"/>
      <c r="BB2591" s="1"/>
      <c r="BC2591" s="1"/>
      <c r="BD2591" s="1"/>
      <c r="BE2591" s="1"/>
      <c r="BF2591" s="1"/>
      <c r="BG2591" s="1"/>
      <c r="BH2591" s="1"/>
      <c r="BI2591" s="1"/>
      <c r="BJ2591" s="1"/>
      <c r="BK2591" s="1"/>
    </row>
    <row r="2592" spans="1:63" s="2" customFormat="1" ht="15" customHeight="1" x14ac:dyDescent="0.15">
      <c r="A2592" s="1"/>
      <c r="B2592" s="1"/>
      <c r="C2592" s="1"/>
      <c r="D2592" s="1"/>
      <c r="E2592" s="1"/>
      <c r="F2592" s="1"/>
      <c r="G2592" s="1"/>
      <c r="H2592" s="1"/>
      <c r="I2592" s="1"/>
      <c r="J2592" s="1"/>
      <c r="K2592" s="1"/>
      <c r="L2592" s="1"/>
      <c r="M2592" s="1"/>
      <c r="N2592" s="1"/>
      <c r="O2592" s="1"/>
      <c r="P2592" s="1"/>
      <c r="Q2592" s="1"/>
      <c r="R2592" s="1"/>
      <c r="S2592" s="1"/>
      <c r="T2592" s="1"/>
      <c r="U2592" s="1"/>
      <c r="V2592" s="1"/>
      <c r="W2592" s="1"/>
      <c r="X2592" s="1"/>
      <c r="Y2592" s="1"/>
      <c r="Z2592" s="1"/>
      <c r="AA2592" s="1"/>
      <c r="AB2592" s="1"/>
      <c r="AC2592" s="1"/>
      <c r="AD2592" s="1"/>
      <c r="AE2592" s="1"/>
      <c r="AF2592" s="83"/>
      <c r="AG2592" s="87"/>
      <c r="AH2592" s="1"/>
      <c r="AI2592" s="1"/>
      <c r="AJ2592" s="1"/>
      <c r="AK2592" s="1"/>
      <c r="AL2592" s="1"/>
      <c r="AM2592" s="1"/>
      <c r="AN2592" s="1"/>
      <c r="AO2592" s="1"/>
      <c r="AP2592" s="1"/>
      <c r="AQ2592" s="1"/>
      <c r="AR2592" s="1"/>
      <c r="AS2592" s="1"/>
      <c r="AT2592" s="1"/>
      <c r="AU2592" s="1"/>
      <c r="AV2592" s="1"/>
      <c r="AW2592" s="1"/>
      <c r="AX2592" s="1"/>
      <c r="AY2592" s="1"/>
      <c r="AZ2592" s="1"/>
      <c r="BA2592" s="1"/>
      <c r="BB2592" s="1"/>
      <c r="BC2592" s="1"/>
      <c r="BD2592" s="1"/>
      <c r="BE2592" s="1"/>
      <c r="BF2592" s="1"/>
      <c r="BG2592" s="1"/>
      <c r="BH2592" s="1"/>
      <c r="BI2592" s="1"/>
      <c r="BJ2592" s="1"/>
      <c r="BK2592" s="1"/>
    </row>
    <row r="2593" spans="1:63" s="2" customFormat="1" ht="15" customHeight="1" x14ac:dyDescent="0.15">
      <c r="A2593" s="1"/>
      <c r="B2593" s="1"/>
      <c r="C2593" s="1"/>
      <c r="D2593" s="1"/>
      <c r="E2593" s="1"/>
      <c r="F2593" s="1"/>
      <c r="G2593" s="1"/>
      <c r="H2593" s="1"/>
      <c r="I2593" s="1"/>
      <c r="J2593" s="1"/>
      <c r="K2593" s="1"/>
      <c r="L2593" s="1"/>
      <c r="M2593" s="1"/>
      <c r="N2593" s="1"/>
      <c r="O2593" s="1"/>
      <c r="P2593" s="1"/>
      <c r="Q2593" s="1"/>
      <c r="R2593" s="1"/>
      <c r="S2593" s="1"/>
      <c r="T2593" s="1"/>
      <c r="U2593" s="1"/>
      <c r="V2593" s="1"/>
      <c r="W2593" s="1"/>
      <c r="X2593" s="1"/>
      <c r="Y2593" s="1"/>
      <c r="Z2593" s="1"/>
      <c r="AA2593" s="1"/>
      <c r="AB2593" s="1"/>
      <c r="AC2593" s="1"/>
      <c r="AD2593" s="1"/>
      <c r="AE2593" s="1"/>
      <c r="AF2593" s="83"/>
      <c r="AG2593" s="87"/>
      <c r="AH2593" s="1"/>
      <c r="AI2593" s="1"/>
      <c r="AJ2593" s="1"/>
      <c r="AK2593" s="1"/>
      <c r="AL2593" s="1"/>
      <c r="AM2593" s="1"/>
      <c r="AN2593" s="1"/>
      <c r="AO2593" s="1"/>
      <c r="AP2593" s="1"/>
      <c r="AQ2593" s="1"/>
      <c r="AR2593" s="1"/>
      <c r="AS2593" s="1"/>
      <c r="AT2593" s="1"/>
      <c r="AU2593" s="1"/>
      <c r="AV2593" s="1"/>
      <c r="AW2593" s="1"/>
      <c r="AX2593" s="1"/>
      <c r="AY2593" s="1"/>
      <c r="AZ2593" s="1"/>
      <c r="BA2593" s="1"/>
      <c r="BB2593" s="1"/>
      <c r="BC2593" s="1"/>
      <c r="BD2593" s="1"/>
      <c r="BE2593" s="1"/>
      <c r="BF2593" s="1"/>
      <c r="BG2593" s="1"/>
      <c r="BH2593" s="1"/>
      <c r="BI2593" s="1"/>
      <c r="BJ2593" s="1"/>
      <c r="BK2593" s="1"/>
    </row>
    <row r="2594" spans="1:63" s="2" customFormat="1" ht="15" customHeight="1" x14ac:dyDescent="0.15">
      <c r="A2594" s="1"/>
      <c r="B2594" s="1"/>
      <c r="C2594" s="1"/>
      <c r="D2594" s="1"/>
      <c r="E2594" s="1"/>
      <c r="F2594" s="1"/>
      <c r="G2594" s="1"/>
      <c r="H2594" s="1"/>
      <c r="I2594" s="1"/>
      <c r="J2594" s="1"/>
      <c r="K2594" s="1"/>
      <c r="L2594" s="1"/>
      <c r="M2594" s="1"/>
      <c r="N2594" s="1"/>
      <c r="O2594" s="1"/>
      <c r="P2594" s="1"/>
      <c r="Q2594" s="1"/>
      <c r="R2594" s="1"/>
      <c r="S2594" s="1"/>
      <c r="T2594" s="1"/>
      <c r="U2594" s="1"/>
      <c r="V2594" s="1"/>
      <c r="W2594" s="1"/>
      <c r="X2594" s="1"/>
      <c r="Y2594" s="1"/>
      <c r="Z2594" s="1"/>
      <c r="AA2594" s="1"/>
      <c r="AB2594" s="1"/>
      <c r="AC2594" s="1"/>
      <c r="AD2594" s="1"/>
      <c r="AE2594" s="1"/>
      <c r="AF2594" s="83"/>
      <c r="AG2594" s="87"/>
      <c r="AH2594" s="1"/>
      <c r="AI2594" s="1"/>
      <c r="AJ2594" s="1"/>
      <c r="AK2594" s="1"/>
      <c r="AL2594" s="1"/>
      <c r="AM2594" s="1"/>
      <c r="AN2594" s="1"/>
      <c r="AO2594" s="1"/>
      <c r="AP2594" s="1"/>
      <c r="AQ2594" s="1"/>
      <c r="AR2594" s="1"/>
      <c r="AS2594" s="1"/>
      <c r="AT2594" s="1"/>
      <c r="AU2594" s="1"/>
      <c r="AV2594" s="1"/>
      <c r="AW2594" s="1"/>
      <c r="AX2594" s="1"/>
      <c r="AY2594" s="1"/>
      <c r="AZ2594" s="1"/>
      <c r="BA2594" s="1"/>
      <c r="BB2594" s="1"/>
      <c r="BC2594" s="1"/>
      <c r="BD2594" s="1"/>
      <c r="BE2594" s="1"/>
      <c r="BF2594" s="1"/>
      <c r="BG2594" s="1"/>
      <c r="BH2594" s="1"/>
      <c r="BI2594" s="1"/>
      <c r="BJ2594" s="1"/>
      <c r="BK2594" s="1"/>
    </row>
    <row r="2595" spans="1:63" s="2" customFormat="1" ht="15" customHeight="1" x14ac:dyDescent="0.15">
      <c r="A2595" s="1"/>
      <c r="B2595" s="1"/>
      <c r="C2595" s="1"/>
      <c r="D2595" s="1"/>
      <c r="E2595" s="1"/>
      <c r="F2595" s="1"/>
      <c r="G2595" s="1"/>
      <c r="H2595" s="1"/>
      <c r="I2595" s="1"/>
      <c r="J2595" s="1"/>
      <c r="K2595" s="1"/>
      <c r="L2595" s="1"/>
      <c r="M2595" s="1"/>
      <c r="N2595" s="1"/>
      <c r="O2595" s="1"/>
      <c r="P2595" s="1"/>
      <c r="Q2595" s="1"/>
      <c r="R2595" s="1"/>
      <c r="S2595" s="1"/>
      <c r="T2595" s="1"/>
      <c r="U2595" s="1"/>
      <c r="V2595" s="1"/>
      <c r="W2595" s="1"/>
      <c r="X2595" s="1"/>
      <c r="Y2595" s="1"/>
      <c r="Z2595" s="1"/>
      <c r="AA2595" s="1"/>
      <c r="AB2595" s="1"/>
      <c r="AC2595" s="1"/>
      <c r="AD2595" s="1"/>
      <c r="AE2595" s="1"/>
      <c r="AF2595" s="83"/>
      <c r="AG2595" s="87"/>
      <c r="AH2595" s="1"/>
      <c r="AI2595" s="1"/>
      <c r="AJ2595" s="1"/>
      <c r="AK2595" s="1"/>
      <c r="AL2595" s="1"/>
      <c r="AM2595" s="1"/>
      <c r="AN2595" s="1"/>
      <c r="AO2595" s="1"/>
      <c r="AP2595" s="1"/>
      <c r="AQ2595" s="1"/>
      <c r="AR2595" s="1"/>
      <c r="AS2595" s="1"/>
      <c r="AT2595" s="1"/>
      <c r="AU2595" s="1"/>
      <c r="AV2595" s="1"/>
      <c r="AW2595" s="1"/>
      <c r="AX2595" s="1"/>
      <c r="AY2595" s="1"/>
      <c r="AZ2595" s="1"/>
      <c r="BA2595" s="1"/>
      <c r="BB2595" s="1"/>
      <c r="BC2595" s="1"/>
      <c r="BD2595" s="1"/>
      <c r="BE2595" s="1"/>
      <c r="BF2595" s="1"/>
      <c r="BG2595" s="1"/>
      <c r="BH2595" s="1"/>
      <c r="BI2595" s="1"/>
      <c r="BJ2595" s="1"/>
      <c r="BK2595" s="1"/>
    </row>
    <row r="2596" spans="1:63" s="2" customFormat="1" ht="15" customHeight="1" x14ac:dyDescent="0.15">
      <c r="A2596" s="1"/>
      <c r="B2596" s="1"/>
      <c r="C2596" s="1"/>
      <c r="D2596" s="1"/>
      <c r="E2596" s="1"/>
      <c r="F2596" s="1"/>
      <c r="G2596" s="1"/>
      <c r="H2596" s="1"/>
      <c r="I2596" s="1"/>
      <c r="J2596" s="1"/>
      <c r="K2596" s="1"/>
      <c r="L2596" s="1"/>
      <c r="M2596" s="1"/>
      <c r="N2596" s="1"/>
      <c r="O2596" s="1"/>
      <c r="P2596" s="1"/>
      <c r="Q2596" s="1"/>
      <c r="R2596" s="1"/>
      <c r="S2596" s="1"/>
      <c r="T2596" s="1"/>
      <c r="U2596" s="1"/>
      <c r="V2596" s="1"/>
      <c r="W2596" s="1"/>
      <c r="X2596" s="1"/>
      <c r="Y2596" s="1"/>
      <c r="Z2596" s="1"/>
      <c r="AA2596" s="1"/>
      <c r="AB2596" s="1"/>
      <c r="AC2596" s="1"/>
      <c r="AD2596" s="1"/>
      <c r="AE2596" s="1"/>
      <c r="AF2596" s="83"/>
      <c r="AG2596" s="87"/>
      <c r="AH2596" s="1"/>
      <c r="AI2596" s="1"/>
      <c r="AJ2596" s="1"/>
      <c r="AK2596" s="1"/>
      <c r="AL2596" s="1"/>
      <c r="AM2596" s="1"/>
      <c r="AN2596" s="1"/>
      <c r="AO2596" s="1"/>
      <c r="AP2596" s="1"/>
      <c r="AQ2596" s="1"/>
      <c r="AR2596" s="1"/>
      <c r="AS2596" s="1"/>
      <c r="AT2596" s="1"/>
      <c r="AU2596" s="1"/>
      <c r="AV2596" s="1"/>
      <c r="AW2596" s="1"/>
      <c r="AX2596" s="1"/>
      <c r="AY2596" s="1"/>
      <c r="AZ2596" s="1"/>
      <c r="BA2596" s="1"/>
      <c r="BB2596" s="1"/>
      <c r="BC2596" s="1"/>
      <c r="BD2596" s="1"/>
      <c r="BE2596" s="1"/>
      <c r="BF2596" s="1"/>
      <c r="BG2596" s="1"/>
      <c r="BH2596" s="1"/>
      <c r="BI2596" s="1"/>
      <c r="BJ2596" s="1"/>
      <c r="BK2596" s="1"/>
    </row>
    <row r="2597" spans="1:63" s="2" customFormat="1" ht="15" customHeight="1" x14ac:dyDescent="0.15">
      <c r="A2597" s="1"/>
      <c r="B2597" s="1"/>
      <c r="C2597" s="1"/>
      <c r="D2597" s="1"/>
      <c r="E2597" s="1"/>
      <c r="F2597" s="1"/>
      <c r="G2597" s="1"/>
      <c r="H2597" s="1"/>
      <c r="I2597" s="1"/>
      <c r="J2597" s="1"/>
      <c r="K2597" s="1"/>
      <c r="L2597" s="1"/>
      <c r="M2597" s="1"/>
      <c r="N2597" s="1"/>
      <c r="O2597" s="1"/>
      <c r="P2597" s="1"/>
      <c r="Q2597" s="1"/>
      <c r="R2597" s="1"/>
      <c r="S2597" s="1"/>
      <c r="T2597" s="1"/>
      <c r="U2597" s="1"/>
      <c r="V2597" s="1"/>
      <c r="W2597" s="1"/>
      <c r="X2597" s="1"/>
      <c r="Y2597" s="1"/>
      <c r="Z2597" s="1"/>
      <c r="AA2597" s="1"/>
      <c r="AB2597" s="1"/>
      <c r="AC2597" s="1"/>
      <c r="AD2597" s="1"/>
      <c r="AE2597" s="1"/>
      <c r="AF2597" s="83"/>
      <c r="AG2597" s="87"/>
      <c r="AH2597" s="1"/>
      <c r="AI2597" s="1"/>
      <c r="AJ2597" s="1"/>
      <c r="AK2597" s="1"/>
      <c r="AL2597" s="1"/>
      <c r="AM2597" s="1"/>
      <c r="AN2597" s="1"/>
      <c r="AO2597" s="1"/>
      <c r="AP2597" s="1"/>
      <c r="AQ2597" s="1"/>
      <c r="AR2597" s="1"/>
      <c r="AS2597" s="1"/>
      <c r="AT2597" s="1"/>
      <c r="AU2597" s="1"/>
      <c r="AV2597" s="1"/>
      <c r="AW2597" s="1"/>
      <c r="AX2597" s="1"/>
      <c r="AY2597" s="1"/>
      <c r="AZ2597" s="1"/>
      <c r="BA2597" s="1"/>
      <c r="BB2597" s="1"/>
      <c r="BC2597" s="1"/>
      <c r="BD2597" s="1"/>
      <c r="BE2597" s="1"/>
      <c r="BF2597" s="1"/>
      <c r="BG2597" s="1"/>
      <c r="BH2597" s="1"/>
      <c r="BI2597" s="1"/>
      <c r="BJ2597" s="1"/>
      <c r="BK2597" s="1"/>
    </row>
    <row r="2598" spans="1:63" s="2" customFormat="1" ht="15" customHeight="1" x14ac:dyDescent="0.15">
      <c r="A2598" s="1"/>
      <c r="B2598" s="1"/>
      <c r="C2598" s="1"/>
      <c r="D2598" s="1"/>
      <c r="E2598" s="1"/>
      <c r="F2598" s="1"/>
      <c r="G2598" s="1"/>
      <c r="H2598" s="1"/>
      <c r="I2598" s="1"/>
      <c r="J2598" s="1"/>
      <c r="K2598" s="1"/>
      <c r="L2598" s="1"/>
      <c r="M2598" s="1"/>
      <c r="N2598" s="1"/>
      <c r="O2598" s="1"/>
      <c r="P2598" s="1"/>
      <c r="Q2598" s="1"/>
      <c r="R2598" s="1"/>
      <c r="S2598" s="1"/>
      <c r="T2598" s="1"/>
      <c r="U2598" s="1"/>
      <c r="V2598" s="1"/>
      <c r="W2598" s="1"/>
      <c r="X2598" s="1"/>
      <c r="Y2598" s="1"/>
      <c r="Z2598" s="1"/>
      <c r="AA2598" s="1"/>
      <c r="AB2598" s="1"/>
      <c r="AC2598" s="1"/>
      <c r="AD2598" s="1"/>
      <c r="AE2598" s="1"/>
      <c r="AF2598" s="83"/>
      <c r="AG2598" s="87"/>
      <c r="AH2598" s="1"/>
      <c r="AI2598" s="1"/>
      <c r="AJ2598" s="1"/>
      <c r="AK2598" s="1"/>
      <c r="AL2598" s="1"/>
      <c r="AM2598" s="1"/>
      <c r="AN2598" s="1"/>
      <c r="AO2598" s="1"/>
      <c r="AP2598" s="1"/>
      <c r="AQ2598" s="1"/>
      <c r="AR2598" s="1"/>
      <c r="AS2598" s="1"/>
      <c r="AT2598" s="1"/>
      <c r="AU2598" s="1"/>
      <c r="AV2598" s="1"/>
      <c r="AW2598" s="1"/>
      <c r="AX2598" s="1"/>
      <c r="AY2598" s="1"/>
      <c r="AZ2598" s="1"/>
      <c r="BA2598" s="1"/>
      <c r="BB2598" s="1"/>
      <c r="BC2598" s="1"/>
      <c r="BD2598" s="1"/>
      <c r="BE2598" s="1"/>
      <c r="BF2598" s="1"/>
      <c r="BG2598" s="1"/>
      <c r="BH2598" s="1"/>
      <c r="BI2598" s="1"/>
      <c r="BJ2598" s="1"/>
      <c r="BK2598" s="1"/>
    </row>
    <row r="2599" spans="1:63" s="2" customFormat="1" ht="15" customHeight="1" x14ac:dyDescent="0.15">
      <c r="A2599" s="1"/>
      <c r="B2599" s="1"/>
      <c r="C2599" s="1"/>
      <c r="D2599" s="1"/>
      <c r="E2599" s="1"/>
      <c r="F2599" s="1"/>
      <c r="G2599" s="1"/>
      <c r="H2599" s="1"/>
      <c r="I2599" s="1"/>
      <c r="J2599" s="1"/>
      <c r="K2599" s="1"/>
      <c r="L2599" s="1"/>
      <c r="M2599" s="1"/>
      <c r="N2599" s="1"/>
      <c r="O2599" s="1"/>
      <c r="P2599" s="1"/>
      <c r="Q2599" s="1"/>
      <c r="R2599" s="1"/>
      <c r="S2599" s="1"/>
      <c r="T2599" s="1"/>
      <c r="U2599" s="1"/>
      <c r="V2599" s="1"/>
      <c r="W2599" s="1"/>
      <c r="X2599" s="1"/>
      <c r="Y2599" s="1"/>
      <c r="Z2599" s="1"/>
      <c r="AA2599" s="1"/>
      <c r="AB2599" s="1"/>
      <c r="AC2599" s="1"/>
      <c r="AD2599" s="1"/>
      <c r="AE2599" s="1"/>
      <c r="AF2599" s="83"/>
      <c r="AG2599" s="87"/>
      <c r="AH2599" s="1"/>
      <c r="AI2599" s="1"/>
      <c r="AJ2599" s="1"/>
      <c r="AK2599" s="1"/>
      <c r="AL2599" s="1"/>
      <c r="AM2599" s="1"/>
      <c r="AN2599" s="1"/>
      <c r="AO2599" s="1"/>
      <c r="AP2599" s="1"/>
      <c r="AQ2599" s="1"/>
      <c r="AR2599" s="1"/>
      <c r="AS2599" s="1"/>
      <c r="AT2599" s="1"/>
      <c r="AU2599" s="1"/>
      <c r="AV2599" s="1"/>
      <c r="AW2599" s="1"/>
      <c r="AX2599" s="1"/>
      <c r="AY2599" s="1"/>
      <c r="AZ2599" s="1"/>
      <c r="BA2599" s="1"/>
      <c r="BB2599" s="1"/>
      <c r="BC2599" s="1"/>
      <c r="BD2599" s="1"/>
      <c r="BE2599" s="1"/>
      <c r="BF2599" s="1"/>
      <c r="BG2599" s="1"/>
      <c r="BH2599" s="1"/>
      <c r="BI2599" s="1"/>
      <c r="BJ2599" s="1"/>
      <c r="BK2599" s="1"/>
    </row>
    <row r="2600" spans="1:63" s="2" customFormat="1" ht="15" customHeight="1" x14ac:dyDescent="0.15">
      <c r="A2600" s="1"/>
      <c r="B2600" s="1"/>
      <c r="C2600" s="1"/>
      <c r="D2600" s="1"/>
      <c r="E2600" s="1"/>
      <c r="F2600" s="1"/>
      <c r="G2600" s="1"/>
      <c r="H2600" s="1"/>
      <c r="I2600" s="1"/>
      <c r="J2600" s="1"/>
      <c r="K2600" s="1"/>
      <c r="L2600" s="1"/>
      <c r="M2600" s="1"/>
      <c r="N2600" s="1"/>
      <c r="O2600" s="1"/>
      <c r="P2600" s="1"/>
      <c r="Q2600" s="1"/>
      <c r="R2600" s="1"/>
      <c r="S2600" s="1"/>
      <c r="T2600" s="1"/>
      <c r="U2600" s="1"/>
      <c r="V2600" s="1"/>
      <c r="W2600" s="1"/>
      <c r="X2600" s="1"/>
      <c r="Y2600" s="1"/>
      <c r="Z2600" s="1"/>
      <c r="AA2600" s="1"/>
      <c r="AB2600" s="1"/>
      <c r="AC2600" s="1"/>
      <c r="AD2600" s="1"/>
      <c r="AE2600" s="1"/>
      <c r="AF2600" s="83"/>
      <c r="AG2600" s="87"/>
      <c r="AH2600" s="1"/>
      <c r="AI2600" s="1"/>
      <c r="AJ2600" s="1"/>
      <c r="AK2600" s="1"/>
      <c r="AL2600" s="1"/>
      <c r="AM2600" s="1"/>
      <c r="AN2600" s="1"/>
      <c r="AO2600" s="1"/>
      <c r="AP2600" s="1"/>
      <c r="AQ2600" s="1"/>
      <c r="AR2600" s="1"/>
      <c r="AS2600" s="1"/>
      <c r="AT2600" s="1"/>
      <c r="AU2600" s="1"/>
      <c r="AV2600" s="1"/>
      <c r="AW2600" s="1"/>
      <c r="AX2600" s="1"/>
      <c r="AY2600" s="1"/>
      <c r="AZ2600" s="1"/>
      <c r="BA2600" s="1"/>
      <c r="BB2600" s="1"/>
      <c r="BC2600" s="1"/>
      <c r="BD2600" s="1"/>
      <c r="BE2600" s="1"/>
      <c r="BF2600" s="1"/>
      <c r="BG2600" s="1"/>
      <c r="BH2600" s="1"/>
      <c r="BI2600" s="1"/>
      <c r="BJ2600" s="1"/>
      <c r="BK2600" s="1"/>
    </row>
    <row r="2601" spans="1:63" s="2" customFormat="1" ht="15" customHeight="1" x14ac:dyDescent="0.15">
      <c r="A2601" s="1"/>
      <c r="B2601" s="1"/>
      <c r="C2601" s="1"/>
      <c r="D2601" s="1"/>
      <c r="E2601" s="1"/>
      <c r="F2601" s="1"/>
      <c r="G2601" s="1"/>
      <c r="H2601" s="1"/>
      <c r="I2601" s="1"/>
      <c r="J2601" s="1"/>
      <c r="K2601" s="1"/>
      <c r="L2601" s="1"/>
      <c r="M2601" s="1"/>
      <c r="N2601" s="1"/>
      <c r="O2601" s="1"/>
      <c r="P2601" s="1"/>
      <c r="Q2601" s="1"/>
      <c r="R2601" s="1"/>
      <c r="S2601" s="1"/>
      <c r="T2601" s="1"/>
      <c r="U2601" s="1"/>
      <c r="V2601" s="1"/>
      <c r="W2601" s="1"/>
      <c r="X2601" s="1"/>
      <c r="Y2601" s="1"/>
      <c r="Z2601" s="1"/>
      <c r="AA2601" s="1"/>
      <c r="AB2601" s="1"/>
      <c r="AC2601" s="1"/>
      <c r="AD2601" s="1"/>
      <c r="AE2601" s="1"/>
      <c r="AF2601" s="83"/>
      <c r="AG2601" s="87"/>
      <c r="AH2601" s="1"/>
      <c r="AI2601" s="1"/>
      <c r="AJ2601" s="1"/>
      <c r="AK2601" s="1"/>
      <c r="AL2601" s="1"/>
      <c r="AM2601" s="1"/>
      <c r="AN2601" s="1"/>
      <c r="AO2601" s="1"/>
      <c r="AP2601" s="1"/>
      <c r="AQ2601" s="1"/>
      <c r="AR2601" s="1"/>
      <c r="AS2601" s="1"/>
      <c r="AT2601" s="1"/>
      <c r="AU2601" s="1"/>
      <c r="AV2601" s="1"/>
      <c r="AW2601" s="1"/>
      <c r="AX2601" s="1"/>
      <c r="AY2601" s="1"/>
      <c r="AZ2601" s="1"/>
      <c r="BA2601" s="1"/>
      <c r="BB2601" s="1"/>
      <c r="BC2601" s="1"/>
      <c r="BD2601" s="1"/>
      <c r="BE2601" s="1"/>
      <c r="BF2601" s="1"/>
      <c r="BG2601" s="1"/>
      <c r="BH2601" s="1"/>
      <c r="BI2601" s="1"/>
      <c r="BJ2601" s="1"/>
      <c r="BK2601" s="1"/>
    </row>
    <row r="2602" spans="1:63" s="2" customFormat="1" ht="15" customHeight="1" x14ac:dyDescent="0.15">
      <c r="A2602" s="1"/>
      <c r="B2602" s="1"/>
      <c r="C2602" s="1"/>
      <c r="D2602" s="1"/>
      <c r="E2602" s="1"/>
      <c r="F2602" s="1"/>
      <c r="G2602" s="1"/>
      <c r="H2602" s="1"/>
      <c r="I2602" s="1"/>
      <c r="J2602" s="1"/>
      <c r="K2602" s="1"/>
      <c r="L2602" s="1"/>
      <c r="M2602" s="1"/>
      <c r="N2602" s="1"/>
      <c r="O2602" s="1"/>
      <c r="P2602" s="1"/>
      <c r="Q2602" s="1"/>
      <c r="R2602" s="1"/>
      <c r="S2602" s="1"/>
      <c r="T2602" s="1"/>
      <c r="U2602" s="1"/>
      <c r="V2602" s="1"/>
      <c r="W2602" s="1"/>
      <c r="X2602" s="1"/>
      <c r="Y2602" s="1"/>
      <c r="Z2602" s="1"/>
      <c r="AA2602" s="1"/>
      <c r="AB2602" s="1"/>
      <c r="AC2602" s="1"/>
      <c r="AD2602" s="1"/>
      <c r="AE2602" s="1"/>
      <c r="AF2602" s="83"/>
      <c r="AG2602" s="87"/>
      <c r="AH2602" s="1"/>
      <c r="AI2602" s="1"/>
      <c r="AJ2602" s="1"/>
      <c r="AK2602" s="1"/>
      <c r="AL2602" s="1"/>
      <c r="AM2602" s="1"/>
      <c r="AN2602" s="1"/>
      <c r="AO2602" s="1"/>
      <c r="AP2602" s="1"/>
      <c r="AQ2602" s="1"/>
      <c r="AR2602" s="1"/>
      <c r="AS2602" s="1"/>
      <c r="AT2602" s="1"/>
      <c r="AU2602" s="1"/>
      <c r="AV2602" s="1"/>
      <c r="AW2602" s="1"/>
      <c r="AX2602" s="1"/>
      <c r="AY2602" s="1"/>
      <c r="AZ2602" s="1"/>
      <c r="BA2602" s="1"/>
      <c r="BB2602" s="1"/>
      <c r="BC2602" s="1"/>
      <c r="BD2602" s="1"/>
      <c r="BE2602" s="1"/>
      <c r="BF2602" s="1"/>
      <c r="BG2602" s="1"/>
      <c r="BH2602" s="1"/>
      <c r="BI2602" s="1"/>
      <c r="BJ2602" s="1"/>
      <c r="BK2602" s="1"/>
    </row>
    <row r="2603" spans="1:63" s="2" customFormat="1" ht="15" customHeight="1" x14ac:dyDescent="0.15">
      <c r="A2603" s="1"/>
      <c r="B2603" s="1"/>
      <c r="C2603" s="1"/>
      <c r="D2603" s="1"/>
      <c r="E2603" s="1"/>
      <c r="F2603" s="1"/>
      <c r="G2603" s="1"/>
      <c r="H2603" s="1"/>
      <c r="I2603" s="1"/>
      <c r="J2603" s="1"/>
      <c r="K2603" s="1"/>
      <c r="L2603" s="1"/>
      <c r="M2603" s="1"/>
      <c r="N2603" s="1"/>
      <c r="O2603" s="1"/>
      <c r="P2603" s="1"/>
      <c r="Q2603" s="1"/>
      <c r="R2603" s="1"/>
      <c r="S2603" s="1"/>
      <c r="T2603" s="1"/>
      <c r="U2603" s="1"/>
      <c r="V2603" s="1"/>
      <c r="W2603" s="1"/>
      <c r="X2603" s="1"/>
      <c r="Y2603" s="1"/>
      <c r="Z2603" s="1"/>
      <c r="AA2603" s="1"/>
      <c r="AB2603" s="1"/>
      <c r="AC2603" s="1"/>
      <c r="AD2603" s="1"/>
      <c r="AE2603" s="1"/>
      <c r="AF2603" s="83"/>
      <c r="AG2603" s="87"/>
      <c r="AH2603" s="1"/>
      <c r="AI2603" s="1"/>
      <c r="AJ2603" s="1"/>
      <c r="AK2603" s="1"/>
      <c r="AL2603" s="1"/>
      <c r="AM2603" s="1"/>
      <c r="AN2603" s="1"/>
      <c r="AO2603" s="1"/>
      <c r="AP2603" s="1"/>
      <c r="AQ2603" s="1"/>
      <c r="AR2603" s="1"/>
      <c r="AS2603" s="1"/>
      <c r="AT2603" s="1"/>
      <c r="AU2603" s="1"/>
      <c r="AV2603" s="1"/>
      <c r="AW2603" s="1"/>
      <c r="AX2603" s="1"/>
      <c r="AY2603" s="1"/>
      <c r="AZ2603" s="1"/>
      <c r="BA2603" s="1"/>
      <c r="BB2603" s="1"/>
      <c r="BC2603" s="1"/>
      <c r="BD2603" s="1"/>
      <c r="BE2603" s="1"/>
      <c r="BF2603" s="1"/>
      <c r="BG2603" s="1"/>
      <c r="BH2603" s="1"/>
      <c r="BI2603" s="1"/>
      <c r="BJ2603" s="1"/>
      <c r="BK2603" s="1"/>
    </row>
    <row r="2604" spans="1:63" s="2" customFormat="1" ht="15" customHeight="1" x14ac:dyDescent="0.15">
      <c r="A2604" s="1"/>
      <c r="B2604" s="1"/>
      <c r="C2604" s="1"/>
      <c r="D2604" s="1"/>
      <c r="E2604" s="1"/>
      <c r="F2604" s="1"/>
      <c r="G2604" s="1"/>
      <c r="H2604" s="1"/>
      <c r="I2604" s="1"/>
      <c r="J2604" s="1"/>
      <c r="K2604" s="1"/>
      <c r="L2604" s="1"/>
      <c r="M2604" s="1"/>
      <c r="N2604" s="1"/>
      <c r="O2604" s="1"/>
      <c r="P2604" s="1"/>
      <c r="Q2604" s="1"/>
      <c r="R2604" s="1"/>
      <c r="S2604" s="1"/>
      <c r="T2604" s="1"/>
      <c r="U2604" s="1"/>
      <c r="V2604" s="1"/>
      <c r="W2604" s="1"/>
      <c r="X2604" s="1"/>
      <c r="Y2604" s="1"/>
      <c r="Z2604" s="1"/>
      <c r="AA2604" s="1"/>
      <c r="AB2604" s="1"/>
      <c r="AC2604" s="1"/>
      <c r="AD2604" s="1"/>
      <c r="AE2604" s="1"/>
      <c r="AF2604" s="83"/>
      <c r="AG2604" s="87"/>
      <c r="AH2604" s="1"/>
      <c r="AI2604" s="1"/>
      <c r="AJ2604" s="1"/>
      <c r="AK2604" s="1"/>
      <c r="AL2604" s="1"/>
      <c r="AM2604" s="1"/>
      <c r="AN2604" s="1"/>
      <c r="AO2604" s="1"/>
      <c r="AP2604" s="1"/>
      <c r="AQ2604" s="1"/>
      <c r="AR2604" s="1"/>
      <c r="AS2604" s="1"/>
      <c r="AT2604" s="1"/>
      <c r="AU2604" s="1"/>
      <c r="AV2604" s="1"/>
      <c r="AW2604" s="1"/>
      <c r="AX2604" s="1"/>
      <c r="AY2604" s="1"/>
      <c r="AZ2604" s="1"/>
      <c r="BA2604" s="1"/>
      <c r="BB2604" s="1"/>
      <c r="BC2604" s="1"/>
      <c r="BD2604" s="1"/>
      <c r="BE2604" s="1"/>
      <c r="BF2604" s="1"/>
      <c r="BG2604" s="1"/>
      <c r="BH2604" s="1"/>
      <c r="BI2604" s="1"/>
      <c r="BJ2604" s="1"/>
      <c r="BK2604" s="1"/>
    </row>
    <row r="2605" spans="1:63" s="2" customFormat="1" ht="15" customHeight="1" x14ac:dyDescent="0.15">
      <c r="A2605" s="1"/>
      <c r="B2605" s="1"/>
      <c r="C2605" s="1"/>
      <c r="D2605" s="1"/>
      <c r="E2605" s="1"/>
      <c r="F2605" s="1"/>
      <c r="G2605" s="1"/>
      <c r="H2605" s="1"/>
      <c r="I2605" s="1"/>
      <c r="J2605" s="1"/>
      <c r="K2605" s="1"/>
      <c r="L2605" s="1"/>
      <c r="M2605" s="1"/>
      <c r="N2605" s="1"/>
      <c r="O2605" s="1"/>
      <c r="P2605" s="1"/>
      <c r="Q2605" s="1"/>
      <c r="R2605" s="1"/>
      <c r="S2605" s="1"/>
      <c r="T2605" s="1"/>
      <c r="U2605" s="1"/>
      <c r="V2605" s="1"/>
      <c r="W2605" s="1"/>
      <c r="X2605" s="1"/>
      <c r="Y2605" s="1"/>
      <c r="Z2605" s="1"/>
      <c r="AA2605" s="1"/>
      <c r="AB2605" s="1"/>
      <c r="AC2605" s="1"/>
      <c r="AD2605" s="1"/>
      <c r="AE2605" s="1"/>
      <c r="AF2605" s="83"/>
      <c r="AG2605" s="87"/>
      <c r="AH2605" s="1"/>
      <c r="AI2605" s="1"/>
      <c r="AJ2605" s="1"/>
      <c r="AK2605" s="1"/>
      <c r="AL2605" s="1"/>
      <c r="AM2605" s="1"/>
      <c r="AN2605" s="1"/>
      <c r="AO2605" s="1"/>
      <c r="AP2605" s="1"/>
      <c r="AQ2605" s="1"/>
      <c r="AR2605" s="1"/>
      <c r="AS2605" s="1"/>
      <c r="AT2605" s="1"/>
      <c r="AU2605" s="1"/>
      <c r="AV2605" s="1"/>
      <c r="AW2605" s="1"/>
      <c r="AX2605" s="1"/>
      <c r="AY2605" s="1"/>
      <c r="AZ2605" s="1"/>
      <c r="BA2605" s="1"/>
      <c r="BB2605" s="1"/>
      <c r="BC2605" s="1"/>
      <c r="BD2605" s="1"/>
      <c r="BE2605" s="1"/>
      <c r="BF2605" s="1"/>
      <c r="BG2605" s="1"/>
      <c r="BH2605" s="1"/>
      <c r="BI2605" s="1"/>
      <c r="BJ2605" s="1"/>
      <c r="BK2605" s="1"/>
    </row>
    <row r="2606" spans="1:63" s="2" customFormat="1" ht="15" customHeight="1" x14ac:dyDescent="0.15">
      <c r="A2606" s="1"/>
      <c r="B2606" s="1"/>
      <c r="C2606" s="1"/>
      <c r="D2606" s="1"/>
      <c r="E2606" s="1"/>
      <c r="F2606" s="1"/>
      <c r="G2606" s="1"/>
      <c r="H2606" s="1"/>
      <c r="I2606" s="1"/>
      <c r="J2606" s="1"/>
      <c r="K2606" s="1"/>
      <c r="L2606" s="1"/>
      <c r="M2606" s="1"/>
      <c r="N2606" s="1"/>
      <c r="O2606" s="1"/>
      <c r="P2606" s="1"/>
      <c r="Q2606" s="1"/>
      <c r="R2606" s="1"/>
      <c r="S2606" s="1"/>
      <c r="T2606" s="1"/>
      <c r="U2606" s="1"/>
      <c r="V2606" s="1"/>
      <c r="W2606" s="1"/>
      <c r="X2606" s="1"/>
      <c r="Y2606" s="1"/>
      <c r="Z2606" s="1"/>
      <c r="AA2606" s="1"/>
      <c r="AB2606" s="1"/>
      <c r="AC2606" s="1"/>
      <c r="AD2606" s="1"/>
      <c r="AE2606" s="1"/>
      <c r="AF2606" s="83"/>
      <c r="AG2606" s="87"/>
      <c r="AH2606" s="1"/>
      <c r="AI2606" s="1"/>
      <c r="AJ2606" s="1"/>
      <c r="AK2606" s="1"/>
      <c r="AL2606" s="1"/>
      <c r="AM2606" s="1"/>
      <c r="AN2606" s="1"/>
      <c r="AO2606" s="1"/>
      <c r="AP2606" s="1"/>
      <c r="AQ2606" s="1"/>
      <c r="AR2606" s="1"/>
      <c r="AS2606" s="1"/>
      <c r="AT2606" s="1"/>
      <c r="AU2606" s="1"/>
      <c r="AV2606" s="1"/>
      <c r="AW2606" s="1"/>
      <c r="AX2606" s="1"/>
      <c r="AY2606" s="1"/>
      <c r="AZ2606" s="1"/>
      <c r="BA2606" s="1"/>
      <c r="BB2606" s="1"/>
      <c r="BC2606" s="1"/>
      <c r="BD2606" s="1"/>
      <c r="BE2606" s="1"/>
      <c r="BF2606" s="1"/>
      <c r="BG2606" s="1"/>
      <c r="BH2606" s="1"/>
      <c r="BI2606" s="1"/>
      <c r="BJ2606" s="1"/>
      <c r="BK2606" s="1"/>
    </row>
    <row r="2607" spans="1:63" s="2" customFormat="1" ht="15" customHeight="1" x14ac:dyDescent="0.15">
      <c r="A2607" s="1"/>
      <c r="B2607" s="1"/>
      <c r="C2607" s="1"/>
      <c r="D2607" s="1"/>
      <c r="E2607" s="1"/>
      <c r="F2607" s="1"/>
      <c r="G2607" s="1"/>
      <c r="H2607" s="1"/>
      <c r="I2607" s="1"/>
      <c r="J2607" s="1"/>
      <c r="K2607" s="1"/>
      <c r="L2607" s="1"/>
      <c r="M2607" s="1"/>
      <c r="N2607" s="1"/>
      <c r="O2607" s="1"/>
      <c r="P2607" s="1"/>
      <c r="Q2607" s="1"/>
      <c r="R2607" s="1"/>
      <c r="S2607" s="1"/>
      <c r="T2607" s="1"/>
      <c r="U2607" s="1"/>
      <c r="V2607" s="1"/>
      <c r="W2607" s="1"/>
      <c r="X2607" s="1"/>
      <c r="Y2607" s="1"/>
      <c r="Z2607" s="1"/>
      <c r="AA2607" s="1"/>
      <c r="AB2607" s="1"/>
      <c r="AC2607" s="1"/>
      <c r="AD2607" s="1"/>
      <c r="AE2607" s="1"/>
      <c r="AF2607" s="83"/>
      <c r="AG2607" s="87"/>
      <c r="AH2607" s="1"/>
      <c r="AI2607" s="1"/>
      <c r="AJ2607" s="1"/>
      <c r="AK2607" s="1"/>
      <c r="AL2607" s="1"/>
      <c r="AM2607" s="1"/>
      <c r="AN2607" s="1"/>
      <c r="AO2607" s="1"/>
      <c r="AP2607" s="1"/>
      <c r="AQ2607" s="1"/>
      <c r="AR2607" s="1"/>
      <c r="AS2607" s="1"/>
      <c r="AT2607" s="1"/>
      <c r="AU2607" s="1"/>
      <c r="AV2607" s="1"/>
      <c r="AW2607" s="1"/>
      <c r="AX2607" s="1"/>
      <c r="AY2607" s="1"/>
      <c r="AZ2607" s="1"/>
      <c r="BA2607" s="1"/>
      <c r="BB2607" s="1"/>
      <c r="BC2607" s="1"/>
      <c r="BD2607" s="1"/>
      <c r="BE2607" s="1"/>
      <c r="BF2607" s="1"/>
      <c r="BG2607" s="1"/>
      <c r="BH2607" s="1"/>
      <c r="BI2607" s="1"/>
      <c r="BJ2607" s="1"/>
      <c r="BK2607" s="1"/>
    </row>
    <row r="2608" spans="1:63" s="2" customFormat="1" ht="15" customHeight="1" x14ac:dyDescent="0.15">
      <c r="A2608" s="1"/>
      <c r="B2608" s="1"/>
      <c r="C2608" s="1"/>
      <c r="D2608" s="1"/>
      <c r="E2608" s="1"/>
      <c r="F2608" s="1"/>
      <c r="G2608" s="1"/>
      <c r="H2608" s="1"/>
      <c r="I2608" s="1"/>
      <c r="J2608" s="1"/>
      <c r="K2608" s="1"/>
      <c r="L2608" s="1"/>
      <c r="M2608" s="1"/>
      <c r="N2608" s="1"/>
      <c r="O2608" s="1"/>
      <c r="P2608" s="1"/>
      <c r="Q2608" s="1"/>
      <c r="R2608" s="1"/>
      <c r="S2608" s="1"/>
      <c r="T2608" s="1"/>
      <c r="U2608" s="1"/>
      <c r="V2608" s="1"/>
      <c r="W2608" s="1"/>
      <c r="X2608" s="1"/>
      <c r="Y2608" s="1"/>
      <c r="Z2608" s="1"/>
      <c r="AA2608" s="1"/>
      <c r="AB2608" s="1"/>
      <c r="AC2608" s="1"/>
      <c r="AD2608" s="1"/>
      <c r="AE2608" s="1"/>
      <c r="AF2608" s="83"/>
      <c r="AG2608" s="87"/>
      <c r="AH2608" s="1"/>
      <c r="AI2608" s="1"/>
      <c r="AJ2608" s="1"/>
      <c r="AK2608" s="1"/>
      <c r="AL2608" s="1"/>
      <c r="AM2608" s="1"/>
      <c r="AN2608" s="1"/>
      <c r="AO2608" s="1"/>
      <c r="AP2608" s="1"/>
      <c r="AQ2608" s="1"/>
      <c r="AR2608" s="1"/>
      <c r="AS2608" s="1"/>
      <c r="AT2608" s="1"/>
      <c r="AU2608" s="1"/>
      <c r="AV2608" s="1"/>
      <c r="AW2608" s="1"/>
      <c r="AX2608" s="1"/>
      <c r="AY2608" s="1"/>
      <c r="AZ2608" s="1"/>
      <c r="BA2608" s="1"/>
      <c r="BB2608" s="1"/>
      <c r="BC2608" s="1"/>
      <c r="BD2608" s="1"/>
      <c r="BE2608" s="1"/>
      <c r="BF2608" s="1"/>
      <c r="BG2608" s="1"/>
      <c r="BH2608" s="1"/>
      <c r="BI2608" s="1"/>
      <c r="BJ2608" s="1"/>
      <c r="BK2608" s="1"/>
    </row>
    <row r="2609" spans="1:63" s="2" customFormat="1" ht="15" customHeight="1" x14ac:dyDescent="0.15">
      <c r="A2609" s="1"/>
      <c r="B2609" s="1"/>
      <c r="C2609" s="1"/>
      <c r="D2609" s="1"/>
      <c r="E2609" s="1"/>
      <c r="F2609" s="1"/>
      <c r="G2609" s="1"/>
      <c r="H2609" s="1"/>
      <c r="I2609" s="1"/>
      <c r="J2609" s="1"/>
      <c r="K2609" s="1"/>
      <c r="L2609" s="1"/>
      <c r="M2609" s="1"/>
      <c r="N2609" s="1"/>
      <c r="O2609" s="1"/>
      <c r="P2609" s="1"/>
      <c r="Q2609" s="1"/>
      <c r="R2609" s="1"/>
      <c r="S2609" s="1"/>
      <c r="T2609" s="1"/>
      <c r="U2609" s="1"/>
      <c r="V2609" s="1"/>
      <c r="W2609" s="1"/>
      <c r="X2609" s="1"/>
      <c r="Y2609" s="1"/>
      <c r="Z2609" s="1"/>
      <c r="AA2609" s="1"/>
      <c r="AB2609" s="1"/>
      <c r="AC2609" s="1"/>
      <c r="AD2609" s="1"/>
      <c r="AE2609" s="1"/>
      <c r="AF2609" s="83"/>
      <c r="AG2609" s="87"/>
      <c r="AH2609" s="1"/>
      <c r="AI2609" s="1"/>
      <c r="AJ2609" s="1"/>
      <c r="AK2609" s="1"/>
      <c r="AL2609" s="1"/>
      <c r="AM2609" s="1"/>
      <c r="AN2609" s="1"/>
      <c r="AO2609" s="1"/>
      <c r="AP2609" s="1"/>
      <c r="AQ2609" s="1"/>
      <c r="AR2609" s="1"/>
      <c r="AS2609" s="1"/>
      <c r="AT2609" s="1"/>
      <c r="AU2609" s="1"/>
      <c r="AV2609" s="1"/>
      <c r="AW2609" s="1"/>
      <c r="AX2609" s="1"/>
      <c r="AY2609" s="1"/>
      <c r="AZ2609" s="1"/>
      <c r="BA2609" s="1"/>
      <c r="BB2609" s="1"/>
      <c r="BC2609" s="1"/>
      <c r="BD2609" s="1"/>
      <c r="BE2609" s="1"/>
      <c r="BF2609" s="1"/>
      <c r="BG2609" s="1"/>
      <c r="BH2609" s="1"/>
      <c r="BI2609" s="1"/>
      <c r="BJ2609" s="1"/>
      <c r="BK2609" s="1"/>
    </row>
    <row r="2610" spans="1:63" s="2" customFormat="1" ht="15" customHeight="1" x14ac:dyDescent="0.15">
      <c r="A2610" s="1"/>
      <c r="B2610" s="1"/>
      <c r="C2610" s="1"/>
      <c r="D2610" s="1"/>
      <c r="E2610" s="1"/>
      <c r="F2610" s="1"/>
      <c r="G2610" s="1"/>
      <c r="H2610" s="1"/>
      <c r="I2610" s="1"/>
      <c r="J2610" s="1"/>
      <c r="K2610" s="1"/>
      <c r="L2610" s="1"/>
      <c r="M2610" s="1"/>
      <c r="N2610" s="1"/>
      <c r="O2610" s="1"/>
      <c r="P2610" s="1"/>
      <c r="Q2610" s="1"/>
      <c r="R2610" s="1"/>
      <c r="S2610" s="1"/>
      <c r="T2610" s="1"/>
      <c r="U2610" s="1"/>
      <c r="V2610" s="1"/>
      <c r="W2610" s="1"/>
      <c r="X2610" s="1"/>
      <c r="Y2610" s="1"/>
      <c r="Z2610" s="1"/>
      <c r="AA2610" s="1"/>
      <c r="AB2610" s="1"/>
      <c r="AC2610" s="1"/>
      <c r="AD2610" s="1"/>
      <c r="AE2610" s="1"/>
      <c r="AF2610" s="83"/>
      <c r="AG2610" s="87"/>
      <c r="AH2610" s="1"/>
      <c r="AI2610" s="1"/>
      <c r="AJ2610" s="1"/>
      <c r="AK2610" s="1"/>
      <c r="AL2610" s="1"/>
      <c r="AM2610" s="1"/>
      <c r="AN2610" s="1"/>
      <c r="AO2610" s="1"/>
      <c r="AP2610" s="1"/>
      <c r="AQ2610" s="1"/>
      <c r="AR2610" s="1"/>
      <c r="AS2610" s="1"/>
      <c r="AT2610" s="1"/>
      <c r="AU2610" s="1"/>
      <c r="AV2610" s="1"/>
      <c r="AW2610" s="1"/>
      <c r="AX2610" s="1"/>
      <c r="AY2610" s="1"/>
      <c r="AZ2610" s="1"/>
      <c r="BA2610" s="1"/>
      <c r="BB2610" s="1"/>
      <c r="BC2610" s="1"/>
      <c r="BD2610" s="1"/>
      <c r="BE2610" s="1"/>
      <c r="BF2610" s="1"/>
      <c r="BG2610" s="1"/>
      <c r="BH2610" s="1"/>
      <c r="BI2610" s="1"/>
      <c r="BJ2610" s="1"/>
      <c r="BK2610" s="1"/>
    </row>
    <row r="2611" spans="1:63" s="2" customFormat="1" ht="15" customHeight="1" x14ac:dyDescent="0.15">
      <c r="A2611" s="1"/>
      <c r="B2611" s="1"/>
      <c r="C2611" s="1"/>
      <c r="D2611" s="1"/>
      <c r="E2611" s="1"/>
      <c r="F2611" s="1"/>
      <c r="G2611" s="1"/>
      <c r="H2611" s="1"/>
      <c r="I2611" s="1"/>
      <c r="J2611" s="1"/>
      <c r="K2611" s="1"/>
      <c r="L2611" s="1"/>
      <c r="M2611" s="1"/>
      <c r="N2611" s="1"/>
      <c r="O2611" s="1"/>
      <c r="P2611" s="1"/>
      <c r="Q2611" s="1"/>
      <c r="R2611" s="1"/>
      <c r="S2611" s="1"/>
      <c r="T2611" s="1"/>
      <c r="U2611" s="1"/>
      <c r="V2611" s="1"/>
      <c r="W2611" s="1"/>
      <c r="X2611" s="1"/>
      <c r="Y2611" s="1"/>
      <c r="Z2611" s="1"/>
      <c r="AA2611" s="1"/>
      <c r="AB2611" s="1"/>
      <c r="AC2611" s="1"/>
      <c r="AD2611" s="1"/>
      <c r="AE2611" s="1"/>
      <c r="AF2611" s="83"/>
      <c r="AG2611" s="87"/>
      <c r="AH2611" s="1"/>
      <c r="AI2611" s="1"/>
      <c r="AJ2611" s="1"/>
      <c r="AK2611" s="1"/>
      <c r="AL2611" s="1"/>
      <c r="AM2611" s="1"/>
      <c r="AN2611" s="1"/>
      <c r="AO2611" s="1"/>
      <c r="AP2611" s="1"/>
      <c r="AQ2611" s="1"/>
      <c r="AR2611" s="1"/>
      <c r="AS2611" s="1"/>
      <c r="AT2611" s="1"/>
      <c r="AU2611" s="1"/>
      <c r="AV2611" s="1"/>
      <c r="AW2611" s="1"/>
      <c r="AX2611" s="1"/>
      <c r="AY2611" s="1"/>
      <c r="AZ2611" s="1"/>
      <c r="BA2611" s="1"/>
      <c r="BB2611" s="1"/>
      <c r="BC2611" s="1"/>
      <c r="BD2611" s="1"/>
      <c r="BE2611" s="1"/>
      <c r="BF2611" s="1"/>
      <c r="BG2611" s="1"/>
      <c r="BH2611" s="1"/>
      <c r="BI2611" s="1"/>
      <c r="BJ2611" s="1"/>
      <c r="BK2611" s="1"/>
    </row>
    <row r="2612" spans="1:63" s="2" customFormat="1" ht="15" customHeight="1" x14ac:dyDescent="0.15">
      <c r="A2612" s="1"/>
      <c r="B2612" s="1"/>
      <c r="C2612" s="1"/>
      <c r="D2612" s="1"/>
      <c r="E2612" s="1"/>
      <c r="F2612" s="1"/>
      <c r="G2612" s="1"/>
      <c r="H2612" s="1"/>
      <c r="I2612" s="1"/>
      <c r="J2612" s="1"/>
      <c r="K2612" s="1"/>
      <c r="L2612" s="1"/>
      <c r="M2612" s="1"/>
      <c r="N2612" s="1"/>
      <c r="O2612" s="1"/>
      <c r="P2612" s="1"/>
      <c r="Q2612" s="1"/>
      <c r="R2612" s="1"/>
      <c r="S2612" s="1"/>
      <c r="T2612" s="1"/>
      <c r="U2612" s="1"/>
      <c r="V2612" s="1"/>
      <c r="W2612" s="1"/>
      <c r="X2612" s="1"/>
      <c r="Y2612" s="1"/>
      <c r="Z2612" s="1"/>
      <c r="AA2612" s="1"/>
      <c r="AB2612" s="1"/>
      <c r="AC2612" s="1"/>
      <c r="AD2612" s="1"/>
      <c r="AE2612" s="1"/>
      <c r="AF2612" s="83"/>
      <c r="AG2612" s="87"/>
      <c r="AH2612" s="1"/>
      <c r="AI2612" s="1"/>
      <c r="AJ2612" s="1"/>
      <c r="AK2612" s="1"/>
      <c r="AL2612" s="1"/>
      <c r="AM2612" s="1"/>
      <c r="AN2612" s="1"/>
      <c r="AO2612" s="1"/>
      <c r="AP2612" s="1"/>
      <c r="AQ2612" s="1"/>
      <c r="AR2612" s="1"/>
      <c r="AS2612" s="1"/>
      <c r="AT2612" s="1"/>
      <c r="AU2612" s="1"/>
      <c r="AV2612" s="1"/>
      <c r="AW2612" s="1"/>
      <c r="AX2612" s="1"/>
      <c r="AY2612" s="1"/>
      <c r="AZ2612" s="1"/>
      <c r="BA2612" s="1"/>
      <c r="BB2612" s="1"/>
      <c r="BC2612" s="1"/>
      <c r="BD2612" s="1"/>
      <c r="BE2612" s="1"/>
      <c r="BF2612" s="1"/>
      <c r="BG2612" s="1"/>
      <c r="BH2612" s="1"/>
      <c r="BI2612" s="1"/>
      <c r="BJ2612" s="1"/>
      <c r="BK2612" s="1"/>
    </row>
    <row r="2613" spans="1:63" s="2" customFormat="1" ht="15" customHeight="1" x14ac:dyDescent="0.15">
      <c r="A2613" s="1"/>
      <c r="B2613" s="1"/>
      <c r="C2613" s="1"/>
      <c r="D2613" s="1"/>
      <c r="E2613" s="1"/>
      <c r="F2613" s="1"/>
      <c r="G2613" s="1"/>
      <c r="H2613" s="1"/>
      <c r="I2613" s="1"/>
      <c r="J2613" s="1"/>
      <c r="K2613" s="1"/>
      <c r="L2613" s="1"/>
      <c r="M2613" s="1"/>
      <c r="N2613" s="1"/>
      <c r="O2613" s="1"/>
      <c r="P2613" s="1"/>
      <c r="Q2613" s="1"/>
      <c r="R2613" s="1"/>
      <c r="S2613" s="1"/>
      <c r="T2613" s="1"/>
      <c r="U2613" s="1"/>
      <c r="V2613" s="1"/>
      <c r="W2613" s="1"/>
      <c r="X2613" s="1"/>
      <c r="Y2613" s="1"/>
      <c r="Z2613" s="1"/>
      <c r="AA2613" s="1"/>
      <c r="AB2613" s="1"/>
      <c r="AC2613" s="1"/>
      <c r="AD2613" s="1"/>
      <c r="AE2613" s="1"/>
      <c r="AF2613" s="83"/>
      <c r="AG2613" s="87"/>
      <c r="AH2613" s="1"/>
      <c r="AI2613" s="1"/>
      <c r="AJ2613" s="1"/>
      <c r="AK2613" s="1"/>
      <c r="AL2613" s="1"/>
      <c r="AM2613" s="1"/>
      <c r="AN2613" s="1"/>
      <c r="AO2613" s="1"/>
      <c r="AP2613" s="1"/>
      <c r="AQ2613" s="1"/>
      <c r="AR2613" s="1"/>
      <c r="AS2613" s="1"/>
      <c r="AT2613" s="1"/>
      <c r="AU2613" s="1"/>
      <c r="AV2613" s="1"/>
      <c r="AW2613" s="1"/>
      <c r="AX2613" s="1"/>
      <c r="AY2613" s="1"/>
      <c r="AZ2613" s="1"/>
      <c r="BA2613" s="1"/>
      <c r="BB2613" s="1"/>
      <c r="BC2613" s="1"/>
      <c r="BD2613" s="1"/>
      <c r="BE2613" s="1"/>
      <c r="BF2613" s="1"/>
      <c r="BG2613" s="1"/>
      <c r="BH2613" s="1"/>
      <c r="BI2613" s="1"/>
      <c r="BJ2613" s="1"/>
      <c r="BK2613" s="1"/>
    </row>
    <row r="2614" spans="1:63" s="2" customFormat="1" ht="15" customHeight="1" x14ac:dyDescent="0.15">
      <c r="A2614" s="1"/>
      <c r="B2614" s="1"/>
      <c r="C2614" s="1"/>
      <c r="D2614" s="1"/>
      <c r="E2614" s="1"/>
      <c r="F2614" s="1"/>
      <c r="G2614" s="1"/>
      <c r="H2614" s="1"/>
      <c r="I2614" s="1"/>
      <c r="J2614" s="1"/>
      <c r="K2614" s="1"/>
      <c r="L2614" s="1"/>
      <c r="M2614" s="1"/>
      <c r="N2614" s="1"/>
      <c r="O2614" s="1"/>
      <c r="P2614" s="1"/>
      <c r="Q2614" s="1"/>
      <c r="R2614" s="1"/>
      <c r="S2614" s="1"/>
      <c r="T2614" s="1"/>
      <c r="U2614" s="1"/>
      <c r="V2614" s="1"/>
      <c r="W2614" s="1"/>
      <c r="X2614" s="1"/>
      <c r="Y2614" s="1"/>
      <c r="Z2614" s="1"/>
      <c r="AA2614" s="1"/>
      <c r="AB2614" s="1"/>
      <c r="AC2614" s="1"/>
      <c r="AD2614" s="1"/>
      <c r="AE2614" s="1"/>
      <c r="AF2614" s="83"/>
      <c r="AG2614" s="87"/>
      <c r="AH2614" s="1"/>
      <c r="AI2614" s="1"/>
      <c r="AJ2614" s="1"/>
      <c r="AK2614" s="1"/>
      <c r="AL2614" s="1"/>
      <c r="AM2614" s="1"/>
      <c r="AN2614" s="1"/>
      <c r="AO2614" s="1"/>
      <c r="AP2614" s="1"/>
      <c r="AQ2614" s="1"/>
      <c r="AR2614" s="1"/>
      <c r="AS2614" s="1"/>
      <c r="AT2614" s="1"/>
      <c r="AU2614" s="1"/>
      <c r="AV2614" s="1"/>
      <c r="AW2614" s="1"/>
      <c r="AX2614" s="1"/>
      <c r="AY2614" s="1"/>
      <c r="AZ2614" s="1"/>
      <c r="BA2614" s="1"/>
      <c r="BB2614" s="1"/>
      <c r="BC2614" s="1"/>
      <c r="BD2614" s="1"/>
      <c r="BE2614" s="1"/>
      <c r="BF2614" s="1"/>
      <c r="BG2614" s="1"/>
      <c r="BH2614" s="1"/>
      <c r="BI2614" s="1"/>
      <c r="BJ2614" s="1"/>
      <c r="BK2614" s="1"/>
    </row>
    <row r="2615" spans="1:63" s="2" customFormat="1" ht="15" customHeight="1" x14ac:dyDescent="0.15">
      <c r="A2615" s="1"/>
      <c r="B2615" s="1"/>
      <c r="C2615" s="1"/>
      <c r="D2615" s="1"/>
      <c r="E2615" s="1"/>
      <c r="F2615" s="1"/>
      <c r="G2615" s="1"/>
      <c r="H2615" s="1"/>
      <c r="I2615" s="1"/>
      <c r="J2615" s="1"/>
      <c r="K2615" s="1"/>
      <c r="L2615" s="1"/>
      <c r="M2615" s="1"/>
      <c r="N2615" s="1"/>
      <c r="O2615" s="1"/>
      <c r="P2615" s="1"/>
      <c r="Q2615" s="1"/>
      <c r="R2615" s="1"/>
      <c r="S2615" s="1"/>
      <c r="T2615" s="1"/>
      <c r="U2615" s="1"/>
      <c r="V2615" s="1"/>
      <c r="W2615" s="1"/>
      <c r="X2615" s="1"/>
      <c r="Y2615" s="1"/>
      <c r="Z2615" s="1"/>
      <c r="AA2615" s="1"/>
      <c r="AB2615" s="1"/>
      <c r="AC2615" s="1"/>
      <c r="AD2615" s="1"/>
      <c r="AE2615" s="1"/>
      <c r="AF2615" s="83"/>
      <c r="AG2615" s="87"/>
      <c r="AH2615" s="1"/>
      <c r="AI2615" s="1"/>
      <c r="AJ2615" s="1"/>
      <c r="AK2615" s="1"/>
      <c r="AL2615" s="1"/>
      <c r="AM2615" s="1"/>
      <c r="AN2615" s="1"/>
      <c r="AO2615" s="1"/>
      <c r="AP2615" s="1"/>
      <c r="AQ2615" s="1"/>
      <c r="AR2615" s="1"/>
      <c r="AS2615" s="1"/>
      <c r="AT2615" s="1"/>
      <c r="AU2615" s="1"/>
      <c r="AV2615" s="1"/>
      <c r="AW2615" s="1"/>
      <c r="AX2615" s="1"/>
      <c r="AY2615" s="1"/>
      <c r="AZ2615" s="1"/>
      <c r="BA2615" s="1"/>
      <c r="BB2615" s="1"/>
      <c r="BC2615" s="1"/>
      <c r="BD2615" s="1"/>
      <c r="BE2615" s="1"/>
      <c r="BF2615" s="1"/>
      <c r="BG2615" s="1"/>
      <c r="BH2615" s="1"/>
      <c r="BI2615" s="1"/>
      <c r="BJ2615" s="1"/>
      <c r="BK2615" s="1"/>
    </row>
    <row r="2616" spans="1:63" s="2" customFormat="1" ht="15" customHeight="1" x14ac:dyDescent="0.15">
      <c r="A2616" s="1"/>
      <c r="B2616" s="1"/>
      <c r="C2616" s="1"/>
      <c r="D2616" s="1"/>
      <c r="E2616" s="1"/>
      <c r="F2616" s="1"/>
      <c r="G2616" s="1"/>
      <c r="H2616" s="1"/>
      <c r="I2616" s="1"/>
      <c r="J2616" s="1"/>
      <c r="K2616" s="1"/>
      <c r="L2616" s="1"/>
      <c r="M2616" s="1"/>
      <c r="N2616" s="1"/>
      <c r="O2616" s="1"/>
      <c r="P2616" s="1"/>
      <c r="Q2616" s="1"/>
      <c r="R2616" s="1"/>
      <c r="S2616" s="1"/>
      <c r="T2616" s="1"/>
      <c r="U2616" s="1"/>
      <c r="V2616" s="1"/>
      <c r="W2616" s="1"/>
      <c r="X2616" s="1"/>
      <c r="Y2616" s="1"/>
      <c r="Z2616" s="1"/>
      <c r="AA2616" s="1"/>
      <c r="AB2616" s="1"/>
      <c r="AC2616" s="1"/>
      <c r="AD2616" s="1"/>
      <c r="AE2616" s="1"/>
      <c r="AF2616" s="83"/>
      <c r="AG2616" s="87"/>
      <c r="AH2616" s="1"/>
      <c r="AI2616" s="1"/>
      <c r="AJ2616" s="1"/>
      <c r="AK2616" s="1"/>
      <c r="AL2616" s="1"/>
      <c r="AM2616" s="1"/>
      <c r="AN2616" s="1"/>
      <c r="AO2616" s="1"/>
      <c r="AP2616" s="1"/>
      <c r="AQ2616" s="1"/>
      <c r="AR2616" s="1"/>
      <c r="AS2616" s="1"/>
      <c r="AT2616" s="1"/>
      <c r="AU2616" s="1"/>
      <c r="AV2616" s="1"/>
      <c r="AW2616" s="1"/>
      <c r="AX2616" s="1"/>
      <c r="AY2616" s="1"/>
      <c r="AZ2616" s="1"/>
      <c r="BA2616" s="1"/>
      <c r="BB2616" s="1"/>
      <c r="BC2616" s="1"/>
      <c r="BD2616" s="1"/>
      <c r="BE2616" s="1"/>
      <c r="BF2616" s="1"/>
      <c r="BG2616" s="1"/>
      <c r="BH2616" s="1"/>
      <c r="BI2616" s="1"/>
      <c r="BJ2616" s="1"/>
      <c r="BK2616" s="1"/>
    </row>
    <row r="2617" spans="1:63" s="2" customFormat="1" ht="15" customHeight="1" x14ac:dyDescent="0.15">
      <c r="A2617" s="1"/>
      <c r="B2617" s="1"/>
      <c r="C2617" s="1"/>
      <c r="D2617" s="1"/>
      <c r="E2617" s="1"/>
      <c r="F2617" s="1"/>
      <c r="G2617" s="1"/>
      <c r="H2617" s="1"/>
      <c r="I2617" s="1"/>
      <c r="J2617" s="1"/>
      <c r="K2617" s="1"/>
      <c r="L2617" s="1"/>
      <c r="M2617" s="1"/>
      <c r="N2617" s="1"/>
      <c r="O2617" s="1"/>
      <c r="P2617" s="1"/>
      <c r="Q2617" s="1"/>
      <c r="R2617" s="1"/>
      <c r="S2617" s="1"/>
      <c r="T2617" s="1"/>
      <c r="U2617" s="1"/>
      <c r="V2617" s="1"/>
      <c r="W2617" s="1"/>
      <c r="X2617" s="1"/>
      <c r="Y2617" s="1"/>
      <c r="Z2617" s="1"/>
      <c r="AA2617" s="1"/>
      <c r="AB2617" s="1"/>
      <c r="AC2617" s="1"/>
      <c r="AD2617" s="1"/>
      <c r="AE2617" s="1"/>
      <c r="AF2617" s="83"/>
      <c r="AG2617" s="87"/>
      <c r="AH2617" s="1"/>
      <c r="AI2617" s="1"/>
      <c r="AJ2617" s="1"/>
      <c r="AK2617" s="1"/>
      <c r="AL2617" s="1"/>
      <c r="AM2617" s="1"/>
      <c r="AN2617" s="1"/>
      <c r="AO2617" s="1"/>
      <c r="AP2617" s="1"/>
      <c r="AQ2617" s="1"/>
      <c r="AR2617" s="1"/>
      <c r="AS2617" s="1"/>
      <c r="AT2617" s="1"/>
      <c r="AU2617" s="1"/>
      <c r="AV2617" s="1"/>
      <c r="AW2617" s="1"/>
      <c r="AX2617" s="1"/>
      <c r="AY2617" s="1"/>
      <c r="AZ2617" s="1"/>
      <c r="BA2617" s="1"/>
      <c r="BB2617" s="1"/>
      <c r="BC2617" s="1"/>
      <c r="BD2617" s="1"/>
      <c r="BE2617" s="1"/>
      <c r="BF2617" s="1"/>
      <c r="BG2617" s="1"/>
      <c r="BH2617" s="1"/>
      <c r="BI2617" s="1"/>
      <c r="BJ2617" s="1"/>
      <c r="BK2617" s="1"/>
    </row>
    <row r="2618" spans="1:63" s="2" customFormat="1" ht="15" customHeight="1" x14ac:dyDescent="0.15">
      <c r="A2618" s="1"/>
      <c r="B2618" s="1"/>
      <c r="C2618" s="1"/>
      <c r="D2618" s="1"/>
      <c r="E2618" s="1"/>
      <c r="F2618" s="1"/>
      <c r="G2618" s="1"/>
      <c r="H2618" s="1"/>
      <c r="I2618" s="1"/>
      <c r="J2618" s="1"/>
      <c r="K2618" s="1"/>
      <c r="L2618" s="1"/>
      <c r="M2618" s="1"/>
      <c r="N2618" s="1"/>
      <c r="O2618" s="1"/>
      <c r="P2618" s="1"/>
      <c r="Q2618" s="1"/>
      <c r="R2618" s="1"/>
      <c r="S2618" s="1"/>
      <c r="T2618" s="1"/>
      <c r="U2618" s="1"/>
      <c r="V2618" s="1"/>
      <c r="W2618" s="1"/>
      <c r="X2618" s="1"/>
      <c r="Y2618" s="1"/>
      <c r="Z2618" s="1"/>
      <c r="AA2618" s="1"/>
      <c r="AB2618" s="1"/>
      <c r="AC2618" s="1"/>
      <c r="AD2618" s="1"/>
      <c r="AE2618" s="1"/>
      <c r="AF2618" s="83"/>
      <c r="AG2618" s="87"/>
      <c r="AH2618" s="1"/>
      <c r="AI2618" s="1"/>
      <c r="AJ2618" s="1"/>
      <c r="AK2618" s="1"/>
      <c r="AL2618" s="1"/>
      <c r="AM2618" s="1"/>
      <c r="AN2618" s="1"/>
      <c r="AO2618" s="1"/>
      <c r="AP2618" s="1"/>
      <c r="AQ2618" s="1"/>
      <c r="AR2618" s="1"/>
      <c r="AS2618" s="1"/>
      <c r="AT2618" s="1"/>
      <c r="AU2618" s="1"/>
      <c r="AV2618" s="1"/>
      <c r="AW2618" s="1"/>
      <c r="AX2618" s="1"/>
      <c r="AY2618" s="1"/>
      <c r="AZ2618" s="1"/>
      <c r="BA2618" s="1"/>
      <c r="BB2618" s="1"/>
      <c r="BC2618" s="1"/>
      <c r="BD2618" s="1"/>
      <c r="BE2618" s="1"/>
      <c r="BF2618" s="1"/>
      <c r="BG2618" s="1"/>
      <c r="BH2618" s="1"/>
      <c r="BI2618" s="1"/>
      <c r="BJ2618" s="1"/>
      <c r="BK2618" s="1"/>
    </row>
    <row r="2619" spans="1:63" s="2" customFormat="1" ht="15" customHeight="1" x14ac:dyDescent="0.15">
      <c r="A2619" s="1"/>
      <c r="B2619" s="1"/>
      <c r="C2619" s="1"/>
      <c r="D2619" s="1"/>
      <c r="E2619" s="1"/>
      <c r="F2619" s="1"/>
      <c r="G2619" s="1"/>
      <c r="H2619" s="1"/>
      <c r="I2619" s="1"/>
      <c r="J2619" s="1"/>
      <c r="K2619" s="1"/>
      <c r="L2619" s="1"/>
      <c r="M2619" s="1"/>
      <c r="N2619" s="1"/>
      <c r="O2619" s="1"/>
      <c r="P2619" s="1"/>
      <c r="Q2619" s="1"/>
      <c r="R2619" s="1"/>
      <c r="S2619" s="1"/>
      <c r="T2619" s="1"/>
      <c r="U2619" s="1"/>
      <c r="V2619" s="1"/>
      <c r="W2619" s="1"/>
      <c r="X2619" s="1"/>
      <c r="Y2619" s="1"/>
      <c r="Z2619" s="1"/>
      <c r="AA2619" s="1"/>
      <c r="AB2619" s="1"/>
      <c r="AC2619" s="1"/>
      <c r="AD2619" s="1"/>
      <c r="AE2619" s="1"/>
      <c r="AF2619" s="83"/>
      <c r="AG2619" s="87"/>
      <c r="AH2619" s="1"/>
      <c r="AI2619" s="1"/>
      <c r="AJ2619" s="1"/>
      <c r="AK2619" s="1"/>
      <c r="AL2619" s="1"/>
      <c r="AM2619" s="1"/>
      <c r="AN2619" s="1"/>
      <c r="AO2619" s="1"/>
      <c r="AP2619" s="1"/>
      <c r="AQ2619" s="1"/>
      <c r="AR2619" s="1"/>
      <c r="AS2619" s="1"/>
      <c r="AT2619" s="1"/>
      <c r="AU2619" s="1"/>
      <c r="AV2619" s="1"/>
      <c r="AW2619" s="1"/>
      <c r="AX2619" s="1"/>
      <c r="AY2619" s="1"/>
      <c r="AZ2619" s="1"/>
      <c r="BA2619" s="1"/>
      <c r="BB2619" s="1"/>
      <c r="BC2619" s="1"/>
      <c r="BD2619" s="1"/>
      <c r="BE2619" s="1"/>
      <c r="BF2619" s="1"/>
      <c r="BG2619" s="1"/>
      <c r="BH2619" s="1"/>
      <c r="BI2619" s="1"/>
      <c r="BJ2619" s="1"/>
      <c r="BK2619" s="1"/>
    </row>
    <row r="2620" spans="1:63" s="2" customFormat="1" ht="15" customHeight="1" x14ac:dyDescent="0.15">
      <c r="A2620" s="1"/>
      <c r="B2620" s="1"/>
      <c r="C2620" s="1"/>
      <c r="D2620" s="1"/>
      <c r="E2620" s="1"/>
      <c r="F2620" s="1"/>
      <c r="G2620" s="1"/>
      <c r="H2620" s="1"/>
      <c r="I2620" s="1"/>
      <c r="J2620" s="1"/>
      <c r="K2620" s="1"/>
      <c r="L2620" s="1"/>
      <c r="M2620" s="1"/>
      <c r="N2620" s="1"/>
      <c r="O2620" s="1"/>
      <c r="P2620" s="1"/>
      <c r="Q2620" s="1"/>
      <c r="R2620" s="1"/>
      <c r="S2620" s="1"/>
      <c r="T2620" s="1"/>
      <c r="U2620" s="1"/>
      <c r="V2620" s="1"/>
      <c r="W2620" s="1"/>
      <c r="X2620" s="1"/>
      <c r="Y2620" s="1"/>
      <c r="Z2620" s="1"/>
      <c r="AA2620" s="1"/>
      <c r="AB2620" s="1"/>
      <c r="AC2620" s="1"/>
      <c r="AD2620" s="1"/>
      <c r="AE2620" s="1"/>
      <c r="AF2620" s="83"/>
      <c r="AG2620" s="87"/>
      <c r="AH2620" s="1"/>
      <c r="AI2620" s="1"/>
      <c r="AJ2620" s="1"/>
      <c r="AK2620" s="1"/>
      <c r="AL2620" s="1"/>
      <c r="AM2620" s="1"/>
      <c r="AN2620" s="1"/>
      <c r="AO2620" s="1"/>
      <c r="AP2620" s="1"/>
      <c r="AQ2620" s="1"/>
      <c r="AR2620" s="1"/>
      <c r="AS2620" s="1"/>
      <c r="AT2620" s="1"/>
      <c r="AU2620" s="1"/>
      <c r="AV2620" s="1"/>
      <c r="AW2620" s="1"/>
      <c r="AX2620" s="1"/>
      <c r="AY2620" s="1"/>
      <c r="AZ2620" s="1"/>
      <c r="BA2620" s="1"/>
      <c r="BB2620" s="1"/>
      <c r="BC2620" s="1"/>
      <c r="BD2620" s="1"/>
      <c r="BE2620" s="1"/>
      <c r="BF2620" s="1"/>
      <c r="BG2620" s="1"/>
      <c r="BH2620" s="1"/>
      <c r="BI2620" s="1"/>
      <c r="BJ2620" s="1"/>
      <c r="BK2620" s="1"/>
    </row>
    <row r="2621" spans="1:63" s="2" customFormat="1" ht="15" customHeight="1" x14ac:dyDescent="0.15">
      <c r="A2621" s="1"/>
      <c r="B2621" s="1"/>
      <c r="C2621" s="1"/>
      <c r="D2621" s="1"/>
      <c r="E2621" s="1"/>
      <c r="F2621" s="1"/>
      <c r="G2621" s="1"/>
      <c r="H2621" s="1"/>
      <c r="I2621" s="1"/>
      <c r="J2621" s="1"/>
      <c r="K2621" s="1"/>
      <c r="L2621" s="1"/>
      <c r="M2621" s="1"/>
      <c r="N2621" s="1"/>
      <c r="O2621" s="1"/>
      <c r="P2621" s="1"/>
      <c r="Q2621" s="1"/>
      <c r="R2621" s="1"/>
      <c r="S2621" s="1"/>
      <c r="T2621" s="1"/>
      <c r="U2621" s="1"/>
      <c r="V2621" s="1"/>
      <c r="W2621" s="1"/>
      <c r="X2621" s="1"/>
      <c r="Y2621" s="1"/>
      <c r="Z2621" s="1"/>
      <c r="AA2621" s="1"/>
      <c r="AB2621" s="1"/>
      <c r="AC2621" s="1"/>
      <c r="AD2621" s="1"/>
      <c r="AE2621" s="1"/>
      <c r="AF2621" s="83"/>
      <c r="AG2621" s="87"/>
      <c r="AH2621" s="1"/>
      <c r="AI2621" s="1"/>
      <c r="AJ2621" s="1"/>
      <c r="AK2621" s="1"/>
      <c r="AL2621" s="1"/>
      <c r="AM2621" s="1"/>
      <c r="AN2621" s="1"/>
      <c r="AO2621" s="1"/>
      <c r="AP2621" s="1"/>
      <c r="AQ2621" s="1"/>
      <c r="AR2621" s="1"/>
      <c r="AS2621" s="1"/>
      <c r="AT2621" s="1"/>
      <c r="AU2621" s="1"/>
      <c r="AV2621" s="1"/>
      <c r="AW2621" s="1"/>
      <c r="AX2621" s="1"/>
      <c r="AY2621" s="1"/>
      <c r="AZ2621" s="1"/>
      <c r="BA2621" s="1"/>
      <c r="BB2621" s="1"/>
      <c r="BC2621" s="1"/>
      <c r="BD2621" s="1"/>
      <c r="BE2621" s="1"/>
      <c r="BF2621" s="1"/>
      <c r="BG2621" s="1"/>
      <c r="BH2621" s="1"/>
      <c r="BI2621" s="1"/>
      <c r="BJ2621" s="1"/>
      <c r="BK2621" s="1"/>
    </row>
    <row r="2622" spans="1:63" s="2" customFormat="1" ht="15" customHeight="1" x14ac:dyDescent="0.15">
      <c r="A2622" s="1"/>
      <c r="B2622" s="1"/>
      <c r="C2622" s="1"/>
      <c r="D2622" s="1"/>
      <c r="E2622" s="1"/>
      <c r="F2622" s="1"/>
      <c r="G2622" s="1"/>
      <c r="H2622" s="1"/>
      <c r="I2622" s="1"/>
      <c r="J2622" s="1"/>
      <c r="K2622" s="1"/>
      <c r="L2622" s="1"/>
      <c r="M2622" s="1"/>
      <c r="N2622" s="1"/>
      <c r="O2622" s="1"/>
      <c r="P2622" s="1"/>
      <c r="Q2622" s="1"/>
      <c r="R2622" s="1"/>
      <c r="S2622" s="1"/>
      <c r="T2622" s="1"/>
      <c r="U2622" s="1"/>
      <c r="V2622" s="1"/>
      <c r="W2622" s="1"/>
      <c r="X2622" s="1"/>
      <c r="Y2622" s="1"/>
      <c r="Z2622" s="1"/>
      <c r="AA2622" s="1"/>
      <c r="AB2622" s="1"/>
      <c r="AC2622" s="1"/>
      <c r="AD2622" s="1"/>
      <c r="AE2622" s="1"/>
      <c r="AF2622" s="83"/>
      <c r="AG2622" s="87"/>
      <c r="AH2622" s="1"/>
      <c r="AI2622" s="1"/>
      <c r="AJ2622" s="1"/>
      <c r="AK2622" s="1"/>
      <c r="AL2622" s="1"/>
      <c r="AM2622" s="1"/>
      <c r="AN2622" s="1"/>
      <c r="AO2622" s="1"/>
      <c r="AP2622" s="1"/>
      <c r="AQ2622" s="1"/>
      <c r="AR2622" s="1"/>
      <c r="AS2622" s="1"/>
      <c r="AT2622" s="1"/>
      <c r="AU2622" s="1"/>
      <c r="AV2622" s="1"/>
      <c r="AW2622" s="1"/>
      <c r="AX2622" s="1"/>
      <c r="AY2622" s="1"/>
      <c r="AZ2622" s="1"/>
      <c r="BA2622" s="1"/>
      <c r="BB2622" s="1"/>
      <c r="BC2622" s="1"/>
      <c r="BD2622" s="1"/>
      <c r="BE2622" s="1"/>
      <c r="BF2622" s="1"/>
      <c r="BG2622" s="1"/>
      <c r="BH2622" s="1"/>
      <c r="BI2622" s="1"/>
      <c r="BJ2622" s="1"/>
      <c r="BK2622" s="1"/>
    </row>
    <row r="2623" spans="1:63" s="2" customFormat="1" ht="15" customHeight="1" x14ac:dyDescent="0.15">
      <c r="A2623" s="1"/>
      <c r="B2623" s="1"/>
      <c r="C2623" s="1"/>
      <c r="D2623" s="1"/>
      <c r="E2623" s="1"/>
      <c r="F2623" s="1"/>
      <c r="G2623" s="1"/>
      <c r="H2623" s="1"/>
      <c r="I2623" s="1"/>
      <c r="J2623" s="1"/>
      <c r="K2623" s="1"/>
      <c r="L2623" s="1"/>
      <c r="M2623" s="1"/>
      <c r="N2623" s="1"/>
      <c r="O2623" s="1"/>
      <c r="P2623" s="1"/>
      <c r="Q2623" s="1"/>
      <c r="R2623" s="1"/>
      <c r="S2623" s="1"/>
      <c r="T2623" s="1"/>
      <c r="U2623" s="1"/>
      <c r="V2623" s="1"/>
      <c r="W2623" s="1"/>
      <c r="X2623" s="1"/>
      <c r="Y2623" s="1"/>
      <c r="Z2623" s="1"/>
      <c r="AA2623" s="1"/>
      <c r="AB2623" s="1"/>
      <c r="AC2623" s="1"/>
      <c r="AD2623" s="1"/>
      <c r="AE2623" s="1"/>
      <c r="AF2623" s="83"/>
      <c r="AG2623" s="87"/>
      <c r="AH2623" s="1"/>
      <c r="AI2623" s="1"/>
      <c r="AJ2623" s="1"/>
      <c r="AK2623" s="1"/>
      <c r="AL2623" s="1"/>
      <c r="AM2623" s="1"/>
      <c r="AN2623" s="1"/>
      <c r="AO2623" s="1"/>
      <c r="AP2623" s="1"/>
      <c r="AQ2623" s="1"/>
      <c r="AR2623" s="1"/>
      <c r="AS2623" s="1"/>
      <c r="AT2623" s="1"/>
      <c r="AU2623" s="1"/>
      <c r="AV2623" s="1"/>
      <c r="AW2623" s="1"/>
      <c r="AX2623" s="1"/>
      <c r="AY2623" s="1"/>
      <c r="AZ2623" s="1"/>
      <c r="BA2623" s="1"/>
      <c r="BB2623" s="1"/>
      <c r="BC2623" s="1"/>
      <c r="BD2623" s="1"/>
      <c r="BE2623" s="1"/>
      <c r="BF2623" s="1"/>
      <c r="BG2623" s="1"/>
      <c r="BH2623" s="1"/>
      <c r="BI2623" s="1"/>
      <c r="BJ2623" s="1"/>
      <c r="BK2623" s="1"/>
    </row>
    <row r="2624" spans="1:63" s="2" customFormat="1" ht="15" customHeight="1" x14ac:dyDescent="0.15">
      <c r="A2624" s="1"/>
      <c r="B2624" s="1"/>
      <c r="C2624" s="1"/>
      <c r="D2624" s="1"/>
      <c r="E2624" s="1"/>
      <c r="F2624" s="1"/>
      <c r="G2624" s="1"/>
      <c r="H2624" s="1"/>
      <c r="I2624" s="1"/>
      <c r="J2624" s="1"/>
      <c r="K2624" s="1"/>
      <c r="L2624" s="1"/>
      <c r="M2624" s="1"/>
      <c r="N2624" s="1"/>
      <c r="O2624" s="1"/>
      <c r="P2624" s="1"/>
      <c r="Q2624" s="1"/>
      <c r="R2624" s="1"/>
      <c r="S2624" s="1"/>
      <c r="T2624" s="1"/>
      <c r="U2624" s="1"/>
      <c r="V2624" s="1"/>
      <c r="W2624" s="1"/>
      <c r="X2624" s="1"/>
      <c r="Y2624" s="1"/>
      <c r="Z2624" s="1"/>
      <c r="AA2624" s="1"/>
      <c r="AB2624" s="1"/>
      <c r="AC2624" s="1"/>
      <c r="AD2624" s="1"/>
      <c r="AE2624" s="1"/>
      <c r="AF2624" s="83"/>
      <c r="AG2624" s="87"/>
      <c r="AH2624" s="1"/>
      <c r="AI2624" s="1"/>
      <c r="AJ2624" s="1"/>
      <c r="AK2624" s="1"/>
      <c r="AL2624" s="1"/>
      <c r="AM2624" s="1"/>
      <c r="AN2624" s="1"/>
      <c r="AO2624" s="1"/>
      <c r="AP2624" s="1"/>
      <c r="AQ2624" s="1"/>
      <c r="AR2624" s="1"/>
      <c r="AS2624" s="1"/>
      <c r="AT2624" s="1"/>
      <c r="AU2624" s="1"/>
      <c r="AV2624" s="1"/>
      <c r="AW2624" s="1"/>
      <c r="AX2624" s="1"/>
      <c r="AY2624" s="1"/>
      <c r="AZ2624" s="1"/>
      <c r="BA2624" s="1"/>
      <c r="BB2624" s="1"/>
      <c r="BC2624" s="1"/>
      <c r="BD2624" s="1"/>
      <c r="BE2624" s="1"/>
      <c r="BF2624" s="1"/>
      <c r="BG2624" s="1"/>
      <c r="BH2624" s="1"/>
      <c r="BI2624" s="1"/>
      <c r="BJ2624" s="1"/>
      <c r="BK2624" s="1"/>
    </row>
    <row r="2625" spans="1:63" s="2" customFormat="1" ht="15" customHeight="1" x14ac:dyDescent="0.15">
      <c r="A2625" s="1"/>
      <c r="B2625" s="1"/>
      <c r="C2625" s="1"/>
      <c r="D2625" s="1"/>
      <c r="E2625" s="1"/>
      <c r="F2625" s="1"/>
      <c r="G2625" s="1"/>
      <c r="H2625" s="1"/>
      <c r="I2625" s="1"/>
      <c r="J2625" s="1"/>
      <c r="K2625" s="1"/>
      <c r="L2625" s="1"/>
      <c r="M2625" s="1"/>
      <c r="N2625" s="1"/>
      <c r="O2625" s="1"/>
      <c r="P2625" s="1"/>
      <c r="Q2625" s="1"/>
      <c r="R2625" s="1"/>
      <c r="S2625" s="1"/>
      <c r="T2625" s="1"/>
      <c r="U2625" s="1"/>
      <c r="V2625" s="1"/>
      <c r="W2625" s="1"/>
      <c r="X2625" s="1"/>
      <c r="Y2625" s="1"/>
      <c r="Z2625" s="1"/>
      <c r="AA2625" s="1"/>
      <c r="AB2625" s="1"/>
      <c r="AC2625" s="1"/>
      <c r="AD2625" s="1"/>
      <c r="AE2625" s="1"/>
      <c r="AF2625" s="83"/>
      <c r="AG2625" s="87"/>
      <c r="AH2625" s="1"/>
      <c r="AI2625" s="1"/>
      <c r="AJ2625" s="1"/>
      <c r="AK2625" s="1"/>
      <c r="AL2625" s="1"/>
      <c r="AM2625" s="1"/>
      <c r="AN2625" s="1"/>
      <c r="AO2625" s="1"/>
      <c r="AP2625" s="1"/>
      <c r="AQ2625" s="1"/>
      <c r="AR2625" s="1"/>
      <c r="AS2625" s="1"/>
      <c r="AT2625" s="1"/>
      <c r="AU2625" s="1"/>
      <c r="AV2625" s="1"/>
      <c r="AW2625" s="1"/>
      <c r="AX2625" s="1"/>
      <c r="AY2625" s="1"/>
      <c r="AZ2625" s="1"/>
      <c r="BA2625" s="1"/>
      <c r="BB2625" s="1"/>
      <c r="BC2625" s="1"/>
      <c r="BD2625" s="1"/>
      <c r="BE2625" s="1"/>
      <c r="BF2625" s="1"/>
      <c r="BG2625" s="1"/>
      <c r="BH2625" s="1"/>
      <c r="BI2625" s="1"/>
      <c r="BJ2625" s="1"/>
      <c r="BK2625" s="1"/>
    </row>
    <row r="2626" spans="1:63" s="2" customFormat="1" ht="15" customHeight="1" x14ac:dyDescent="0.15">
      <c r="A2626" s="1"/>
      <c r="B2626" s="1"/>
      <c r="C2626" s="1"/>
      <c r="D2626" s="1"/>
      <c r="E2626" s="1"/>
      <c r="F2626" s="1"/>
      <c r="G2626" s="1"/>
      <c r="H2626" s="1"/>
      <c r="I2626" s="1"/>
      <c r="J2626" s="1"/>
      <c r="K2626" s="1"/>
      <c r="L2626" s="1"/>
      <c r="M2626" s="1"/>
      <c r="N2626" s="1"/>
      <c r="O2626" s="1"/>
      <c r="P2626" s="1"/>
      <c r="Q2626" s="1"/>
      <c r="R2626" s="1"/>
      <c r="S2626" s="1"/>
      <c r="T2626" s="1"/>
      <c r="U2626" s="1"/>
      <c r="V2626" s="1"/>
      <c r="W2626" s="1"/>
      <c r="X2626" s="1"/>
      <c r="Y2626" s="1"/>
      <c r="Z2626" s="1"/>
      <c r="AA2626" s="1"/>
      <c r="AB2626" s="1"/>
      <c r="AC2626" s="1"/>
      <c r="AD2626" s="1"/>
      <c r="AE2626" s="1"/>
      <c r="AF2626" s="83"/>
      <c r="AG2626" s="87"/>
      <c r="AH2626" s="1"/>
      <c r="AI2626" s="1"/>
      <c r="AJ2626" s="1"/>
      <c r="AK2626" s="1"/>
      <c r="AL2626" s="1"/>
      <c r="AM2626" s="1"/>
      <c r="AN2626" s="1"/>
      <c r="AO2626" s="1"/>
      <c r="AP2626" s="1"/>
      <c r="AQ2626" s="1"/>
      <c r="AR2626" s="1"/>
      <c r="AS2626" s="1"/>
      <c r="AT2626" s="1"/>
      <c r="AU2626" s="1"/>
      <c r="AV2626" s="1"/>
      <c r="AW2626" s="1"/>
      <c r="AX2626" s="1"/>
      <c r="AY2626" s="1"/>
      <c r="AZ2626" s="1"/>
      <c r="BA2626" s="1"/>
      <c r="BB2626" s="1"/>
      <c r="BC2626" s="1"/>
      <c r="BD2626" s="1"/>
      <c r="BE2626" s="1"/>
      <c r="BF2626" s="1"/>
      <c r="BG2626" s="1"/>
      <c r="BH2626" s="1"/>
      <c r="BI2626" s="1"/>
      <c r="BJ2626" s="1"/>
      <c r="BK2626" s="1"/>
    </row>
    <row r="2627" spans="1:63" s="2" customFormat="1" ht="15" customHeight="1" x14ac:dyDescent="0.15">
      <c r="A2627" s="1"/>
      <c r="B2627" s="1"/>
      <c r="C2627" s="1"/>
      <c r="D2627" s="1"/>
      <c r="E2627" s="1"/>
      <c r="F2627" s="1"/>
      <c r="G2627" s="1"/>
      <c r="H2627" s="1"/>
      <c r="I2627" s="1"/>
      <c r="J2627" s="1"/>
      <c r="K2627" s="1"/>
      <c r="L2627" s="1"/>
      <c r="M2627" s="1"/>
      <c r="N2627" s="1"/>
      <c r="O2627" s="1"/>
      <c r="P2627" s="1"/>
      <c r="Q2627" s="1"/>
      <c r="R2627" s="1"/>
      <c r="S2627" s="1"/>
      <c r="T2627" s="1"/>
      <c r="U2627" s="1"/>
      <c r="V2627" s="1"/>
      <c r="W2627" s="1"/>
      <c r="X2627" s="1"/>
      <c r="Y2627" s="1"/>
      <c r="Z2627" s="1"/>
      <c r="AA2627" s="1"/>
      <c r="AB2627" s="1"/>
      <c r="AC2627" s="1"/>
      <c r="AD2627" s="1"/>
      <c r="AE2627" s="1"/>
      <c r="AF2627" s="83"/>
      <c r="AG2627" s="87"/>
      <c r="AH2627" s="1"/>
      <c r="AI2627" s="1"/>
      <c r="AJ2627" s="1"/>
      <c r="AK2627" s="1"/>
      <c r="AL2627" s="1"/>
      <c r="AM2627" s="1"/>
      <c r="AN2627" s="1"/>
      <c r="AO2627" s="1"/>
      <c r="AP2627" s="1"/>
      <c r="AQ2627" s="1"/>
      <c r="AR2627" s="1"/>
      <c r="AS2627" s="1"/>
      <c r="AT2627" s="1"/>
      <c r="AU2627" s="1"/>
      <c r="AV2627" s="1"/>
      <c r="AW2627" s="1"/>
      <c r="AX2627" s="1"/>
      <c r="AY2627" s="1"/>
      <c r="AZ2627" s="1"/>
      <c r="BA2627" s="1"/>
      <c r="BB2627" s="1"/>
      <c r="BC2627" s="1"/>
      <c r="BD2627" s="1"/>
      <c r="BE2627" s="1"/>
      <c r="BF2627" s="1"/>
      <c r="BG2627" s="1"/>
      <c r="BH2627" s="1"/>
      <c r="BI2627" s="1"/>
      <c r="BJ2627" s="1"/>
      <c r="BK2627" s="1"/>
    </row>
    <row r="2628" spans="1:63" s="2" customFormat="1" ht="15" customHeight="1" x14ac:dyDescent="0.15">
      <c r="A2628" s="1"/>
      <c r="B2628" s="1"/>
      <c r="C2628" s="1"/>
      <c r="D2628" s="1"/>
      <c r="E2628" s="1"/>
      <c r="F2628" s="1"/>
      <c r="G2628" s="1"/>
      <c r="H2628" s="1"/>
      <c r="I2628" s="1"/>
      <c r="J2628" s="1"/>
      <c r="K2628" s="1"/>
      <c r="L2628" s="1"/>
      <c r="M2628" s="1"/>
      <c r="N2628" s="1"/>
      <c r="O2628" s="1"/>
      <c r="P2628" s="1"/>
      <c r="Q2628" s="1"/>
      <c r="R2628" s="1"/>
      <c r="S2628" s="1"/>
      <c r="T2628" s="1"/>
      <c r="U2628" s="1"/>
      <c r="V2628" s="1"/>
      <c r="W2628" s="1"/>
      <c r="X2628" s="1"/>
      <c r="Y2628" s="1"/>
      <c r="Z2628" s="1"/>
      <c r="AA2628" s="1"/>
      <c r="AB2628" s="1"/>
      <c r="AC2628" s="1"/>
      <c r="AD2628" s="1"/>
      <c r="AE2628" s="1"/>
      <c r="AF2628" s="83"/>
      <c r="AG2628" s="87"/>
      <c r="AH2628" s="1"/>
      <c r="AI2628" s="1"/>
      <c r="AJ2628" s="1"/>
      <c r="AK2628" s="1"/>
      <c r="AL2628" s="1"/>
      <c r="AM2628" s="1"/>
      <c r="AN2628" s="1"/>
      <c r="AO2628" s="1"/>
      <c r="AP2628" s="1"/>
      <c r="AQ2628" s="1"/>
      <c r="AR2628" s="1"/>
      <c r="AS2628" s="1"/>
      <c r="AT2628" s="1"/>
      <c r="AU2628" s="1"/>
      <c r="AV2628" s="1"/>
      <c r="AW2628" s="1"/>
      <c r="AX2628" s="1"/>
      <c r="AY2628" s="1"/>
      <c r="AZ2628" s="1"/>
      <c r="BA2628" s="1"/>
      <c r="BB2628" s="1"/>
      <c r="BC2628" s="1"/>
      <c r="BD2628" s="1"/>
      <c r="BE2628" s="1"/>
      <c r="BF2628" s="1"/>
      <c r="BG2628" s="1"/>
      <c r="BH2628" s="1"/>
      <c r="BI2628" s="1"/>
      <c r="BJ2628" s="1"/>
      <c r="BK2628" s="1"/>
    </row>
    <row r="2629" spans="1:63" s="2" customFormat="1" ht="15" customHeight="1" x14ac:dyDescent="0.15">
      <c r="A2629" s="1"/>
      <c r="B2629" s="1"/>
      <c r="C2629" s="1"/>
      <c r="D2629" s="1"/>
      <c r="E2629" s="1"/>
      <c r="F2629" s="1"/>
      <c r="G2629" s="1"/>
      <c r="H2629" s="1"/>
      <c r="I2629" s="1"/>
      <c r="J2629" s="1"/>
      <c r="K2629" s="1"/>
      <c r="L2629" s="1"/>
      <c r="M2629" s="1"/>
      <c r="N2629" s="1"/>
      <c r="O2629" s="1"/>
      <c r="P2629" s="1"/>
      <c r="Q2629" s="1"/>
      <c r="R2629" s="1"/>
      <c r="S2629" s="1"/>
      <c r="T2629" s="1"/>
      <c r="U2629" s="1"/>
      <c r="V2629" s="1"/>
      <c r="W2629" s="1"/>
      <c r="X2629" s="1"/>
      <c r="Y2629" s="1"/>
      <c r="Z2629" s="1"/>
      <c r="AA2629" s="1"/>
      <c r="AB2629" s="1"/>
      <c r="AC2629" s="1"/>
      <c r="AD2629" s="1"/>
      <c r="AE2629" s="1"/>
      <c r="AF2629" s="83"/>
      <c r="AG2629" s="87"/>
      <c r="AH2629" s="1"/>
      <c r="AI2629" s="1"/>
      <c r="AJ2629" s="1"/>
      <c r="AK2629" s="1"/>
      <c r="AL2629" s="1"/>
      <c r="AM2629" s="1"/>
      <c r="AN2629" s="1"/>
      <c r="AO2629" s="1"/>
      <c r="AP2629" s="1"/>
      <c r="AQ2629" s="1"/>
      <c r="AR2629" s="1"/>
      <c r="AS2629" s="1"/>
      <c r="AT2629" s="1"/>
      <c r="AU2629" s="1"/>
      <c r="AV2629" s="1"/>
      <c r="AW2629" s="1"/>
      <c r="AX2629" s="1"/>
      <c r="AY2629" s="1"/>
      <c r="AZ2629" s="1"/>
      <c r="BA2629" s="1"/>
      <c r="BB2629" s="1"/>
      <c r="BC2629" s="1"/>
      <c r="BD2629" s="1"/>
      <c r="BE2629" s="1"/>
      <c r="BF2629" s="1"/>
      <c r="BG2629" s="1"/>
      <c r="BH2629" s="1"/>
      <c r="BI2629" s="1"/>
      <c r="BJ2629" s="1"/>
      <c r="BK2629" s="1"/>
    </row>
    <row r="2630" spans="1:63" s="2" customFormat="1" ht="15" customHeight="1" x14ac:dyDescent="0.15">
      <c r="A2630" s="1"/>
      <c r="B2630" s="1"/>
      <c r="C2630" s="1"/>
      <c r="D2630" s="1"/>
      <c r="E2630" s="1"/>
      <c r="F2630" s="1"/>
      <c r="G2630" s="1"/>
      <c r="H2630" s="1"/>
      <c r="I2630" s="1"/>
      <c r="J2630" s="1"/>
      <c r="K2630" s="1"/>
      <c r="L2630" s="1"/>
      <c r="M2630" s="1"/>
      <c r="N2630" s="1"/>
      <c r="O2630" s="1"/>
      <c r="P2630" s="1"/>
      <c r="Q2630" s="1"/>
      <c r="R2630" s="1"/>
      <c r="S2630" s="1"/>
      <c r="T2630" s="1"/>
      <c r="U2630" s="1"/>
      <c r="V2630" s="1"/>
      <c r="W2630" s="1"/>
      <c r="X2630" s="1"/>
      <c r="Y2630" s="1"/>
      <c r="Z2630" s="1"/>
      <c r="AA2630" s="1"/>
      <c r="AB2630" s="1"/>
      <c r="AC2630" s="1"/>
      <c r="AD2630" s="1"/>
      <c r="AE2630" s="1"/>
      <c r="AF2630" s="83"/>
      <c r="AG2630" s="87"/>
      <c r="AH2630" s="1"/>
      <c r="AI2630" s="1"/>
      <c r="AJ2630" s="1"/>
      <c r="AK2630" s="1"/>
      <c r="AL2630" s="1"/>
      <c r="AM2630" s="1"/>
      <c r="AN2630" s="1"/>
      <c r="AO2630" s="1"/>
      <c r="AP2630" s="1"/>
      <c r="AQ2630" s="1"/>
      <c r="AR2630" s="1"/>
      <c r="AS2630" s="1"/>
      <c r="AT2630" s="1"/>
      <c r="AU2630" s="1"/>
      <c r="AV2630" s="1"/>
      <c r="AW2630" s="1"/>
      <c r="AX2630" s="1"/>
      <c r="AY2630" s="1"/>
      <c r="AZ2630" s="1"/>
      <c r="BA2630" s="1"/>
      <c r="BB2630" s="1"/>
      <c r="BC2630" s="1"/>
      <c r="BD2630" s="1"/>
      <c r="BE2630" s="1"/>
      <c r="BF2630" s="1"/>
      <c r="BG2630" s="1"/>
      <c r="BH2630" s="1"/>
      <c r="BI2630" s="1"/>
      <c r="BJ2630" s="1"/>
      <c r="BK2630" s="1"/>
    </row>
    <row r="2631" spans="1:63" s="2" customFormat="1" ht="15" customHeight="1" x14ac:dyDescent="0.15">
      <c r="A2631" s="1"/>
      <c r="B2631" s="1"/>
      <c r="C2631" s="1"/>
      <c r="D2631" s="1"/>
      <c r="E2631" s="1"/>
      <c r="F2631" s="1"/>
      <c r="G2631" s="1"/>
      <c r="H2631" s="1"/>
      <c r="I2631" s="1"/>
      <c r="J2631" s="1"/>
      <c r="K2631" s="1"/>
      <c r="L2631" s="1"/>
      <c r="M2631" s="1"/>
      <c r="N2631" s="1"/>
      <c r="O2631" s="1"/>
      <c r="P2631" s="1"/>
      <c r="Q2631" s="1"/>
      <c r="R2631" s="1"/>
      <c r="S2631" s="1"/>
      <c r="T2631" s="1"/>
      <c r="U2631" s="1"/>
      <c r="V2631" s="1"/>
      <c r="W2631" s="1"/>
      <c r="X2631" s="1"/>
      <c r="Y2631" s="1"/>
      <c r="Z2631" s="1"/>
      <c r="AA2631" s="1"/>
      <c r="AB2631" s="1"/>
      <c r="AC2631" s="1"/>
      <c r="AD2631" s="1"/>
      <c r="AE2631" s="1"/>
      <c r="AF2631" s="83"/>
      <c r="AG2631" s="87"/>
      <c r="AH2631" s="1"/>
      <c r="AI2631" s="1"/>
      <c r="AJ2631" s="1"/>
      <c r="AK2631" s="1"/>
      <c r="AL2631" s="1"/>
      <c r="AM2631" s="1"/>
      <c r="AN2631" s="1"/>
      <c r="AO2631" s="1"/>
      <c r="AP2631" s="1"/>
      <c r="AQ2631" s="1"/>
      <c r="AR2631" s="1"/>
      <c r="AS2631" s="1"/>
      <c r="AT2631" s="1"/>
      <c r="AU2631" s="1"/>
      <c r="AV2631" s="1"/>
      <c r="AW2631" s="1"/>
      <c r="AX2631" s="1"/>
      <c r="AY2631" s="1"/>
      <c r="AZ2631" s="1"/>
      <c r="BA2631" s="1"/>
      <c r="BB2631" s="1"/>
      <c r="BC2631" s="1"/>
      <c r="BD2631" s="1"/>
      <c r="BE2631" s="1"/>
      <c r="BF2631" s="1"/>
      <c r="BG2631" s="1"/>
      <c r="BH2631" s="1"/>
      <c r="BI2631" s="1"/>
      <c r="BJ2631" s="1"/>
      <c r="BK2631" s="1"/>
    </row>
    <row r="2632" spans="1:63" s="2" customFormat="1" ht="15" customHeight="1" x14ac:dyDescent="0.15">
      <c r="A2632" s="1"/>
      <c r="B2632" s="1"/>
      <c r="C2632" s="1"/>
      <c r="D2632" s="1"/>
      <c r="E2632" s="1"/>
      <c r="F2632" s="1"/>
      <c r="G2632" s="1"/>
      <c r="H2632" s="1"/>
      <c r="I2632" s="1"/>
      <c r="J2632" s="1"/>
      <c r="K2632" s="1"/>
      <c r="L2632" s="1"/>
      <c r="M2632" s="1"/>
      <c r="N2632" s="1"/>
      <c r="O2632" s="1"/>
      <c r="P2632" s="1"/>
      <c r="Q2632" s="1"/>
      <c r="R2632" s="1"/>
      <c r="S2632" s="1"/>
      <c r="T2632" s="1"/>
      <c r="U2632" s="1"/>
      <c r="V2632" s="1"/>
      <c r="W2632" s="1"/>
      <c r="X2632" s="1"/>
      <c r="Y2632" s="1"/>
      <c r="Z2632" s="1"/>
      <c r="AA2632" s="1"/>
      <c r="AB2632" s="1"/>
      <c r="AC2632" s="1"/>
      <c r="AD2632" s="1"/>
      <c r="AE2632" s="1"/>
      <c r="AF2632" s="83"/>
      <c r="AG2632" s="87"/>
      <c r="AH2632" s="1"/>
      <c r="AI2632" s="1"/>
      <c r="AJ2632" s="1"/>
      <c r="AK2632" s="1"/>
      <c r="AL2632" s="1"/>
      <c r="AM2632" s="1"/>
      <c r="AN2632" s="1"/>
      <c r="AO2632" s="1"/>
      <c r="AP2632" s="1"/>
      <c r="AQ2632" s="1"/>
      <c r="AR2632" s="1"/>
      <c r="AS2632" s="1"/>
      <c r="AT2632" s="1"/>
      <c r="AU2632" s="1"/>
      <c r="AV2632" s="1"/>
      <c r="AW2632" s="1"/>
      <c r="AX2632" s="1"/>
      <c r="AY2632" s="1"/>
      <c r="AZ2632" s="1"/>
      <c r="BA2632" s="1"/>
      <c r="BB2632" s="1"/>
      <c r="BC2632" s="1"/>
      <c r="BD2632" s="1"/>
      <c r="BE2632" s="1"/>
      <c r="BF2632" s="1"/>
      <c r="BG2632" s="1"/>
      <c r="BH2632" s="1"/>
      <c r="BI2632" s="1"/>
      <c r="BJ2632" s="1"/>
      <c r="BK2632" s="1"/>
    </row>
    <row r="2633" spans="1:63" s="2" customFormat="1" ht="15" customHeight="1" x14ac:dyDescent="0.15">
      <c r="A2633" s="1"/>
      <c r="B2633" s="1"/>
      <c r="C2633" s="1"/>
      <c r="D2633" s="1"/>
      <c r="E2633" s="1"/>
      <c r="F2633" s="1"/>
      <c r="G2633" s="1"/>
      <c r="H2633" s="1"/>
      <c r="I2633" s="1"/>
      <c r="J2633" s="1"/>
      <c r="K2633" s="1"/>
      <c r="L2633" s="1"/>
      <c r="M2633" s="1"/>
      <c r="N2633" s="1"/>
      <c r="O2633" s="1"/>
      <c r="P2633" s="1"/>
      <c r="Q2633" s="1"/>
      <c r="R2633" s="1"/>
      <c r="S2633" s="1"/>
      <c r="T2633" s="1"/>
      <c r="U2633" s="1"/>
      <c r="V2633" s="1"/>
      <c r="W2633" s="1"/>
      <c r="X2633" s="1"/>
      <c r="Y2633" s="1"/>
      <c r="Z2633" s="1"/>
      <c r="AA2633" s="1"/>
      <c r="AB2633" s="1"/>
      <c r="AC2633" s="1"/>
      <c r="AD2633" s="1"/>
      <c r="AE2633" s="1"/>
      <c r="AF2633" s="83"/>
      <c r="AG2633" s="87"/>
      <c r="AH2633" s="1"/>
      <c r="AI2633" s="1"/>
      <c r="AJ2633" s="1"/>
      <c r="AK2633" s="1"/>
      <c r="AL2633" s="1"/>
      <c r="AM2633" s="1"/>
      <c r="AN2633" s="1"/>
      <c r="AO2633" s="1"/>
      <c r="AP2633" s="1"/>
      <c r="AQ2633" s="1"/>
      <c r="AR2633" s="1"/>
      <c r="AS2633" s="1"/>
      <c r="AT2633" s="1"/>
      <c r="AU2633" s="1"/>
      <c r="AV2633" s="1"/>
      <c r="AW2633" s="1"/>
      <c r="AX2633" s="1"/>
      <c r="AY2633" s="1"/>
      <c r="AZ2633" s="1"/>
      <c r="BA2633" s="1"/>
      <c r="BB2633" s="1"/>
      <c r="BC2633" s="1"/>
      <c r="BD2633" s="1"/>
      <c r="BE2633" s="1"/>
      <c r="BF2633" s="1"/>
      <c r="BG2633" s="1"/>
      <c r="BH2633" s="1"/>
      <c r="BI2633" s="1"/>
      <c r="BJ2633" s="1"/>
      <c r="BK2633" s="1"/>
    </row>
    <row r="2634" spans="1:63" s="2" customFormat="1" ht="15" customHeight="1" x14ac:dyDescent="0.15">
      <c r="A2634" s="1"/>
      <c r="B2634" s="1"/>
      <c r="C2634" s="1"/>
      <c r="D2634" s="1"/>
      <c r="E2634" s="1"/>
      <c r="F2634" s="1"/>
      <c r="G2634" s="1"/>
      <c r="H2634" s="1"/>
      <c r="I2634" s="1"/>
      <c r="J2634" s="1"/>
      <c r="K2634" s="1"/>
      <c r="L2634" s="1"/>
      <c r="M2634" s="1"/>
      <c r="N2634" s="1"/>
      <c r="O2634" s="1"/>
      <c r="P2634" s="1"/>
      <c r="Q2634" s="1"/>
      <c r="R2634" s="1"/>
      <c r="S2634" s="1"/>
      <c r="T2634" s="1"/>
      <c r="U2634" s="1"/>
      <c r="V2634" s="1"/>
      <c r="W2634" s="1"/>
      <c r="X2634" s="1"/>
      <c r="Y2634" s="1"/>
      <c r="Z2634" s="1"/>
      <c r="AA2634" s="1"/>
      <c r="AB2634" s="1"/>
      <c r="AC2634" s="1"/>
      <c r="AD2634" s="1"/>
      <c r="AE2634" s="1"/>
      <c r="AF2634" s="83"/>
      <c r="AG2634" s="87"/>
      <c r="AH2634" s="1"/>
      <c r="AI2634" s="1"/>
      <c r="AJ2634" s="1"/>
      <c r="AK2634" s="1"/>
      <c r="AL2634" s="1"/>
      <c r="AM2634" s="1"/>
      <c r="AN2634" s="1"/>
      <c r="AO2634" s="1"/>
      <c r="AP2634" s="1"/>
      <c r="AQ2634" s="1"/>
      <c r="AR2634" s="1"/>
      <c r="AS2634" s="1"/>
      <c r="AT2634" s="1"/>
      <c r="AU2634" s="1"/>
      <c r="AV2634" s="1"/>
      <c r="AW2634" s="1"/>
      <c r="AX2634" s="1"/>
      <c r="AY2634" s="1"/>
      <c r="AZ2634" s="1"/>
      <c r="BA2634" s="1"/>
      <c r="BB2634" s="1"/>
      <c r="BC2634" s="1"/>
      <c r="BD2634" s="1"/>
      <c r="BE2634" s="1"/>
      <c r="BF2634" s="1"/>
      <c r="BG2634" s="1"/>
      <c r="BH2634" s="1"/>
      <c r="BI2634" s="1"/>
      <c r="BJ2634" s="1"/>
      <c r="BK2634" s="1"/>
    </row>
    <row r="2635" spans="1:63" s="2" customFormat="1" ht="15" customHeight="1" x14ac:dyDescent="0.15">
      <c r="A2635" s="1"/>
      <c r="B2635" s="1"/>
      <c r="C2635" s="1"/>
      <c r="D2635" s="1"/>
      <c r="E2635" s="1"/>
      <c r="F2635" s="1"/>
      <c r="G2635" s="1"/>
      <c r="H2635" s="1"/>
      <c r="I2635" s="1"/>
      <c r="J2635" s="1"/>
      <c r="K2635" s="1"/>
      <c r="L2635" s="1"/>
      <c r="M2635" s="1"/>
      <c r="N2635" s="1"/>
      <c r="O2635" s="1"/>
      <c r="P2635" s="1"/>
      <c r="Q2635" s="1"/>
      <c r="R2635" s="1"/>
      <c r="S2635" s="1"/>
      <c r="T2635" s="1"/>
      <c r="U2635" s="1"/>
      <c r="V2635" s="1"/>
      <c r="W2635" s="1"/>
      <c r="X2635" s="1"/>
      <c r="Y2635" s="1"/>
      <c r="Z2635" s="1"/>
      <c r="AA2635" s="1"/>
      <c r="AB2635" s="1"/>
      <c r="AC2635" s="1"/>
      <c r="AD2635" s="1"/>
      <c r="AE2635" s="1"/>
      <c r="AF2635" s="83"/>
      <c r="AG2635" s="87"/>
      <c r="AH2635" s="1"/>
      <c r="AI2635" s="1"/>
      <c r="AJ2635" s="1"/>
      <c r="AK2635" s="1"/>
      <c r="AL2635" s="1"/>
      <c r="AM2635" s="1"/>
      <c r="AN2635" s="1"/>
      <c r="AO2635" s="1"/>
      <c r="AP2635" s="1"/>
      <c r="AQ2635" s="1"/>
      <c r="AR2635" s="1"/>
      <c r="AS2635" s="1"/>
      <c r="AT2635" s="1"/>
      <c r="AU2635" s="1"/>
      <c r="AV2635" s="1"/>
      <c r="AW2635" s="1"/>
      <c r="AX2635" s="1"/>
      <c r="AY2635" s="1"/>
      <c r="AZ2635" s="1"/>
      <c r="BA2635" s="1"/>
      <c r="BB2635" s="1"/>
      <c r="BC2635" s="1"/>
      <c r="BD2635" s="1"/>
      <c r="BE2635" s="1"/>
      <c r="BF2635" s="1"/>
      <c r="BG2635" s="1"/>
      <c r="BH2635" s="1"/>
      <c r="BI2635" s="1"/>
      <c r="BJ2635" s="1"/>
      <c r="BK2635" s="1"/>
    </row>
    <row r="2636" spans="1:63" s="2" customFormat="1" ht="15" customHeight="1" x14ac:dyDescent="0.15">
      <c r="A2636" s="1"/>
      <c r="B2636" s="1"/>
      <c r="C2636" s="1"/>
      <c r="D2636" s="1"/>
      <c r="E2636" s="1"/>
      <c r="F2636" s="1"/>
      <c r="G2636" s="1"/>
      <c r="H2636" s="1"/>
      <c r="I2636" s="1"/>
      <c r="J2636" s="1"/>
      <c r="K2636" s="1"/>
      <c r="L2636" s="1"/>
      <c r="M2636" s="1"/>
      <c r="N2636" s="1"/>
      <c r="O2636" s="1"/>
      <c r="P2636" s="1"/>
      <c r="Q2636" s="1"/>
      <c r="R2636" s="1"/>
      <c r="S2636" s="1"/>
      <c r="T2636" s="1"/>
      <c r="U2636" s="1"/>
      <c r="V2636" s="1"/>
      <c r="W2636" s="1"/>
      <c r="X2636" s="1"/>
      <c r="Y2636" s="1"/>
      <c r="Z2636" s="1"/>
      <c r="AA2636" s="1"/>
      <c r="AB2636" s="1"/>
      <c r="AC2636" s="1"/>
      <c r="AD2636" s="1"/>
      <c r="AE2636" s="1"/>
      <c r="AF2636" s="83"/>
      <c r="AG2636" s="87"/>
      <c r="AH2636" s="1"/>
      <c r="AI2636" s="1"/>
      <c r="AJ2636" s="1"/>
      <c r="AK2636" s="1"/>
      <c r="AL2636" s="1"/>
      <c r="AM2636" s="1"/>
      <c r="AN2636" s="1"/>
      <c r="AO2636" s="1"/>
      <c r="AP2636" s="1"/>
      <c r="AQ2636" s="1"/>
      <c r="AR2636" s="1"/>
      <c r="AS2636" s="1"/>
      <c r="AT2636" s="1"/>
      <c r="AU2636" s="1"/>
      <c r="AV2636" s="1"/>
      <c r="AW2636" s="1"/>
      <c r="AX2636" s="1"/>
      <c r="AY2636" s="1"/>
      <c r="AZ2636" s="1"/>
      <c r="BA2636" s="1"/>
      <c r="BB2636" s="1"/>
      <c r="BC2636" s="1"/>
      <c r="BD2636" s="1"/>
      <c r="BE2636" s="1"/>
      <c r="BF2636" s="1"/>
      <c r="BG2636" s="1"/>
      <c r="BH2636" s="1"/>
      <c r="BI2636" s="1"/>
      <c r="BJ2636" s="1"/>
      <c r="BK2636" s="1"/>
    </row>
    <row r="2637" spans="1:63" s="2" customFormat="1" ht="15" customHeight="1" x14ac:dyDescent="0.15">
      <c r="A2637" s="1"/>
      <c r="B2637" s="1"/>
      <c r="C2637" s="1"/>
      <c r="D2637" s="1"/>
      <c r="E2637" s="1"/>
      <c r="F2637" s="1"/>
      <c r="G2637" s="1"/>
      <c r="H2637" s="1"/>
      <c r="I2637" s="1"/>
      <c r="J2637" s="1"/>
      <c r="K2637" s="1"/>
      <c r="L2637" s="1"/>
      <c r="M2637" s="1"/>
      <c r="N2637" s="1"/>
      <c r="O2637" s="1"/>
      <c r="P2637" s="1"/>
      <c r="Q2637" s="1"/>
      <c r="R2637" s="1"/>
      <c r="S2637" s="1"/>
      <c r="T2637" s="1"/>
      <c r="U2637" s="1"/>
      <c r="V2637" s="1"/>
      <c r="W2637" s="1"/>
      <c r="X2637" s="1"/>
      <c r="Y2637" s="1"/>
      <c r="Z2637" s="1"/>
      <c r="AA2637" s="1"/>
      <c r="AB2637" s="1"/>
      <c r="AC2637" s="1"/>
      <c r="AD2637" s="1"/>
      <c r="AE2637" s="1"/>
      <c r="AF2637" s="83"/>
      <c r="AG2637" s="87"/>
      <c r="AH2637" s="1"/>
      <c r="AI2637" s="1"/>
      <c r="AJ2637" s="1"/>
      <c r="AK2637" s="1"/>
      <c r="AL2637" s="1"/>
      <c r="AM2637" s="1"/>
      <c r="AN2637" s="1"/>
      <c r="AO2637" s="1"/>
      <c r="AP2637" s="1"/>
      <c r="AQ2637" s="1"/>
      <c r="AR2637" s="1"/>
      <c r="AS2637" s="1"/>
      <c r="AT2637" s="1"/>
      <c r="AU2637" s="1"/>
      <c r="AV2637" s="1"/>
      <c r="AW2637" s="1"/>
      <c r="AX2637" s="1"/>
      <c r="AY2637" s="1"/>
      <c r="AZ2637" s="1"/>
      <c r="BA2637" s="1"/>
      <c r="BB2637" s="1"/>
      <c r="BC2637" s="1"/>
      <c r="BD2637" s="1"/>
      <c r="BE2637" s="1"/>
      <c r="BF2637" s="1"/>
      <c r="BG2637" s="1"/>
      <c r="BH2637" s="1"/>
      <c r="BI2637" s="1"/>
      <c r="BJ2637" s="1"/>
      <c r="BK2637" s="1"/>
    </row>
    <row r="2638" spans="1:63" s="2" customFormat="1" ht="15" customHeight="1" x14ac:dyDescent="0.15">
      <c r="A2638" s="1"/>
      <c r="B2638" s="1"/>
      <c r="C2638" s="1"/>
      <c r="D2638" s="1"/>
      <c r="E2638" s="1"/>
      <c r="F2638" s="1"/>
      <c r="G2638" s="1"/>
      <c r="H2638" s="1"/>
      <c r="I2638" s="1"/>
      <c r="J2638" s="1"/>
      <c r="K2638" s="1"/>
      <c r="L2638" s="1"/>
      <c r="M2638" s="1"/>
      <c r="N2638" s="1"/>
      <c r="O2638" s="1"/>
      <c r="P2638" s="1"/>
      <c r="Q2638" s="1"/>
      <c r="R2638" s="1"/>
      <c r="S2638" s="1"/>
      <c r="T2638" s="1"/>
      <c r="U2638" s="1"/>
      <c r="V2638" s="1"/>
      <c r="W2638" s="1"/>
      <c r="X2638" s="1"/>
      <c r="Y2638" s="1"/>
      <c r="Z2638" s="1"/>
      <c r="AA2638" s="1"/>
      <c r="AB2638" s="1"/>
      <c r="AC2638" s="1"/>
      <c r="AD2638" s="1"/>
      <c r="AE2638" s="1"/>
      <c r="AF2638" s="83"/>
      <c r="AG2638" s="87"/>
      <c r="AH2638" s="1"/>
      <c r="AI2638" s="1"/>
      <c r="AJ2638" s="1"/>
      <c r="AK2638" s="1"/>
      <c r="AL2638" s="1"/>
      <c r="AM2638" s="1"/>
      <c r="AN2638" s="1"/>
      <c r="AO2638" s="1"/>
      <c r="AP2638" s="1"/>
      <c r="AQ2638" s="1"/>
      <c r="AR2638" s="1"/>
      <c r="AS2638" s="1"/>
      <c r="AT2638" s="1"/>
      <c r="AU2638" s="1"/>
      <c r="AV2638" s="1"/>
      <c r="AW2638" s="1"/>
      <c r="AX2638" s="1"/>
      <c r="AY2638" s="1"/>
      <c r="AZ2638" s="1"/>
      <c r="BA2638" s="1"/>
      <c r="BB2638" s="1"/>
      <c r="BC2638" s="1"/>
      <c r="BD2638" s="1"/>
      <c r="BE2638" s="1"/>
      <c r="BF2638" s="1"/>
      <c r="BG2638" s="1"/>
      <c r="BH2638" s="1"/>
      <c r="BI2638" s="1"/>
      <c r="BJ2638" s="1"/>
      <c r="BK2638" s="1"/>
    </row>
    <row r="2639" spans="1:63" s="2" customFormat="1" ht="15" customHeight="1" x14ac:dyDescent="0.15">
      <c r="A2639" s="1"/>
      <c r="B2639" s="1"/>
      <c r="C2639" s="1"/>
      <c r="D2639" s="1"/>
      <c r="E2639" s="1"/>
      <c r="F2639" s="1"/>
      <c r="G2639" s="1"/>
      <c r="H2639" s="1"/>
      <c r="I2639" s="1"/>
      <c r="J2639" s="1"/>
      <c r="K2639" s="1"/>
      <c r="L2639" s="1"/>
      <c r="M2639" s="1"/>
      <c r="N2639" s="1"/>
      <c r="O2639" s="1"/>
      <c r="P2639" s="1"/>
      <c r="Q2639" s="1"/>
      <c r="R2639" s="1"/>
      <c r="S2639" s="1"/>
      <c r="T2639" s="1"/>
      <c r="U2639" s="1"/>
      <c r="V2639" s="1"/>
      <c r="W2639" s="1"/>
      <c r="X2639" s="1"/>
      <c r="Y2639" s="1"/>
      <c r="Z2639" s="1"/>
      <c r="AA2639" s="1"/>
      <c r="AB2639" s="1"/>
      <c r="AC2639" s="1"/>
      <c r="AD2639" s="1"/>
      <c r="AE2639" s="1"/>
      <c r="AF2639" s="83"/>
      <c r="AG2639" s="87"/>
      <c r="AH2639" s="1"/>
      <c r="AI2639" s="1"/>
      <c r="AJ2639" s="1"/>
      <c r="AK2639" s="1"/>
      <c r="AL2639" s="1"/>
      <c r="AM2639" s="1"/>
      <c r="AN2639" s="1"/>
      <c r="AO2639" s="1"/>
      <c r="AP2639" s="1"/>
      <c r="AQ2639" s="1"/>
      <c r="AR2639" s="1"/>
      <c r="AS2639" s="1"/>
      <c r="AT2639" s="1"/>
      <c r="AU2639" s="1"/>
      <c r="AV2639" s="1"/>
      <c r="AW2639" s="1"/>
      <c r="AX2639" s="1"/>
      <c r="AY2639" s="1"/>
      <c r="AZ2639" s="1"/>
      <c r="BA2639" s="1"/>
      <c r="BB2639" s="1"/>
      <c r="BC2639" s="1"/>
      <c r="BD2639" s="1"/>
      <c r="BE2639" s="1"/>
      <c r="BF2639" s="1"/>
      <c r="BG2639" s="1"/>
      <c r="BH2639" s="1"/>
      <c r="BI2639" s="1"/>
      <c r="BJ2639" s="1"/>
      <c r="BK2639" s="1"/>
    </row>
    <row r="2640" spans="1:63" s="2" customFormat="1" ht="15" customHeight="1" x14ac:dyDescent="0.15">
      <c r="A2640" s="1"/>
      <c r="B2640" s="1"/>
      <c r="C2640" s="1"/>
      <c r="D2640" s="1"/>
      <c r="E2640" s="1"/>
      <c r="F2640" s="1"/>
      <c r="G2640" s="1"/>
      <c r="H2640" s="1"/>
      <c r="I2640" s="1"/>
      <c r="J2640" s="1"/>
      <c r="K2640" s="1"/>
      <c r="L2640" s="1"/>
      <c r="M2640" s="1"/>
      <c r="N2640" s="1"/>
      <c r="O2640" s="1"/>
      <c r="P2640" s="1"/>
      <c r="Q2640" s="1"/>
      <c r="R2640" s="1"/>
      <c r="S2640" s="1"/>
      <c r="T2640" s="1"/>
      <c r="U2640" s="1"/>
      <c r="V2640" s="1"/>
      <c r="W2640" s="1"/>
      <c r="X2640" s="1"/>
      <c r="Y2640" s="1"/>
      <c r="Z2640" s="1"/>
      <c r="AA2640" s="1"/>
      <c r="AB2640" s="1"/>
      <c r="AC2640" s="1"/>
      <c r="AD2640" s="1"/>
      <c r="AE2640" s="1"/>
      <c r="AF2640" s="83"/>
      <c r="AG2640" s="87"/>
      <c r="AH2640" s="1"/>
      <c r="AI2640" s="1"/>
      <c r="AJ2640" s="1"/>
      <c r="AK2640" s="1"/>
      <c r="AL2640" s="1"/>
      <c r="AM2640" s="1"/>
      <c r="AN2640" s="1"/>
      <c r="AO2640" s="1"/>
      <c r="AP2640" s="1"/>
      <c r="AQ2640" s="1"/>
      <c r="AR2640" s="1"/>
      <c r="AS2640" s="1"/>
      <c r="AT2640" s="1"/>
      <c r="AU2640" s="1"/>
      <c r="AV2640" s="1"/>
      <c r="AW2640" s="1"/>
      <c r="AX2640" s="1"/>
      <c r="AY2640" s="1"/>
      <c r="AZ2640" s="1"/>
      <c r="BA2640" s="1"/>
      <c r="BB2640" s="1"/>
      <c r="BC2640" s="1"/>
      <c r="BD2640" s="1"/>
      <c r="BE2640" s="1"/>
      <c r="BF2640" s="1"/>
      <c r="BG2640" s="1"/>
      <c r="BH2640" s="1"/>
      <c r="BI2640" s="1"/>
      <c r="BJ2640" s="1"/>
      <c r="BK2640" s="1"/>
    </row>
    <row r="2641" spans="1:63" s="2" customFormat="1" ht="15" customHeight="1" x14ac:dyDescent="0.15">
      <c r="A2641" s="1"/>
      <c r="B2641" s="1"/>
      <c r="C2641" s="1"/>
      <c r="D2641" s="1"/>
      <c r="E2641" s="1"/>
      <c r="F2641" s="1"/>
      <c r="G2641" s="1"/>
      <c r="H2641" s="1"/>
      <c r="I2641" s="1"/>
      <c r="J2641" s="1"/>
      <c r="K2641" s="1"/>
      <c r="L2641" s="1"/>
      <c r="M2641" s="1"/>
      <c r="N2641" s="1"/>
      <c r="O2641" s="1"/>
      <c r="P2641" s="1"/>
      <c r="Q2641" s="1"/>
      <c r="R2641" s="1"/>
      <c r="S2641" s="1"/>
      <c r="T2641" s="1"/>
      <c r="U2641" s="1"/>
      <c r="V2641" s="1"/>
      <c r="W2641" s="1"/>
      <c r="X2641" s="1"/>
      <c r="Y2641" s="1"/>
      <c r="Z2641" s="1"/>
      <c r="AA2641" s="1"/>
      <c r="AB2641" s="1"/>
      <c r="AC2641" s="1"/>
      <c r="AD2641" s="1"/>
      <c r="AE2641" s="1"/>
      <c r="AF2641" s="83"/>
      <c r="AG2641" s="87"/>
      <c r="AH2641" s="1"/>
      <c r="AI2641" s="1"/>
      <c r="AJ2641" s="1"/>
      <c r="AK2641" s="1"/>
      <c r="AL2641" s="1"/>
      <c r="AM2641" s="1"/>
      <c r="AN2641" s="1"/>
      <c r="AO2641" s="1"/>
      <c r="AP2641" s="1"/>
      <c r="AQ2641" s="1"/>
      <c r="AR2641" s="1"/>
      <c r="AS2641" s="1"/>
      <c r="AT2641" s="1"/>
      <c r="AU2641" s="1"/>
      <c r="AV2641" s="1"/>
      <c r="AW2641" s="1"/>
      <c r="AX2641" s="1"/>
      <c r="AY2641" s="1"/>
      <c r="AZ2641" s="1"/>
      <c r="BA2641" s="1"/>
      <c r="BB2641" s="1"/>
      <c r="BC2641" s="1"/>
      <c r="BD2641" s="1"/>
      <c r="BE2641" s="1"/>
      <c r="BF2641" s="1"/>
      <c r="BG2641" s="1"/>
      <c r="BH2641" s="1"/>
      <c r="BI2641" s="1"/>
      <c r="BJ2641" s="1"/>
      <c r="BK2641" s="1"/>
    </row>
    <row r="2642" spans="1:63" s="2" customFormat="1" ht="15" customHeight="1" x14ac:dyDescent="0.15">
      <c r="A2642" s="1"/>
      <c r="B2642" s="1"/>
      <c r="C2642" s="1"/>
      <c r="D2642" s="1"/>
      <c r="E2642" s="1"/>
      <c r="F2642" s="1"/>
      <c r="G2642" s="1"/>
      <c r="H2642" s="1"/>
      <c r="I2642" s="1"/>
      <c r="J2642" s="1"/>
      <c r="K2642" s="1"/>
      <c r="L2642" s="1"/>
      <c r="M2642" s="1"/>
      <c r="N2642" s="1"/>
      <c r="O2642" s="1"/>
      <c r="P2642" s="1"/>
      <c r="Q2642" s="1"/>
      <c r="R2642" s="1"/>
      <c r="S2642" s="1"/>
      <c r="T2642" s="1"/>
      <c r="U2642" s="1"/>
      <c r="V2642" s="1"/>
      <c r="W2642" s="1"/>
      <c r="X2642" s="1"/>
      <c r="Y2642" s="1"/>
      <c r="Z2642" s="1"/>
      <c r="AA2642" s="1"/>
      <c r="AB2642" s="1"/>
      <c r="AC2642" s="1"/>
      <c r="AD2642" s="1"/>
      <c r="AE2642" s="1"/>
      <c r="AF2642" s="83"/>
      <c r="AG2642" s="87"/>
      <c r="AH2642" s="1"/>
      <c r="AI2642" s="1"/>
      <c r="AJ2642" s="1"/>
      <c r="AK2642" s="1"/>
      <c r="AL2642" s="1"/>
      <c r="AM2642" s="1"/>
      <c r="AN2642" s="1"/>
      <c r="AO2642" s="1"/>
      <c r="AP2642" s="1"/>
      <c r="AQ2642" s="1"/>
      <c r="AR2642" s="1"/>
      <c r="AS2642" s="1"/>
      <c r="AT2642" s="1"/>
      <c r="AU2642" s="1"/>
      <c r="AV2642" s="1"/>
      <c r="AW2642" s="1"/>
      <c r="AX2642" s="1"/>
      <c r="AY2642" s="1"/>
      <c r="AZ2642" s="1"/>
      <c r="BA2642" s="1"/>
      <c r="BB2642" s="1"/>
      <c r="BC2642" s="1"/>
      <c r="BD2642" s="1"/>
      <c r="BE2642" s="1"/>
      <c r="BF2642" s="1"/>
      <c r="BG2642" s="1"/>
      <c r="BH2642" s="1"/>
      <c r="BI2642" s="1"/>
      <c r="BJ2642" s="1"/>
      <c r="BK2642" s="1"/>
    </row>
    <row r="2643" spans="1:63" s="2" customFormat="1" ht="15" customHeight="1" x14ac:dyDescent="0.15">
      <c r="A2643" s="1"/>
      <c r="B2643" s="1"/>
      <c r="C2643" s="1"/>
      <c r="D2643" s="1"/>
      <c r="E2643" s="1"/>
      <c r="F2643" s="1"/>
      <c r="G2643" s="1"/>
      <c r="H2643" s="1"/>
      <c r="I2643" s="1"/>
      <c r="J2643" s="1"/>
      <c r="K2643" s="1"/>
      <c r="L2643" s="1"/>
      <c r="M2643" s="1"/>
      <c r="N2643" s="1"/>
      <c r="O2643" s="1"/>
      <c r="P2643" s="1"/>
      <c r="Q2643" s="1"/>
      <c r="R2643" s="1"/>
      <c r="S2643" s="1"/>
      <c r="T2643" s="1"/>
      <c r="U2643" s="1"/>
      <c r="V2643" s="1"/>
      <c r="W2643" s="1"/>
      <c r="X2643" s="1"/>
      <c r="Y2643" s="1"/>
      <c r="Z2643" s="1"/>
      <c r="AA2643" s="1"/>
      <c r="AB2643" s="1"/>
      <c r="AC2643" s="1"/>
      <c r="AD2643" s="1"/>
      <c r="AE2643" s="1"/>
      <c r="AF2643" s="83"/>
      <c r="AG2643" s="87"/>
      <c r="AH2643" s="1"/>
      <c r="AI2643" s="1"/>
      <c r="AJ2643" s="1"/>
      <c r="AK2643" s="1"/>
      <c r="AL2643" s="1"/>
      <c r="AM2643" s="1"/>
      <c r="AN2643" s="1"/>
      <c r="AO2643" s="1"/>
      <c r="AP2643" s="1"/>
      <c r="AQ2643" s="1"/>
      <c r="AR2643" s="1"/>
      <c r="AS2643" s="1"/>
      <c r="AT2643" s="1"/>
      <c r="AU2643" s="1"/>
      <c r="AV2643" s="1"/>
      <c r="AW2643" s="1"/>
      <c r="AX2643" s="1"/>
      <c r="AY2643" s="1"/>
      <c r="AZ2643" s="1"/>
      <c r="BA2643" s="1"/>
      <c r="BB2643" s="1"/>
      <c r="BC2643" s="1"/>
      <c r="BD2643" s="1"/>
      <c r="BE2643" s="1"/>
      <c r="BF2643" s="1"/>
      <c r="BG2643" s="1"/>
      <c r="BH2643" s="1"/>
      <c r="BI2643" s="1"/>
      <c r="BJ2643" s="1"/>
      <c r="BK2643" s="1"/>
    </row>
    <row r="2644" spans="1:63" s="2" customFormat="1" ht="15" customHeight="1" x14ac:dyDescent="0.15">
      <c r="A2644" s="1"/>
      <c r="B2644" s="1"/>
      <c r="C2644" s="1"/>
      <c r="D2644" s="1"/>
      <c r="E2644" s="1"/>
      <c r="F2644" s="1"/>
      <c r="G2644" s="1"/>
      <c r="H2644" s="1"/>
      <c r="I2644" s="1"/>
      <c r="J2644" s="1"/>
      <c r="K2644" s="1"/>
      <c r="L2644" s="1"/>
      <c r="M2644" s="1"/>
      <c r="N2644" s="1"/>
      <c r="O2644" s="1"/>
      <c r="P2644" s="1"/>
      <c r="Q2644" s="1"/>
      <c r="R2644" s="1"/>
      <c r="S2644" s="1"/>
      <c r="T2644" s="1"/>
      <c r="U2644" s="1"/>
      <c r="V2644" s="1"/>
      <c r="W2644" s="1"/>
      <c r="X2644" s="1"/>
      <c r="Y2644" s="1"/>
      <c r="Z2644" s="1"/>
      <c r="AA2644" s="1"/>
      <c r="AB2644" s="1"/>
      <c r="AC2644" s="1"/>
      <c r="AD2644" s="1"/>
      <c r="AE2644" s="1"/>
      <c r="AF2644" s="83"/>
      <c r="AG2644" s="87"/>
      <c r="AH2644" s="1"/>
      <c r="AI2644" s="1"/>
      <c r="AJ2644" s="1"/>
      <c r="AK2644" s="1"/>
      <c r="AL2644" s="1"/>
      <c r="AM2644" s="1"/>
      <c r="AN2644" s="1"/>
      <c r="AO2644" s="1"/>
      <c r="AP2644" s="1"/>
      <c r="AQ2644" s="1"/>
      <c r="AR2644" s="1"/>
      <c r="AS2644" s="1"/>
      <c r="AT2644" s="1"/>
      <c r="AU2644" s="1"/>
      <c r="AV2644" s="1"/>
      <c r="AW2644" s="1"/>
      <c r="AX2644" s="1"/>
      <c r="AY2644" s="1"/>
      <c r="AZ2644" s="1"/>
      <c r="BA2644" s="1"/>
      <c r="BB2644" s="1"/>
      <c r="BC2644" s="1"/>
      <c r="BD2644" s="1"/>
      <c r="BE2644" s="1"/>
      <c r="BF2644" s="1"/>
      <c r="BG2644" s="1"/>
      <c r="BH2644" s="1"/>
      <c r="BI2644" s="1"/>
      <c r="BJ2644" s="1"/>
      <c r="BK2644" s="1"/>
    </row>
    <row r="2645" spans="1:63" s="2" customFormat="1" ht="15" customHeight="1" x14ac:dyDescent="0.15">
      <c r="A2645" s="1"/>
      <c r="B2645" s="1"/>
      <c r="C2645" s="1"/>
      <c r="D2645" s="1"/>
      <c r="E2645" s="1"/>
      <c r="F2645" s="1"/>
      <c r="G2645" s="1"/>
      <c r="H2645" s="1"/>
      <c r="I2645" s="1"/>
      <c r="J2645" s="1"/>
      <c r="K2645" s="1"/>
      <c r="L2645" s="1"/>
      <c r="M2645" s="1"/>
      <c r="N2645" s="1"/>
      <c r="O2645" s="1"/>
      <c r="P2645" s="1"/>
      <c r="Q2645" s="1"/>
      <c r="R2645" s="1"/>
      <c r="S2645" s="1"/>
      <c r="T2645" s="1"/>
      <c r="U2645" s="1"/>
      <c r="V2645" s="1"/>
      <c r="W2645" s="1"/>
      <c r="X2645" s="1"/>
      <c r="Y2645" s="1"/>
      <c r="Z2645" s="1"/>
      <c r="AA2645" s="1"/>
      <c r="AB2645" s="1"/>
      <c r="AC2645" s="1"/>
      <c r="AD2645" s="1"/>
      <c r="AE2645" s="1"/>
      <c r="AF2645" s="83"/>
      <c r="AG2645" s="87"/>
      <c r="AH2645" s="1"/>
      <c r="AI2645" s="1"/>
      <c r="AJ2645" s="1"/>
      <c r="AK2645" s="1"/>
      <c r="AL2645" s="1"/>
      <c r="AM2645" s="1"/>
      <c r="AN2645" s="1"/>
      <c r="AO2645" s="1"/>
      <c r="AP2645" s="1"/>
      <c r="AQ2645" s="1"/>
      <c r="AR2645" s="1"/>
      <c r="AS2645" s="1"/>
      <c r="AT2645" s="1"/>
      <c r="AU2645" s="1"/>
      <c r="AV2645" s="1"/>
      <c r="AW2645" s="1"/>
      <c r="AX2645" s="1"/>
      <c r="AY2645" s="1"/>
      <c r="AZ2645" s="1"/>
      <c r="BA2645" s="1"/>
      <c r="BB2645" s="1"/>
      <c r="BC2645" s="1"/>
      <c r="BD2645" s="1"/>
      <c r="BE2645" s="1"/>
      <c r="BF2645" s="1"/>
      <c r="BG2645" s="1"/>
      <c r="BH2645" s="1"/>
      <c r="BI2645" s="1"/>
      <c r="BJ2645" s="1"/>
      <c r="BK2645" s="1"/>
    </row>
    <row r="2646" spans="1:63" s="2" customFormat="1" ht="15" customHeight="1" x14ac:dyDescent="0.15">
      <c r="A2646" s="1"/>
      <c r="B2646" s="1"/>
      <c r="C2646" s="1"/>
      <c r="D2646" s="1"/>
      <c r="E2646" s="1"/>
      <c r="F2646" s="1"/>
      <c r="G2646" s="1"/>
      <c r="H2646" s="1"/>
      <c r="I2646" s="1"/>
      <c r="J2646" s="1"/>
      <c r="K2646" s="1"/>
      <c r="L2646" s="1"/>
      <c r="M2646" s="1"/>
      <c r="N2646" s="1"/>
      <c r="O2646" s="1"/>
      <c r="P2646" s="1"/>
      <c r="Q2646" s="1"/>
      <c r="R2646" s="1"/>
      <c r="S2646" s="1"/>
      <c r="T2646" s="1"/>
      <c r="U2646" s="1"/>
      <c r="V2646" s="1"/>
      <c r="W2646" s="1"/>
      <c r="X2646" s="1"/>
      <c r="Y2646" s="1"/>
      <c r="Z2646" s="1"/>
      <c r="AA2646" s="1"/>
      <c r="AB2646" s="1"/>
      <c r="AC2646" s="1"/>
      <c r="AD2646" s="1"/>
      <c r="AE2646" s="1"/>
      <c r="AF2646" s="83"/>
      <c r="AG2646" s="87"/>
      <c r="AH2646" s="1"/>
      <c r="AI2646" s="1"/>
      <c r="AJ2646" s="1"/>
      <c r="AK2646" s="1"/>
      <c r="AL2646" s="1"/>
      <c r="AM2646" s="1"/>
      <c r="AN2646" s="1"/>
      <c r="AO2646" s="1"/>
      <c r="AP2646" s="1"/>
      <c r="AQ2646" s="1"/>
      <c r="AR2646" s="1"/>
      <c r="AS2646" s="1"/>
      <c r="AT2646" s="1"/>
      <c r="AU2646" s="1"/>
      <c r="AV2646" s="1"/>
      <c r="AW2646" s="1"/>
      <c r="AX2646" s="1"/>
      <c r="AY2646" s="1"/>
      <c r="AZ2646" s="1"/>
      <c r="BA2646" s="1"/>
      <c r="BB2646" s="1"/>
      <c r="BC2646" s="1"/>
      <c r="BD2646" s="1"/>
      <c r="BE2646" s="1"/>
      <c r="BF2646" s="1"/>
      <c r="BG2646" s="1"/>
      <c r="BH2646" s="1"/>
      <c r="BI2646" s="1"/>
      <c r="BJ2646" s="1"/>
      <c r="BK2646" s="1"/>
    </row>
    <row r="2647" spans="1:63" s="2" customFormat="1" ht="15" customHeight="1" x14ac:dyDescent="0.15">
      <c r="A2647" s="1"/>
      <c r="B2647" s="1"/>
      <c r="C2647" s="1"/>
      <c r="D2647" s="1"/>
      <c r="E2647" s="1"/>
      <c r="F2647" s="1"/>
      <c r="G2647" s="1"/>
      <c r="H2647" s="1"/>
      <c r="I2647" s="1"/>
      <c r="J2647" s="1"/>
      <c r="K2647" s="1"/>
      <c r="L2647" s="1"/>
      <c r="M2647" s="1"/>
      <c r="N2647" s="1"/>
      <c r="O2647" s="1"/>
      <c r="P2647" s="1"/>
      <c r="Q2647" s="1"/>
      <c r="R2647" s="1"/>
      <c r="S2647" s="1"/>
      <c r="T2647" s="1"/>
      <c r="U2647" s="1"/>
      <c r="V2647" s="1"/>
      <c r="W2647" s="1"/>
      <c r="X2647" s="1"/>
      <c r="Y2647" s="1"/>
      <c r="Z2647" s="1"/>
      <c r="AA2647" s="1"/>
      <c r="AB2647" s="1"/>
      <c r="AC2647" s="1"/>
      <c r="AD2647" s="1"/>
      <c r="AE2647" s="1"/>
      <c r="AF2647" s="83"/>
      <c r="AG2647" s="87"/>
      <c r="AH2647" s="1"/>
      <c r="AI2647" s="1"/>
      <c r="AJ2647" s="1"/>
      <c r="AK2647" s="1"/>
      <c r="AL2647" s="1"/>
      <c r="AM2647" s="1"/>
      <c r="AN2647" s="1"/>
      <c r="AO2647" s="1"/>
      <c r="AP2647" s="1"/>
      <c r="AQ2647" s="1"/>
      <c r="AR2647" s="1"/>
      <c r="AS2647" s="1"/>
      <c r="AT2647" s="1"/>
      <c r="AU2647" s="1"/>
      <c r="AV2647" s="1"/>
      <c r="AW2647" s="1"/>
      <c r="AX2647" s="1"/>
      <c r="AY2647" s="1"/>
      <c r="AZ2647" s="1"/>
      <c r="BA2647" s="1"/>
      <c r="BB2647" s="1"/>
      <c r="BC2647" s="1"/>
      <c r="BD2647" s="1"/>
      <c r="BE2647" s="1"/>
      <c r="BF2647" s="1"/>
      <c r="BG2647" s="1"/>
      <c r="BH2647" s="1"/>
      <c r="BI2647" s="1"/>
      <c r="BJ2647" s="1"/>
      <c r="BK2647" s="1"/>
    </row>
    <row r="2648" spans="1:63" s="2" customFormat="1" ht="15" customHeight="1" x14ac:dyDescent="0.15">
      <c r="A2648" s="1"/>
      <c r="B2648" s="1"/>
      <c r="C2648" s="1"/>
      <c r="D2648" s="1"/>
      <c r="E2648" s="1"/>
      <c r="F2648" s="1"/>
      <c r="G2648" s="1"/>
      <c r="H2648" s="1"/>
      <c r="I2648" s="1"/>
      <c r="J2648" s="1"/>
      <c r="K2648" s="1"/>
      <c r="L2648" s="1"/>
      <c r="M2648" s="1"/>
      <c r="N2648" s="1"/>
      <c r="O2648" s="1"/>
      <c r="P2648" s="1"/>
      <c r="Q2648" s="1"/>
      <c r="R2648" s="1"/>
      <c r="S2648" s="1"/>
      <c r="T2648" s="1"/>
      <c r="U2648" s="1"/>
      <c r="V2648" s="1"/>
      <c r="W2648" s="1"/>
      <c r="X2648" s="1"/>
      <c r="Y2648" s="1"/>
      <c r="Z2648" s="1"/>
      <c r="AA2648" s="1"/>
      <c r="AB2648" s="1"/>
      <c r="AC2648" s="1"/>
      <c r="AD2648" s="1"/>
      <c r="AE2648" s="1"/>
      <c r="AF2648" s="83"/>
      <c r="AG2648" s="87"/>
      <c r="AH2648" s="1"/>
      <c r="AI2648" s="1"/>
      <c r="AJ2648" s="1"/>
      <c r="AK2648" s="1"/>
      <c r="AL2648" s="1"/>
      <c r="AM2648" s="1"/>
      <c r="AN2648" s="1"/>
      <c r="AO2648" s="1"/>
      <c r="AP2648" s="1"/>
      <c r="AQ2648" s="1"/>
      <c r="AR2648" s="1"/>
      <c r="AS2648" s="1"/>
      <c r="AT2648" s="1"/>
      <c r="AU2648" s="1"/>
      <c r="AV2648" s="1"/>
      <c r="AW2648" s="1"/>
      <c r="AX2648" s="1"/>
      <c r="AY2648" s="1"/>
      <c r="AZ2648" s="1"/>
      <c r="BA2648" s="1"/>
      <c r="BB2648" s="1"/>
      <c r="BC2648" s="1"/>
      <c r="BD2648" s="1"/>
      <c r="BE2648" s="1"/>
      <c r="BF2648" s="1"/>
      <c r="BG2648" s="1"/>
      <c r="BH2648" s="1"/>
      <c r="BI2648" s="1"/>
      <c r="BJ2648" s="1"/>
      <c r="BK2648" s="1"/>
    </row>
    <row r="2649" spans="1:63" s="2" customFormat="1" ht="15" customHeight="1" x14ac:dyDescent="0.15">
      <c r="A2649" s="1"/>
      <c r="B2649" s="1"/>
      <c r="C2649" s="1"/>
      <c r="D2649" s="1"/>
      <c r="E2649" s="1"/>
      <c r="F2649" s="1"/>
      <c r="G2649" s="1"/>
      <c r="H2649" s="1"/>
      <c r="I2649" s="1"/>
      <c r="J2649" s="1"/>
      <c r="K2649" s="1"/>
      <c r="L2649" s="1"/>
      <c r="M2649" s="1"/>
      <c r="N2649" s="1"/>
      <c r="O2649" s="1"/>
      <c r="P2649" s="1"/>
      <c r="Q2649" s="1"/>
      <c r="R2649" s="1"/>
      <c r="S2649" s="1"/>
      <c r="T2649" s="1"/>
      <c r="U2649" s="1"/>
      <c r="V2649" s="1"/>
      <c r="W2649" s="1"/>
      <c r="X2649" s="1"/>
      <c r="Y2649" s="1"/>
      <c r="Z2649" s="1"/>
      <c r="AA2649" s="1"/>
      <c r="AB2649" s="1"/>
      <c r="AC2649" s="1"/>
      <c r="AD2649" s="1"/>
      <c r="AE2649" s="1"/>
      <c r="AF2649" s="83"/>
      <c r="AG2649" s="87"/>
      <c r="AH2649" s="1"/>
      <c r="AI2649" s="1"/>
      <c r="AJ2649" s="1"/>
      <c r="AK2649" s="1"/>
      <c r="AL2649" s="1"/>
      <c r="AM2649" s="1"/>
      <c r="AN2649" s="1"/>
      <c r="AO2649" s="1"/>
      <c r="AP2649" s="1"/>
      <c r="AQ2649" s="1"/>
      <c r="AR2649" s="1"/>
      <c r="AS2649" s="1"/>
      <c r="AT2649" s="1"/>
      <c r="AU2649" s="1"/>
      <c r="AV2649" s="1"/>
      <c r="AW2649" s="1"/>
      <c r="AX2649" s="1"/>
      <c r="AY2649" s="1"/>
      <c r="AZ2649" s="1"/>
      <c r="BA2649" s="1"/>
      <c r="BB2649" s="1"/>
      <c r="BC2649" s="1"/>
      <c r="BD2649" s="1"/>
      <c r="BE2649" s="1"/>
      <c r="BF2649" s="1"/>
      <c r="BG2649" s="1"/>
      <c r="BH2649" s="1"/>
      <c r="BI2649" s="1"/>
      <c r="BJ2649" s="1"/>
      <c r="BK2649" s="1"/>
    </row>
    <row r="2650" spans="1:63" s="2" customFormat="1" ht="15" customHeight="1" x14ac:dyDescent="0.15">
      <c r="A2650" s="1"/>
      <c r="B2650" s="1"/>
      <c r="C2650" s="1"/>
      <c r="D2650" s="1"/>
      <c r="E2650" s="1"/>
      <c r="F2650" s="1"/>
      <c r="G2650" s="1"/>
      <c r="H2650" s="1"/>
      <c r="I2650" s="1"/>
      <c r="J2650" s="1"/>
      <c r="K2650" s="1"/>
      <c r="L2650" s="1"/>
      <c r="M2650" s="1"/>
      <c r="N2650" s="1"/>
      <c r="O2650" s="1"/>
      <c r="P2650" s="1"/>
      <c r="Q2650" s="1"/>
      <c r="R2650" s="1"/>
      <c r="S2650" s="1"/>
      <c r="T2650" s="1"/>
      <c r="U2650" s="1"/>
      <c r="V2650" s="1"/>
      <c r="W2650" s="1"/>
      <c r="X2650" s="1"/>
      <c r="Y2650" s="1"/>
      <c r="Z2650" s="1"/>
      <c r="AA2650" s="1"/>
      <c r="AB2650" s="1"/>
      <c r="AC2650" s="1"/>
      <c r="AD2650" s="1"/>
      <c r="AE2650" s="1"/>
      <c r="AF2650" s="83"/>
      <c r="AG2650" s="87"/>
      <c r="AH2650" s="1"/>
      <c r="AI2650" s="1"/>
      <c r="AJ2650" s="1"/>
      <c r="AK2650" s="1"/>
      <c r="AL2650" s="1"/>
      <c r="AM2650" s="1"/>
      <c r="AN2650" s="1"/>
      <c r="AO2650" s="1"/>
      <c r="AP2650" s="1"/>
      <c r="AQ2650" s="1"/>
      <c r="AR2650" s="1"/>
      <c r="AS2650" s="1"/>
      <c r="AT2650" s="1"/>
      <c r="AU2650" s="1"/>
      <c r="AV2650" s="1"/>
      <c r="AW2650" s="1"/>
      <c r="AX2650" s="1"/>
      <c r="AY2650" s="1"/>
      <c r="AZ2650" s="1"/>
      <c r="BA2650" s="1"/>
      <c r="BB2650" s="1"/>
      <c r="BC2650" s="1"/>
      <c r="BD2650" s="1"/>
      <c r="BE2650" s="1"/>
      <c r="BF2650" s="1"/>
      <c r="BG2650" s="1"/>
      <c r="BH2650" s="1"/>
      <c r="BI2650" s="1"/>
      <c r="BJ2650" s="1"/>
      <c r="BK2650" s="1"/>
    </row>
    <row r="2651" spans="1:63" s="2" customFormat="1" ht="15" customHeight="1" x14ac:dyDescent="0.15">
      <c r="A2651" s="1"/>
      <c r="B2651" s="1"/>
      <c r="C2651" s="1"/>
      <c r="D2651" s="1"/>
      <c r="E2651" s="1"/>
      <c r="F2651" s="1"/>
      <c r="G2651" s="1"/>
      <c r="H2651" s="1"/>
      <c r="I2651" s="1"/>
      <c r="J2651" s="1"/>
      <c r="K2651" s="1"/>
      <c r="L2651" s="1"/>
      <c r="M2651" s="1"/>
      <c r="N2651" s="1"/>
      <c r="O2651" s="1"/>
      <c r="P2651" s="1"/>
      <c r="Q2651" s="1"/>
      <c r="R2651" s="1"/>
      <c r="S2651" s="1"/>
      <c r="T2651" s="1"/>
      <c r="U2651" s="1"/>
      <c r="V2651" s="1"/>
      <c r="W2651" s="1"/>
      <c r="X2651" s="1"/>
      <c r="Y2651" s="1"/>
      <c r="Z2651" s="1"/>
      <c r="AA2651" s="1"/>
      <c r="AB2651" s="1"/>
      <c r="AC2651" s="1"/>
      <c r="AD2651" s="1"/>
      <c r="AE2651" s="1"/>
      <c r="AF2651" s="83"/>
      <c r="AG2651" s="87"/>
      <c r="AH2651" s="1"/>
      <c r="AI2651" s="1"/>
      <c r="AJ2651" s="1"/>
      <c r="AK2651" s="1"/>
      <c r="AL2651" s="1"/>
      <c r="AM2651" s="1"/>
      <c r="AN2651" s="1"/>
      <c r="AO2651" s="1"/>
      <c r="AP2651" s="1"/>
      <c r="AQ2651" s="1"/>
      <c r="AR2651" s="1"/>
      <c r="AS2651" s="1"/>
      <c r="AT2651" s="1"/>
      <c r="AU2651" s="1"/>
      <c r="AV2651" s="1"/>
      <c r="AW2651" s="1"/>
      <c r="AX2651" s="1"/>
      <c r="AY2651" s="1"/>
      <c r="AZ2651" s="1"/>
      <c r="BA2651" s="1"/>
      <c r="BB2651" s="1"/>
      <c r="BC2651" s="1"/>
      <c r="BD2651" s="1"/>
      <c r="BE2651" s="1"/>
      <c r="BF2651" s="1"/>
      <c r="BG2651" s="1"/>
      <c r="BH2651" s="1"/>
      <c r="BI2651" s="1"/>
      <c r="BJ2651" s="1"/>
      <c r="BK2651" s="1"/>
    </row>
    <row r="2652" spans="1:63" s="2" customFormat="1" ht="15" customHeight="1" x14ac:dyDescent="0.15">
      <c r="A2652" s="1"/>
      <c r="B2652" s="1"/>
      <c r="C2652" s="1"/>
      <c r="D2652" s="1"/>
      <c r="E2652" s="1"/>
      <c r="F2652" s="1"/>
      <c r="G2652" s="1"/>
      <c r="H2652" s="1"/>
      <c r="I2652" s="1"/>
      <c r="J2652" s="1"/>
      <c r="K2652" s="1"/>
      <c r="L2652" s="1"/>
      <c r="M2652" s="1"/>
      <c r="N2652" s="1"/>
      <c r="O2652" s="1"/>
      <c r="P2652" s="1"/>
      <c r="Q2652" s="1"/>
      <c r="R2652" s="1"/>
      <c r="S2652" s="1"/>
      <c r="T2652" s="1"/>
      <c r="U2652" s="1"/>
      <c r="V2652" s="1"/>
      <c r="W2652" s="1"/>
      <c r="X2652" s="1"/>
      <c r="Y2652" s="1"/>
      <c r="Z2652" s="1"/>
      <c r="AA2652" s="1"/>
      <c r="AB2652" s="1"/>
      <c r="AC2652" s="1"/>
      <c r="AD2652" s="1"/>
      <c r="AE2652" s="1"/>
      <c r="AF2652" s="83"/>
      <c r="AG2652" s="87"/>
      <c r="AH2652" s="1"/>
      <c r="AI2652" s="1"/>
      <c r="AJ2652" s="1"/>
      <c r="AK2652" s="1"/>
      <c r="AL2652" s="1"/>
      <c r="AM2652" s="1"/>
      <c r="AN2652" s="1"/>
      <c r="AO2652" s="1"/>
      <c r="AP2652" s="1"/>
      <c r="AQ2652" s="1"/>
      <c r="AR2652" s="1"/>
      <c r="AS2652" s="1"/>
      <c r="AT2652" s="1"/>
      <c r="AU2652" s="1"/>
      <c r="AV2652" s="1"/>
      <c r="AW2652" s="1"/>
      <c r="AX2652" s="1"/>
      <c r="AY2652" s="1"/>
      <c r="AZ2652" s="1"/>
      <c r="BA2652" s="1"/>
      <c r="BB2652" s="1"/>
      <c r="BC2652" s="1"/>
      <c r="BD2652" s="1"/>
      <c r="BE2652" s="1"/>
      <c r="BF2652" s="1"/>
      <c r="BG2652" s="1"/>
      <c r="BH2652" s="1"/>
      <c r="BI2652" s="1"/>
      <c r="BJ2652" s="1"/>
      <c r="BK2652" s="1"/>
    </row>
    <row r="2653" spans="1:63" s="2" customFormat="1" ht="15" customHeight="1" x14ac:dyDescent="0.15">
      <c r="A2653" s="1"/>
      <c r="B2653" s="1"/>
      <c r="C2653" s="1"/>
      <c r="D2653" s="1"/>
      <c r="E2653" s="1"/>
      <c r="F2653" s="1"/>
      <c r="G2653" s="1"/>
      <c r="H2653" s="1"/>
      <c r="I2653" s="1"/>
      <c r="J2653" s="1"/>
      <c r="K2653" s="1"/>
      <c r="L2653" s="1"/>
      <c r="M2653" s="1"/>
      <c r="N2653" s="1"/>
      <c r="O2653" s="1"/>
      <c r="P2653" s="1"/>
      <c r="Q2653" s="1"/>
      <c r="R2653" s="1"/>
      <c r="S2653" s="1"/>
      <c r="T2653" s="1"/>
      <c r="U2653" s="1"/>
      <c r="V2653" s="1"/>
      <c r="W2653" s="1"/>
      <c r="X2653" s="1"/>
      <c r="Y2653" s="1"/>
      <c r="Z2653" s="1"/>
      <c r="AA2653" s="1"/>
      <c r="AB2653" s="1"/>
      <c r="AC2653" s="1"/>
      <c r="AD2653" s="1"/>
      <c r="AE2653" s="1"/>
      <c r="AF2653" s="83"/>
      <c r="AG2653" s="87"/>
      <c r="AH2653" s="1"/>
      <c r="AI2653" s="1"/>
      <c r="AJ2653" s="1"/>
      <c r="AK2653" s="1"/>
      <c r="AL2653" s="1"/>
      <c r="AM2653" s="1"/>
      <c r="AN2653" s="1"/>
      <c r="AO2653" s="1"/>
      <c r="AP2653" s="1"/>
      <c r="AQ2653" s="1"/>
      <c r="AR2653" s="1"/>
      <c r="AS2653" s="1"/>
      <c r="AT2653" s="1"/>
      <c r="AU2653" s="1"/>
      <c r="AV2653" s="1"/>
      <c r="AW2653" s="1"/>
      <c r="AX2653" s="1"/>
      <c r="AY2653" s="1"/>
      <c r="AZ2653" s="1"/>
      <c r="BA2653" s="1"/>
      <c r="BB2653" s="1"/>
      <c r="BC2653" s="1"/>
      <c r="BD2653" s="1"/>
      <c r="BE2653" s="1"/>
      <c r="BF2653" s="1"/>
      <c r="BG2653" s="1"/>
      <c r="BH2653" s="1"/>
      <c r="BI2653" s="1"/>
      <c r="BJ2653" s="1"/>
      <c r="BK2653" s="1"/>
    </row>
    <row r="2654" spans="1:63" s="2" customFormat="1" ht="15" customHeight="1" x14ac:dyDescent="0.15">
      <c r="A2654" s="1"/>
      <c r="B2654" s="1"/>
      <c r="C2654" s="1"/>
      <c r="D2654" s="1"/>
      <c r="E2654" s="1"/>
      <c r="F2654" s="1"/>
      <c r="G2654" s="1"/>
      <c r="H2654" s="1"/>
      <c r="I2654" s="1"/>
      <c r="J2654" s="1"/>
      <c r="K2654" s="1"/>
      <c r="L2654" s="1"/>
      <c r="M2654" s="1"/>
      <c r="N2654" s="1"/>
      <c r="O2654" s="1"/>
      <c r="P2654" s="1"/>
      <c r="Q2654" s="1"/>
      <c r="R2654" s="1"/>
      <c r="S2654" s="1"/>
      <c r="T2654" s="1"/>
      <c r="U2654" s="1"/>
      <c r="V2654" s="1"/>
      <c r="W2654" s="1"/>
      <c r="X2654" s="1"/>
      <c r="Y2654" s="1"/>
      <c r="Z2654" s="1"/>
      <c r="AA2654" s="1"/>
      <c r="AB2654" s="1"/>
      <c r="AC2654" s="1"/>
      <c r="AD2654" s="1"/>
      <c r="AE2654" s="1"/>
      <c r="AF2654" s="83"/>
      <c r="AG2654" s="87"/>
      <c r="AH2654" s="1"/>
      <c r="AI2654" s="1"/>
      <c r="AJ2654" s="1"/>
      <c r="AK2654" s="1"/>
      <c r="AL2654" s="1"/>
      <c r="AM2654" s="1"/>
      <c r="AN2654" s="1"/>
      <c r="AO2654" s="1"/>
      <c r="AP2654" s="1"/>
      <c r="AQ2654" s="1"/>
      <c r="AR2654" s="1"/>
      <c r="AS2654" s="1"/>
      <c r="AT2654" s="1"/>
      <c r="AU2654" s="1"/>
      <c r="AV2654" s="1"/>
      <c r="AW2654" s="1"/>
      <c r="AX2654" s="1"/>
      <c r="AY2654" s="1"/>
      <c r="AZ2654" s="1"/>
      <c r="BA2654" s="1"/>
      <c r="BB2654" s="1"/>
      <c r="BC2654" s="1"/>
      <c r="BD2654" s="1"/>
      <c r="BE2654" s="1"/>
      <c r="BF2654" s="1"/>
      <c r="BG2654" s="1"/>
      <c r="BH2654" s="1"/>
      <c r="BI2654" s="1"/>
      <c r="BJ2654" s="1"/>
      <c r="BK2654" s="1"/>
    </row>
    <row r="2655" spans="1:63" s="2" customFormat="1" ht="15" customHeight="1" x14ac:dyDescent="0.15">
      <c r="A2655" s="1"/>
      <c r="B2655" s="1"/>
      <c r="C2655" s="1"/>
      <c r="D2655" s="1"/>
      <c r="E2655" s="1"/>
      <c r="F2655" s="1"/>
      <c r="G2655" s="1"/>
      <c r="H2655" s="1"/>
      <c r="I2655" s="1"/>
      <c r="J2655" s="1"/>
      <c r="K2655" s="1"/>
      <c r="L2655" s="1"/>
      <c r="M2655" s="1"/>
      <c r="N2655" s="1"/>
      <c r="O2655" s="1"/>
      <c r="P2655" s="1"/>
      <c r="Q2655" s="1"/>
      <c r="R2655" s="1"/>
      <c r="S2655" s="1"/>
      <c r="T2655" s="1"/>
      <c r="U2655" s="1"/>
      <c r="V2655" s="1"/>
      <c r="W2655" s="1"/>
      <c r="X2655" s="1"/>
      <c r="Y2655" s="1"/>
      <c r="Z2655" s="1"/>
      <c r="AA2655" s="1"/>
      <c r="AB2655" s="1"/>
      <c r="AC2655" s="1"/>
      <c r="AD2655" s="1"/>
      <c r="AE2655" s="1"/>
      <c r="AF2655" s="83"/>
      <c r="AG2655" s="87"/>
      <c r="AH2655" s="1"/>
      <c r="AI2655" s="1"/>
      <c r="AJ2655" s="1"/>
      <c r="AK2655" s="1"/>
      <c r="AL2655" s="1"/>
      <c r="AM2655" s="1"/>
      <c r="AN2655" s="1"/>
      <c r="AO2655" s="1"/>
      <c r="AP2655" s="1"/>
      <c r="AQ2655" s="1"/>
      <c r="AR2655" s="1"/>
      <c r="AS2655" s="1"/>
      <c r="AT2655" s="1"/>
      <c r="AU2655" s="1"/>
      <c r="AV2655" s="1"/>
      <c r="AW2655" s="1"/>
      <c r="AX2655" s="1"/>
      <c r="AY2655" s="1"/>
      <c r="AZ2655" s="1"/>
      <c r="BA2655" s="1"/>
      <c r="BB2655" s="1"/>
      <c r="BC2655" s="1"/>
      <c r="BD2655" s="1"/>
      <c r="BE2655" s="1"/>
      <c r="BF2655" s="1"/>
      <c r="BG2655" s="1"/>
      <c r="BH2655" s="1"/>
      <c r="BI2655" s="1"/>
      <c r="BJ2655" s="1"/>
      <c r="BK2655" s="1"/>
    </row>
    <row r="2656" spans="1:63" s="2" customFormat="1" ht="15" customHeight="1" x14ac:dyDescent="0.15">
      <c r="A2656" s="1"/>
      <c r="B2656" s="1"/>
      <c r="C2656" s="1"/>
      <c r="D2656" s="1"/>
      <c r="E2656" s="1"/>
      <c r="F2656" s="1"/>
      <c r="G2656" s="1"/>
      <c r="H2656" s="1"/>
      <c r="I2656" s="1"/>
      <c r="J2656" s="1"/>
      <c r="K2656" s="1"/>
      <c r="L2656" s="1"/>
      <c r="M2656" s="1"/>
      <c r="N2656" s="1"/>
      <c r="O2656" s="1"/>
      <c r="P2656" s="1"/>
      <c r="Q2656" s="1"/>
      <c r="R2656" s="1"/>
      <c r="S2656" s="1"/>
      <c r="T2656" s="1"/>
      <c r="U2656" s="1"/>
      <c r="V2656" s="1"/>
      <c r="W2656" s="1"/>
      <c r="X2656" s="1"/>
      <c r="Y2656" s="1"/>
      <c r="Z2656" s="1"/>
      <c r="AA2656" s="1"/>
      <c r="AB2656" s="1"/>
      <c r="AC2656" s="1"/>
      <c r="AD2656" s="1"/>
      <c r="AE2656" s="1"/>
      <c r="AF2656" s="83"/>
      <c r="AG2656" s="87"/>
      <c r="AH2656" s="1"/>
      <c r="AI2656" s="1"/>
      <c r="AJ2656" s="1"/>
      <c r="AK2656" s="1"/>
      <c r="AL2656" s="1"/>
      <c r="AM2656" s="1"/>
      <c r="AN2656" s="1"/>
      <c r="AO2656" s="1"/>
      <c r="AP2656" s="1"/>
      <c r="AQ2656" s="1"/>
      <c r="AR2656" s="1"/>
      <c r="AS2656" s="1"/>
      <c r="AT2656" s="1"/>
      <c r="AU2656" s="1"/>
      <c r="AV2656" s="1"/>
      <c r="AW2656" s="1"/>
      <c r="AX2656" s="1"/>
      <c r="AY2656" s="1"/>
      <c r="AZ2656" s="1"/>
      <c r="BA2656" s="1"/>
      <c r="BB2656" s="1"/>
      <c r="BC2656" s="1"/>
      <c r="BD2656" s="1"/>
      <c r="BE2656" s="1"/>
      <c r="BF2656" s="1"/>
      <c r="BG2656" s="1"/>
      <c r="BH2656" s="1"/>
      <c r="BI2656" s="1"/>
      <c r="BJ2656" s="1"/>
      <c r="BK2656" s="1"/>
    </row>
    <row r="2657" spans="1:63" s="2" customFormat="1" ht="15" customHeight="1" x14ac:dyDescent="0.15">
      <c r="A2657" s="1"/>
      <c r="B2657" s="1"/>
      <c r="C2657" s="1"/>
      <c r="D2657" s="1"/>
      <c r="E2657" s="1"/>
      <c r="F2657" s="1"/>
      <c r="G2657" s="1"/>
      <c r="H2657" s="1"/>
      <c r="I2657" s="1"/>
      <c r="J2657" s="1"/>
      <c r="K2657" s="1"/>
      <c r="L2657" s="1"/>
      <c r="M2657" s="1"/>
      <c r="N2657" s="1"/>
      <c r="O2657" s="1"/>
      <c r="P2657" s="1"/>
      <c r="Q2657" s="1"/>
      <c r="R2657" s="1"/>
      <c r="S2657" s="1"/>
      <c r="T2657" s="1"/>
      <c r="U2657" s="1"/>
      <c r="V2657" s="1"/>
      <c r="W2657" s="1"/>
      <c r="X2657" s="1"/>
      <c r="Y2657" s="1"/>
      <c r="Z2657" s="1"/>
      <c r="AA2657" s="1"/>
      <c r="AB2657" s="1"/>
      <c r="AC2657" s="1"/>
      <c r="AD2657" s="1"/>
      <c r="AE2657" s="1"/>
      <c r="AF2657" s="83"/>
      <c r="AG2657" s="87"/>
      <c r="AH2657" s="1"/>
      <c r="AI2657" s="1"/>
      <c r="AJ2657" s="1"/>
      <c r="AK2657" s="1"/>
      <c r="AL2657" s="1"/>
      <c r="AM2657" s="1"/>
      <c r="AN2657" s="1"/>
      <c r="AO2657" s="1"/>
      <c r="AP2657" s="1"/>
      <c r="AQ2657" s="1"/>
      <c r="AR2657" s="1"/>
      <c r="AS2657" s="1"/>
      <c r="AT2657" s="1"/>
      <c r="AU2657" s="1"/>
      <c r="AV2657" s="1"/>
      <c r="AW2657" s="1"/>
      <c r="AX2657" s="1"/>
      <c r="AY2657" s="1"/>
      <c r="AZ2657" s="1"/>
      <c r="BA2657" s="1"/>
      <c r="BB2657" s="1"/>
      <c r="BC2657" s="1"/>
      <c r="BD2657" s="1"/>
      <c r="BE2657" s="1"/>
      <c r="BF2657" s="1"/>
      <c r="BG2657" s="1"/>
      <c r="BH2657" s="1"/>
      <c r="BI2657" s="1"/>
      <c r="BJ2657" s="1"/>
      <c r="BK2657" s="1"/>
    </row>
    <row r="2658" spans="1:63" s="2" customFormat="1" ht="15" customHeight="1" x14ac:dyDescent="0.15">
      <c r="A2658" s="1"/>
      <c r="B2658" s="1"/>
      <c r="C2658" s="1"/>
      <c r="D2658" s="1"/>
      <c r="E2658" s="1"/>
      <c r="F2658" s="1"/>
      <c r="G2658" s="1"/>
      <c r="H2658" s="1"/>
      <c r="I2658" s="1"/>
      <c r="J2658" s="1"/>
      <c r="K2658" s="1"/>
      <c r="L2658" s="1"/>
      <c r="M2658" s="1"/>
      <c r="N2658" s="1"/>
      <c r="O2658" s="1"/>
      <c r="P2658" s="1"/>
      <c r="Q2658" s="1"/>
      <c r="R2658" s="1"/>
      <c r="S2658" s="1"/>
      <c r="T2658" s="1"/>
      <c r="U2658" s="1"/>
      <c r="V2658" s="1"/>
      <c r="W2658" s="1"/>
      <c r="X2658" s="1"/>
      <c r="Y2658" s="1"/>
      <c r="Z2658" s="1"/>
      <c r="AA2658" s="1"/>
      <c r="AB2658" s="1"/>
      <c r="AC2658" s="1"/>
      <c r="AD2658" s="1"/>
      <c r="AE2658" s="1"/>
      <c r="AF2658" s="83"/>
      <c r="AG2658" s="87"/>
      <c r="AH2658" s="1"/>
      <c r="AI2658" s="1"/>
      <c r="AJ2658" s="1"/>
      <c r="AK2658" s="1"/>
      <c r="AL2658" s="1"/>
      <c r="AM2658" s="1"/>
      <c r="AN2658" s="1"/>
      <c r="AO2658" s="1"/>
      <c r="AP2658" s="1"/>
      <c r="AQ2658" s="1"/>
      <c r="AR2658" s="1"/>
      <c r="AS2658" s="1"/>
      <c r="AT2658" s="1"/>
      <c r="AU2658" s="1"/>
      <c r="AV2658" s="1"/>
      <c r="AW2658" s="1"/>
      <c r="AX2658" s="1"/>
      <c r="AY2658" s="1"/>
      <c r="AZ2658" s="1"/>
      <c r="BA2658" s="1"/>
      <c r="BB2658" s="1"/>
      <c r="BC2658" s="1"/>
      <c r="BD2658" s="1"/>
      <c r="BE2658" s="1"/>
      <c r="BF2658" s="1"/>
      <c r="BG2658" s="1"/>
      <c r="BH2658" s="1"/>
      <c r="BI2658" s="1"/>
      <c r="BJ2658" s="1"/>
      <c r="BK2658" s="1"/>
    </row>
    <row r="2659" spans="1:63" s="2" customFormat="1" ht="15" customHeight="1" x14ac:dyDescent="0.15">
      <c r="A2659" s="1"/>
      <c r="B2659" s="1"/>
      <c r="C2659" s="1"/>
      <c r="D2659" s="1"/>
      <c r="E2659" s="1"/>
      <c r="F2659" s="1"/>
      <c r="G2659" s="1"/>
      <c r="H2659" s="1"/>
      <c r="I2659" s="1"/>
      <c r="J2659" s="1"/>
      <c r="K2659" s="1"/>
      <c r="L2659" s="1"/>
      <c r="M2659" s="1"/>
      <c r="N2659" s="1"/>
      <c r="O2659" s="1"/>
      <c r="P2659" s="1"/>
      <c r="Q2659" s="1"/>
      <c r="R2659" s="1"/>
      <c r="S2659" s="1"/>
      <c r="T2659" s="1"/>
      <c r="U2659" s="1"/>
      <c r="V2659" s="1"/>
      <c r="W2659" s="1"/>
      <c r="X2659" s="1"/>
      <c r="Y2659" s="1"/>
      <c r="Z2659" s="1"/>
      <c r="AA2659" s="1"/>
      <c r="AB2659" s="1"/>
      <c r="AC2659" s="1"/>
      <c r="AD2659" s="1"/>
      <c r="AE2659" s="1"/>
      <c r="AF2659" s="83"/>
      <c r="AG2659" s="87"/>
      <c r="AH2659" s="1"/>
      <c r="AI2659" s="1"/>
      <c r="AJ2659" s="1"/>
      <c r="AK2659" s="1"/>
      <c r="AL2659" s="1"/>
      <c r="AM2659" s="1"/>
      <c r="AN2659" s="1"/>
      <c r="AO2659" s="1"/>
      <c r="AP2659" s="1"/>
      <c r="AQ2659" s="1"/>
      <c r="AR2659" s="1"/>
      <c r="AS2659" s="1"/>
      <c r="AT2659" s="1"/>
      <c r="AU2659" s="1"/>
      <c r="AV2659" s="1"/>
      <c r="AW2659" s="1"/>
      <c r="AX2659" s="1"/>
      <c r="AY2659" s="1"/>
      <c r="AZ2659" s="1"/>
      <c r="BA2659" s="1"/>
      <c r="BB2659" s="1"/>
      <c r="BC2659" s="1"/>
      <c r="BD2659" s="1"/>
      <c r="BE2659" s="1"/>
      <c r="BF2659" s="1"/>
      <c r="BG2659" s="1"/>
      <c r="BH2659" s="1"/>
      <c r="BI2659" s="1"/>
      <c r="BJ2659" s="1"/>
      <c r="BK2659" s="1"/>
    </row>
    <row r="2660" spans="1:63" s="2" customFormat="1" ht="15" customHeight="1" x14ac:dyDescent="0.15">
      <c r="A2660" s="1"/>
      <c r="B2660" s="1"/>
      <c r="C2660" s="1"/>
      <c r="D2660" s="1"/>
      <c r="E2660" s="1"/>
      <c r="F2660" s="1"/>
      <c r="G2660" s="1"/>
      <c r="H2660" s="1"/>
      <c r="I2660" s="1"/>
      <c r="J2660" s="1"/>
      <c r="K2660" s="1"/>
      <c r="L2660" s="1"/>
      <c r="M2660" s="1"/>
      <c r="N2660" s="1"/>
      <c r="O2660" s="1"/>
      <c r="P2660" s="1"/>
      <c r="Q2660" s="1"/>
      <c r="R2660" s="1"/>
      <c r="S2660" s="1"/>
      <c r="T2660" s="1"/>
      <c r="U2660" s="1"/>
      <c r="V2660" s="1"/>
      <c r="W2660" s="1"/>
      <c r="X2660" s="1"/>
      <c r="Y2660" s="1"/>
      <c r="Z2660" s="1"/>
      <c r="AA2660" s="1"/>
      <c r="AB2660" s="1"/>
      <c r="AC2660" s="1"/>
      <c r="AD2660" s="1"/>
      <c r="AE2660" s="1"/>
      <c r="AF2660" s="83"/>
      <c r="AG2660" s="87"/>
      <c r="AH2660" s="1"/>
      <c r="AI2660" s="1"/>
      <c r="AJ2660" s="1"/>
      <c r="AK2660" s="1"/>
      <c r="AL2660" s="1"/>
      <c r="AM2660" s="1"/>
      <c r="AN2660" s="1"/>
      <c r="AO2660" s="1"/>
      <c r="AP2660" s="1"/>
      <c r="AQ2660" s="1"/>
      <c r="AR2660" s="1"/>
      <c r="AS2660" s="1"/>
      <c r="AT2660" s="1"/>
      <c r="AU2660" s="1"/>
      <c r="AV2660" s="1"/>
      <c r="AW2660" s="1"/>
      <c r="AX2660" s="1"/>
      <c r="AY2660" s="1"/>
      <c r="AZ2660" s="1"/>
      <c r="BA2660" s="1"/>
      <c r="BB2660" s="1"/>
      <c r="BC2660" s="1"/>
      <c r="BD2660" s="1"/>
      <c r="BE2660" s="1"/>
      <c r="BF2660" s="1"/>
      <c r="BG2660" s="1"/>
      <c r="BH2660" s="1"/>
      <c r="BI2660" s="1"/>
      <c r="BJ2660" s="1"/>
      <c r="BK2660" s="1"/>
    </row>
    <row r="2661" spans="1:63" s="2" customFormat="1" ht="15" customHeight="1" x14ac:dyDescent="0.15">
      <c r="A2661" s="1"/>
      <c r="B2661" s="1"/>
      <c r="C2661" s="1"/>
      <c r="D2661" s="1"/>
      <c r="E2661" s="1"/>
      <c r="F2661" s="1"/>
      <c r="G2661" s="1"/>
      <c r="H2661" s="1"/>
      <c r="I2661" s="1"/>
      <c r="J2661" s="1"/>
      <c r="K2661" s="1"/>
      <c r="L2661" s="1"/>
      <c r="M2661" s="1"/>
      <c r="N2661" s="1"/>
      <c r="O2661" s="1"/>
      <c r="P2661" s="1"/>
      <c r="Q2661" s="1"/>
      <c r="R2661" s="1"/>
      <c r="S2661" s="1"/>
      <c r="T2661" s="1"/>
      <c r="U2661" s="1"/>
      <c r="V2661" s="1"/>
      <c r="W2661" s="1"/>
      <c r="X2661" s="1"/>
      <c r="Y2661" s="1"/>
      <c r="Z2661" s="1"/>
      <c r="AA2661" s="1"/>
      <c r="AB2661" s="1"/>
      <c r="AC2661" s="1"/>
      <c r="AD2661" s="1"/>
      <c r="AE2661" s="1"/>
      <c r="AF2661" s="83"/>
      <c r="AG2661" s="87"/>
      <c r="AH2661" s="1"/>
      <c r="AI2661" s="1"/>
      <c r="AJ2661" s="1"/>
      <c r="AK2661" s="1"/>
      <c r="AL2661" s="1"/>
      <c r="AM2661" s="1"/>
      <c r="AN2661" s="1"/>
      <c r="AO2661" s="1"/>
      <c r="AP2661" s="1"/>
      <c r="AQ2661" s="1"/>
      <c r="AR2661" s="1"/>
      <c r="AS2661" s="1"/>
      <c r="AT2661" s="1"/>
      <c r="AU2661" s="1"/>
      <c r="AV2661" s="1"/>
      <c r="AW2661" s="1"/>
      <c r="AX2661" s="1"/>
      <c r="AY2661" s="1"/>
      <c r="AZ2661" s="1"/>
      <c r="BA2661" s="1"/>
      <c r="BB2661" s="1"/>
      <c r="BC2661" s="1"/>
      <c r="BD2661" s="1"/>
      <c r="BE2661" s="1"/>
      <c r="BF2661" s="1"/>
      <c r="BG2661" s="1"/>
      <c r="BH2661" s="1"/>
      <c r="BI2661" s="1"/>
      <c r="BJ2661" s="1"/>
      <c r="BK2661" s="1"/>
    </row>
    <row r="2662" spans="1:63" s="2" customFormat="1" ht="15" customHeight="1" x14ac:dyDescent="0.15">
      <c r="A2662" s="1"/>
      <c r="B2662" s="1"/>
      <c r="C2662" s="1"/>
      <c r="D2662" s="1"/>
      <c r="E2662" s="1"/>
      <c r="F2662" s="1"/>
      <c r="G2662" s="1"/>
      <c r="H2662" s="1"/>
      <c r="I2662" s="1"/>
      <c r="J2662" s="1"/>
      <c r="K2662" s="1"/>
      <c r="L2662" s="1"/>
      <c r="M2662" s="1"/>
      <c r="N2662" s="1"/>
      <c r="O2662" s="1"/>
      <c r="P2662" s="1"/>
      <c r="Q2662" s="1"/>
      <c r="R2662" s="1"/>
      <c r="S2662" s="1"/>
      <c r="T2662" s="1"/>
      <c r="U2662" s="1"/>
      <c r="V2662" s="1"/>
      <c r="W2662" s="1"/>
      <c r="X2662" s="1"/>
      <c r="Y2662" s="1"/>
      <c r="Z2662" s="1"/>
      <c r="AA2662" s="1"/>
      <c r="AB2662" s="1"/>
      <c r="AC2662" s="1"/>
      <c r="AD2662" s="1"/>
      <c r="AE2662" s="1"/>
      <c r="AF2662" s="83"/>
      <c r="AG2662" s="87"/>
      <c r="AH2662" s="1"/>
      <c r="AI2662" s="1"/>
      <c r="AJ2662" s="1"/>
      <c r="AK2662" s="1"/>
      <c r="AL2662" s="1"/>
      <c r="AM2662" s="1"/>
      <c r="AN2662" s="1"/>
      <c r="AO2662" s="1"/>
      <c r="AP2662" s="1"/>
      <c r="AQ2662" s="1"/>
      <c r="AR2662" s="1"/>
      <c r="AS2662" s="1"/>
      <c r="AT2662" s="1"/>
      <c r="AU2662" s="1"/>
      <c r="AV2662" s="1"/>
      <c r="AW2662" s="1"/>
      <c r="AX2662" s="1"/>
      <c r="AY2662" s="1"/>
      <c r="AZ2662" s="1"/>
      <c r="BA2662" s="1"/>
      <c r="BB2662" s="1"/>
      <c r="BC2662" s="1"/>
      <c r="BD2662" s="1"/>
      <c r="BE2662" s="1"/>
      <c r="BF2662" s="1"/>
      <c r="BG2662" s="1"/>
      <c r="BH2662" s="1"/>
      <c r="BI2662" s="1"/>
      <c r="BJ2662" s="1"/>
      <c r="BK2662" s="1"/>
    </row>
    <row r="2663" spans="1:63" s="2" customFormat="1" ht="15" customHeight="1" x14ac:dyDescent="0.15">
      <c r="A2663" s="1"/>
      <c r="B2663" s="1"/>
      <c r="C2663" s="1"/>
      <c r="D2663" s="1"/>
      <c r="E2663" s="1"/>
      <c r="F2663" s="1"/>
      <c r="G2663" s="1"/>
      <c r="H2663" s="1"/>
      <c r="I2663" s="1"/>
      <c r="J2663" s="1"/>
      <c r="K2663" s="1"/>
      <c r="L2663" s="1"/>
      <c r="M2663" s="1"/>
      <c r="N2663" s="1"/>
      <c r="O2663" s="1"/>
      <c r="P2663" s="1"/>
      <c r="Q2663" s="1"/>
      <c r="R2663" s="1"/>
      <c r="S2663" s="1"/>
      <c r="T2663" s="1"/>
      <c r="U2663" s="1"/>
      <c r="V2663" s="1"/>
      <c r="W2663" s="1"/>
      <c r="X2663" s="1"/>
      <c r="Y2663" s="1"/>
      <c r="Z2663" s="1"/>
      <c r="AA2663" s="1"/>
      <c r="AB2663" s="1"/>
      <c r="AC2663" s="1"/>
      <c r="AD2663" s="1"/>
      <c r="AE2663" s="1"/>
      <c r="AF2663" s="83"/>
      <c r="AG2663" s="87"/>
      <c r="AH2663" s="1"/>
      <c r="AI2663" s="1"/>
      <c r="AJ2663" s="1"/>
      <c r="AK2663" s="1"/>
      <c r="AL2663" s="1"/>
      <c r="AM2663" s="1"/>
      <c r="AN2663" s="1"/>
      <c r="AO2663" s="1"/>
      <c r="AP2663" s="1"/>
      <c r="AQ2663" s="1"/>
      <c r="AR2663" s="1"/>
      <c r="AS2663" s="1"/>
      <c r="AT2663" s="1"/>
      <c r="AU2663" s="1"/>
      <c r="AV2663" s="1"/>
      <c r="AW2663" s="1"/>
      <c r="AX2663" s="1"/>
      <c r="AY2663" s="1"/>
      <c r="AZ2663" s="1"/>
      <c r="BA2663" s="1"/>
      <c r="BB2663" s="1"/>
      <c r="BC2663" s="1"/>
      <c r="BD2663" s="1"/>
      <c r="BE2663" s="1"/>
      <c r="BF2663" s="1"/>
      <c r="BG2663" s="1"/>
      <c r="BH2663" s="1"/>
      <c r="BI2663" s="1"/>
      <c r="BJ2663" s="1"/>
      <c r="BK2663" s="1"/>
    </row>
    <row r="2664" spans="1:63" s="2" customFormat="1" ht="15" customHeight="1" x14ac:dyDescent="0.15">
      <c r="A2664" s="1"/>
      <c r="B2664" s="1"/>
      <c r="C2664" s="1"/>
      <c r="D2664" s="1"/>
      <c r="E2664" s="1"/>
      <c r="F2664" s="1"/>
      <c r="G2664" s="1"/>
      <c r="H2664" s="1"/>
      <c r="I2664" s="1"/>
      <c r="J2664" s="1"/>
      <c r="K2664" s="1"/>
      <c r="L2664" s="1"/>
      <c r="M2664" s="1"/>
      <c r="N2664" s="1"/>
      <c r="O2664" s="1"/>
      <c r="P2664" s="1"/>
      <c r="Q2664" s="1"/>
      <c r="R2664" s="1"/>
      <c r="S2664" s="1"/>
      <c r="T2664" s="1"/>
      <c r="U2664" s="1"/>
      <c r="V2664" s="1"/>
      <c r="W2664" s="1"/>
      <c r="X2664" s="1"/>
      <c r="Y2664" s="1"/>
      <c r="Z2664" s="1"/>
      <c r="AA2664" s="1"/>
      <c r="AB2664" s="1"/>
      <c r="AC2664" s="1"/>
      <c r="AD2664" s="1"/>
      <c r="AE2664" s="1"/>
      <c r="AF2664" s="83"/>
      <c r="AG2664" s="87"/>
      <c r="AH2664" s="1"/>
      <c r="AI2664" s="1"/>
      <c r="AJ2664" s="1"/>
      <c r="AK2664" s="1"/>
      <c r="AL2664" s="1"/>
      <c r="AM2664" s="1"/>
      <c r="AN2664" s="1"/>
      <c r="AO2664" s="1"/>
      <c r="AP2664" s="1"/>
      <c r="AQ2664" s="1"/>
      <c r="AR2664" s="1"/>
      <c r="AS2664" s="1"/>
      <c r="AT2664" s="1"/>
      <c r="AU2664" s="1"/>
      <c r="AV2664" s="1"/>
      <c r="AW2664" s="1"/>
      <c r="AX2664" s="1"/>
      <c r="AY2664" s="1"/>
      <c r="AZ2664" s="1"/>
      <c r="BA2664" s="1"/>
      <c r="BB2664" s="1"/>
      <c r="BC2664" s="1"/>
      <c r="BD2664" s="1"/>
      <c r="BE2664" s="1"/>
      <c r="BF2664" s="1"/>
      <c r="BG2664" s="1"/>
      <c r="BH2664" s="1"/>
      <c r="BI2664" s="1"/>
      <c r="BJ2664" s="1"/>
      <c r="BK2664" s="1"/>
    </row>
    <row r="2665" spans="1:63" s="2" customFormat="1" ht="15" customHeight="1" x14ac:dyDescent="0.15">
      <c r="A2665" s="1"/>
      <c r="B2665" s="1"/>
      <c r="C2665" s="1"/>
      <c r="D2665" s="1"/>
      <c r="E2665" s="1"/>
      <c r="F2665" s="1"/>
      <c r="G2665" s="1"/>
      <c r="H2665" s="1"/>
      <c r="I2665" s="1"/>
      <c r="J2665" s="1"/>
      <c r="K2665" s="1"/>
      <c r="L2665" s="1"/>
      <c r="M2665" s="1"/>
      <c r="N2665" s="1"/>
      <c r="O2665" s="1"/>
      <c r="P2665" s="1"/>
      <c r="Q2665" s="1"/>
      <c r="R2665" s="1"/>
      <c r="S2665" s="1"/>
      <c r="T2665" s="1"/>
      <c r="U2665" s="1"/>
      <c r="V2665" s="1"/>
      <c r="W2665" s="1"/>
      <c r="X2665" s="1"/>
      <c r="Y2665" s="1"/>
      <c r="Z2665" s="1"/>
      <c r="AA2665" s="1"/>
      <c r="AB2665" s="1"/>
      <c r="AC2665" s="1"/>
      <c r="AD2665" s="1"/>
      <c r="AE2665" s="1"/>
      <c r="AF2665" s="83"/>
      <c r="AG2665" s="87"/>
      <c r="AH2665" s="1"/>
      <c r="AI2665" s="1"/>
      <c r="AJ2665" s="1"/>
      <c r="AK2665" s="1"/>
      <c r="AL2665" s="1"/>
      <c r="AM2665" s="1"/>
      <c r="AN2665" s="1"/>
      <c r="AO2665" s="1"/>
      <c r="AP2665" s="1"/>
      <c r="AQ2665" s="1"/>
      <c r="AR2665" s="1"/>
      <c r="AS2665" s="1"/>
      <c r="AT2665" s="1"/>
      <c r="AU2665" s="1"/>
      <c r="AV2665" s="1"/>
      <c r="AW2665" s="1"/>
      <c r="AX2665" s="1"/>
      <c r="AY2665" s="1"/>
      <c r="AZ2665" s="1"/>
      <c r="BA2665" s="1"/>
      <c r="BB2665" s="1"/>
      <c r="BC2665" s="1"/>
      <c r="BD2665" s="1"/>
      <c r="BE2665" s="1"/>
      <c r="BF2665" s="1"/>
      <c r="BG2665" s="1"/>
      <c r="BH2665" s="1"/>
      <c r="BI2665" s="1"/>
      <c r="BJ2665" s="1"/>
      <c r="BK2665" s="1"/>
    </row>
    <row r="2666" spans="1:63" s="2" customFormat="1" ht="15" customHeight="1" x14ac:dyDescent="0.15">
      <c r="A2666" s="1"/>
      <c r="B2666" s="1"/>
      <c r="C2666" s="1"/>
      <c r="D2666" s="1"/>
      <c r="E2666" s="1"/>
      <c r="F2666" s="1"/>
      <c r="G2666" s="1"/>
      <c r="H2666" s="1"/>
      <c r="I2666" s="1"/>
      <c r="J2666" s="1"/>
      <c r="K2666" s="1"/>
      <c r="L2666" s="1"/>
      <c r="M2666" s="1"/>
      <c r="N2666" s="1"/>
      <c r="O2666" s="1"/>
      <c r="P2666" s="1"/>
      <c r="Q2666" s="1"/>
      <c r="R2666" s="1"/>
      <c r="S2666" s="1"/>
      <c r="T2666" s="1"/>
      <c r="U2666" s="1"/>
      <c r="V2666" s="1"/>
      <c r="W2666" s="1"/>
      <c r="X2666" s="1"/>
      <c r="Y2666" s="1"/>
      <c r="Z2666" s="1"/>
      <c r="AA2666" s="1"/>
      <c r="AB2666" s="1"/>
      <c r="AC2666" s="1"/>
      <c r="AD2666" s="1"/>
      <c r="AE2666" s="1"/>
      <c r="AF2666" s="83"/>
      <c r="AG2666" s="87"/>
      <c r="AH2666" s="1"/>
      <c r="AI2666" s="1"/>
      <c r="AJ2666" s="1"/>
      <c r="AK2666" s="1"/>
      <c r="AL2666" s="1"/>
      <c r="AM2666" s="1"/>
      <c r="AN2666" s="1"/>
      <c r="AO2666" s="1"/>
      <c r="AP2666" s="1"/>
      <c r="AQ2666" s="1"/>
      <c r="AR2666" s="1"/>
      <c r="AS2666" s="1"/>
      <c r="AT2666" s="1"/>
      <c r="AU2666" s="1"/>
      <c r="AV2666" s="1"/>
      <c r="AW2666" s="1"/>
      <c r="AX2666" s="1"/>
      <c r="AY2666" s="1"/>
      <c r="AZ2666" s="1"/>
      <c r="BA2666" s="1"/>
      <c r="BB2666" s="1"/>
      <c r="BC2666" s="1"/>
      <c r="BD2666" s="1"/>
      <c r="BE2666" s="1"/>
      <c r="BF2666" s="1"/>
      <c r="BG2666" s="1"/>
      <c r="BH2666" s="1"/>
      <c r="BI2666" s="1"/>
      <c r="BJ2666" s="1"/>
      <c r="BK2666" s="1"/>
    </row>
    <row r="2667" spans="1:63" s="2" customFormat="1" ht="15" customHeight="1" x14ac:dyDescent="0.15">
      <c r="A2667" s="1"/>
      <c r="B2667" s="1"/>
      <c r="C2667" s="1"/>
      <c r="D2667" s="1"/>
      <c r="E2667" s="1"/>
      <c r="F2667" s="1"/>
      <c r="G2667" s="1"/>
      <c r="H2667" s="1"/>
      <c r="I2667" s="1"/>
      <c r="J2667" s="1"/>
      <c r="K2667" s="1"/>
      <c r="L2667" s="1"/>
      <c r="M2667" s="1"/>
      <c r="N2667" s="1"/>
      <c r="O2667" s="1"/>
      <c r="P2667" s="1"/>
      <c r="Q2667" s="1"/>
      <c r="R2667" s="1"/>
      <c r="S2667" s="1"/>
      <c r="T2667" s="1"/>
      <c r="U2667" s="1"/>
      <c r="V2667" s="1"/>
      <c r="W2667" s="1"/>
      <c r="X2667" s="1"/>
      <c r="Y2667" s="1"/>
      <c r="Z2667" s="1"/>
      <c r="AA2667" s="1"/>
      <c r="AB2667" s="1"/>
      <c r="AC2667" s="1"/>
      <c r="AD2667" s="1"/>
      <c r="AE2667" s="1"/>
      <c r="AF2667" s="83"/>
      <c r="AG2667" s="87"/>
      <c r="AH2667" s="1"/>
      <c r="AI2667" s="1"/>
      <c r="AJ2667" s="1"/>
      <c r="AK2667" s="1"/>
      <c r="AL2667" s="1"/>
      <c r="AM2667" s="1"/>
      <c r="AN2667" s="1"/>
      <c r="AO2667" s="1"/>
      <c r="AP2667" s="1"/>
      <c r="AQ2667" s="1"/>
      <c r="AR2667" s="1"/>
      <c r="AS2667" s="1"/>
      <c r="AT2667" s="1"/>
      <c r="AU2667" s="1"/>
      <c r="AV2667" s="1"/>
      <c r="AW2667" s="1"/>
      <c r="AX2667" s="1"/>
      <c r="AY2667" s="1"/>
      <c r="AZ2667" s="1"/>
      <c r="BA2667" s="1"/>
      <c r="BB2667" s="1"/>
      <c r="BC2667" s="1"/>
      <c r="BD2667" s="1"/>
      <c r="BE2667" s="1"/>
      <c r="BF2667" s="1"/>
      <c r="BG2667" s="1"/>
      <c r="BH2667" s="1"/>
      <c r="BI2667" s="1"/>
      <c r="BJ2667" s="1"/>
      <c r="BK2667" s="1"/>
    </row>
    <row r="2668" spans="1:63" s="2" customFormat="1" ht="15" customHeight="1" x14ac:dyDescent="0.15">
      <c r="A2668" s="1"/>
      <c r="B2668" s="1"/>
      <c r="C2668" s="1"/>
      <c r="D2668" s="1"/>
      <c r="E2668" s="1"/>
      <c r="F2668" s="1"/>
      <c r="G2668" s="1"/>
      <c r="H2668" s="1"/>
      <c r="I2668" s="1"/>
      <c r="J2668" s="1"/>
      <c r="K2668" s="1"/>
      <c r="L2668" s="1"/>
      <c r="M2668" s="1"/>
      <c r="N2668" s="1"/>
      <c r="O2668" s="1"/>
      <c r="P2668" s="1"/>
      <c r="Q2668" s="1"/>
      <c r="R2668" s="1"/>
      <c r="S2668" s="1"/>
      <c r="T2668" s="1"/>
      <c r="U2668" s="1"/>
      <c r="V2668" s="1"/>
      <c r="W2668" s="1"/>
      <c r="X2668" s="1"/>
      <c r="Y2668" s="1"/>
      <c r="Z2668" s="1"/>
      <c r="AA2668" s="1"/>
      <c r="AB2668" s="1"/>
      <c r="AC2668" s="1"/>
      <c r="AD2668" s="1"/>
      <c r="AE2668" s="1"/>
      <c r="AF2668" s="83"/>
      <c r="AG2668" s="87"/>
      <c r="AH2668" s="1"/>
      <c r="AI2668" s="1"/>
      <c r="AJ2668" s="1"/>
      <c r="AK2668" s="1"/>
      <c r="AL2668" s="1"/>
      <c r="AM2668" s="1"/>
      <c r="AN2668" s="1"/>
      <c r="AO2668" s="1"/>
      <c r="AP2668" s="1"/>
      <c r="AQ2668" s="1"/>
      <c r="AR2668" s="1"/>
      <c r="AS2668" s="1"/>
      <c r="AT2668" s="1"/>
      <c r="AU2668" s="1"/>
      <c r="AV2668" s="1"/>
      <c r="AW2668" s="1"/>
      <c r="AX2668" s="1"/>
      <c r="AY2668" s="1"/>
      <c r="AZ2668" s="1"/>
      <c r="BA2668" s="1"/>
      <c r="BB2668" s="1"/>
      <c r="BC2668" s="1"/>
      <c r="BD2668" s="1"/>
      <c r="BE2668" s="1"/>
      <c r="BF2668" s="1"/>
      <c r="BG2668" s="1"/>
      <c r="BH2668" s="1"/>
      <c r="BI2668" s="1"/>
      <c r="BJ2668" s="1"/>
      <c r="BK2668" s="1"/>
    </row>
    <row r="2669" spans="1:63" s="2" customFormat="1" ht="15" customHeight="1" x14ac:dyDescent="0.15">
      <c r="A2669" s="1"/>
      <c r="B2669" s="1"/>
      <c r="C2669" s="1"/>
      <c r="D2669" s="1"/>
      <c r="E2669" s="1"/>
      <c r="F2669" s="1"/>
      <c r="G2669" s="1"/>
      <c r="H2669" s="1"/>
      <c r="I2669" s="1"/>
      <c r="J2669" s="1"/>
      <c r="K2669" s="1"/>
      <c r="L2669" s="1"/>
      <c r="M2669" s="1"/>
      <c r="N2669" s="1"/>
      <c r="O2669" s="1"/>
      <c r="P2669" s="1"/>
      <c r="Q2669" s="1"/>
      <c r="R2669" s="1"/>
      <c r="S2669" s="1"/>
      <c r="T2669" s="1"/>
      <c r="U2669" s="1"/>
      <c r="V2669" s="1"/>
      <c r="W2669" s="1"/>
      <c r="X2669" s="1"/>
      <c r="Y2669" s="1"/>
      <c r="Z2669" s="1"/>
      <c r="AA2669" s="1"/>
      <c r="AB2669" s="1"/>
      <c r="AC2669" s="1"/>
      <c r="AD2669" s="1"/>
      <c r="AE2669" s="1"/>
      <c r="AF2669" s="83"/>
      <c r="AG2669" s="87"/>
      <c r="AH2669" s="1"/>
      <c r="AI2669" s="1"/>
      <c r="AJ2669" s="1"/>
      <c r="AK2669" s="1"/>
      <c r="AL2669" s="1"/>
      <c r="AM2669" s="1"/>
      <c r="AN2669" s="1"/>
      <c r="AO2669" s="1"/>
      <c r="AP2669" s="1"/>
      <c r="AQ2669" s="1"/>
      <c r="AR2669" s="1"/>
      <c r="AS2669" s="1"/>
      <c r="AT2669" s="1"/>
      <c r="AU2669" s="1"/>
      <c r="AV2669" s="1"/>
      <c r="AW2669" s="1"/>
      <c r="AX2669" s="1"/>
      <c r="AY2669" s="1"/>
      <c r="AZ2669" s="1"/>
      <c r="BA2669" s="1"/>
      <c r="BB2669" s="1"/>
      <c r="BC2669" s="1"/>
      <c r="BD2669" s="1"/>
      <c r="BE2669" s="1"/>
      <c r="BF2669" s="1"/>
      <c r="BG2669" s="1"/>
      <c r="BH2669" s="1"/>
      <c r="BI2669" s="1"/>
      <c r="BJ2669" s="1"/>
      <c r="BK2669" s="1"/>
    </row>
    <row r="2670" spans="1:63" s="2" customFormat="1" ht="15" customHeight="1" x14ac:dyDescent="0.15">
      <c r="A2670" s="1"/>
      <c r="B2670" s="1"/>
      <c r="C2670" s="1"/>
      <c r="D2670" s="1"/>
      <c r="E2670" s="1"/>
      <c r="F2670" s="1"/>
      <c r="G2670" s="1"/>
      <c r="H2670" s="1"/>
      <c r="I2670" s="1"/>
      <c r="J2670" s="1"/>
      <c r="K2670" s="1"/>
      <c r="L2670" s="1"/>
      <c r="M2670" s="1"/>
      <c r="N2670" s="1"/>
      <c r="O2670" s="1"/>
      <c r="P2670" s="1"/>
      <c r="Q2670" s="1"/>
      <c r="R2670" s="1"/>
      <c r="S2670" s="1"/>
      <c r="T2670" s="1"/>
      <c r="U2670" s="1"/>
      <c r="V2670" s="1"/>
      <c r="W2670" s="1"/>
      <c r="X2670" s="1"/>
      <c r="Y2670" s="1"/>
      <c r="Z2670" s="1"/>
      <c r="AA2670" s="1"/>
      <c r="AB2670" s="1"/>
      <c r="AC2670" s="1"/>
      <c r="AD2670" s="1"/>
      <c r="AE2670" s="1"/>
      <c r="AF2670" s="83"/>
      <c r="AG2670" s="87"/>
      <c r="AH2670" s="1"/>
      <c r="AI2670" s="1"/>
      <c r="AJ2670" s="1"/>
      <c r="AK2670" s="1"/>
      <c r="AL2670" s="1"/>
      <c r="AM2670" s="1"/>
      <c r="AN2670" s="1"/>
      <c r="AO2670" s="1"/>
      <c r="AP2670" s="1"/>
      <c r="AQ2670" s="1"/>
      <c r="AR2670" s="1"/>
      <c r="AS2670" s="1"/>
      <c r="AT2670" s="1"/>
      <c r="AU2670" s="1"/>
      <c r="AV2670" s="1"/>
      <c r="AW2670" s="1"/>
      <c r="AX2670" s="1"/>
      <c r="AY2670" s="1"/>
      <c r="AZ2670" s="1"/>
      <c r="BA2670" s="1"/>
      <c r="BB2670" s="1"/>
      <c r="BC2670" s="1"/>
      <c r="BD2670" s="1"/>
      <c r="BE2670" s="1"/>
      <c r="BF2670" s="1"/>
      <c r="BG2670" s="1"/>
      <c r="BH2670" s="1"/>
      <c r="BI2670" s="1"/>
      <c r="BJ2670" s="1"/>
      <c r="BK2670" s="1"/>
    </row>
    <row r="2671" spans="1:63" s="2" customFormat="1" ht="15" customHeight="1" x14ac:dyDescent="0.15">
      <c r="A2671" s="1"/>
      <c r="B2671" s="1"/>
      <c r="C2671" s="1"/>
      <c r="D2671" s="1"/>
      <c r="E2671" s="1"/>
      <c r="F2671" s="1"/>
      <c r="G2671" s="1"/>
      <c r="H2671" s="1"/>
      <c r="I2671" s="1"/>
      <c r="J2671" s="1"/>
      <c r="K2671" s="1"/>
      <c r="L2671" s="1"/>
      <c r="M2671" s="1"/>
      <c r="N2671" s="1"/>
      <c r="O2671" s="1"/>
      <c r="P2671" s="1"/>
      <c r="Q2671" s="1"/>
      <c r="R2671" s="1"/>
      <c r="S2671" s="1"/>
      <c r="T2671" s="1"/>
      <c r="U2671" s="1"/>
      <c r="V2671" s="1"/>
      <c r="W2671" s="1"/>
      <c r="X2671" s="1"/>
      <c r="Y2671" s="1"/>
      <c r="Z2671" s="1"/>
      <c r="AA2671" s="1"/>
      <c r="AB2671" s="1"/>
      <c r="AC2671" s="1"/>
      <c r="AD2671" s="1"/>
      <c r="AE2671" s="1"/>
      <c r="AF2671" s="83"/>
      <c r="AG2671" s="87"/>
      <c r="AH2671" s="1"/>
      <c r="AI2671" s="1"/>
      <c r="AJ2671" s="1"/>
      <c r="AK2671" s="1"/>
      <c r="AL2671" s="1"/>
      <c r="AM2671" s="1"/>
      <c r="AN2671" s="1"/>
      <c r="AO2671" s="1"/>
      <c r="AP2671" s="1"/>
      <c r="AQ2671" s="1"/>
      <c r="AR2671" s="1"/>
      <c r="AS2671" s="1"/>
      <c r="AT2671" s="1"/>
      <c r="AU2671" s="1"/>
      <c r="AV2671" s="1"/>
      <c r="AW2671" s="1"/>
      <c r="AX2671" s="1"/>
      <c r="AY2671" s="1"/>
      <c r="AZ2671" s="1"/>
      <c r="BA2671" s="1"/>
      <c r="BB2671" s="1"/>
      <c r="BC2671" s="1"/>
      <c r="BD2671" s="1"/>
      <c r="BE2671" s="1"/>
      <c r="BF2671" s="1"/>
      <c r="BG2671" s="1"/>
      <c r="BH2671" s="1"/>
      <c r="BI2671" s="1"/>
      <c r="BJ2671" s="1"/>
      <c r="BK2671" s="1"/>
    </row>
    <row r="2672" spans="1:63" s="2" customFormat="1" ht="15" customHeight="1" x14ac:dyDescent="0.15">
      <c r="A2672" s="1"/>
      <c r="B2672" s="1"/>
      <c r="C2672" s="1"/>
      <c r="D2672" s="1"/>
      <c r="E2672" s="1"/>
      <c r="F2672" s="1"/>
      <c r="G2672" s="1"/>
      <c r="H2672" s="1"/>
      <c r="I2672" s="1"/>
      <c r="J2672" s="1"/>
      <c r="K2672" s="1"/>
      <c r="L2672" s="1"/>
      <c r="M2672" s="1"/>
      <c r="N2672" s="1"/>
      <c r="O2672" s="1"/>
      <c r="P2672" s="1"/>
      <c r="Q2672" s="1"/>
      <c r="R2672" s="1"/>
      <c r="S2672" s="1"/>
      <c r="T2672" s="1"/>
      <c r="U2672" s="1"/>
      <c r="V2672" s="1"/>
      <c r="W2672" s="1"/>
      <c r="X2672" s="1"/>
      <c r="Y2672" s="1"/>
      <c r="Z2672" s="1"/>
      <c r="AA2672" s="1"/>
      <c r="AB2672" s="1"/>
      <c r="AC2672" s="1"/>
      <c r="AD2672" s="1"/>
      <c r="AE2672" s="1"/>
      <c r="AF2672" s="83"/>
      <c r="AG2672" s="87"/>
      <c r="AH2672" s="1"/>
      <c r="AI2672" s="1"/>
      <c r="AJ2672" s="1"/>
      <c r="AK2672" s="1"/>
      <c r="AL2672" s="1"/>
      <c r="AM2672" s="1"/>
      <c r="AN2672" s="1"/>
      <c r="AO2672" s="1"/>
      <c r="AP2672" s="1"/>
      <c r="AQ2672" s="1"/>
      <c r="AR2672" s="1"/>
      <c r="AS2672" s="1"/>
      <c r="AT2672" s="1"/>
      <c r="AU2672" s="1"/>
      <c r="AV2672" s="1"/>
      <c r="AW2672" s="1"/>
      <c r="AX2672" s="1"/>
      <c r="AY2672" s="1"/>
      <c r="AZ2672" s="1"/>
      <c r="BA2672" s="1"/>
      <c r="BB2672" s="1"/>
      <c r="BC2672" s="1"/>
      <c r="BD2672" s="1"/>
      <c r="BE2672" s="1"/>
      <c r="BF2672" s="1"/>
      <c r="BG2672" s="1"/>
      <c r="BH2672" s="1"/>
      <c r="BI2672" s="1"/>
      <c r="BJ2672" s="1"/>
      <c r="BK2672" s="1"/>
    </row>
    <row r="2673" spans="1:63" s="2" customFormat="1" ht="15" customHeight="1" x14ac:dyDescent="0.15">
      <c r="A2673" s="1"/>
      <c r="B2673" s="1"/>
      <c r="C2673" s="1"/>
      <c r="D2673" s="1"/>
      <c r="E2673" s="1"/>
      <c r="F2673" s="1"/>
      <c r="G2673" s="1"/>
      <c r="H2673" s="1"/>
      <c r="I2673" s="1"/>
      <c r="J2673" s="1"/>
      <c r="K2673" s="1"/>
      <c r="L2673" s="1"/>
      <c r="M2673" s="1"/>
      <c r="N2673" s="1"/>
      <c r="O2673" s="1"/>
      <c r="P2673" s="1"/>
      <c r="Q2673" s="1"/>
      <c r="R2673" s="1"/>
      <c r="S2673" s="1"/>
      <c r="T2673" s="1"/>
      <c r="U2673" s="1"/>
      <c r="V2673" s="1"/>
      <c r="W2673" s="1"/>
      <c r="X2673" s="1"/>
      <c r="Y2673" s="1"/>
      <c r="Z2673" s="1"/>
      <c r="AA2673" s="1"/>
      <c r="AB2673" s="1"/>
      <c r="AC2673" s="1"/>
      <c r="AD2673" s="1"/>
      <c r="AE2673" s="1"/>
      <c r="AF2673" s="83"/>
      <c r="AG2673" s="87"/>
      <c r="AH2673" s="1"/>
      <c r="AI2673" s="1"/>
      <c r="AJ2673" s="1"/>
      <c r="AK2673" s="1"/>
      <c r="AL2673" s="1"/>
      <c r="AM2673" s="1"/>
      <c r="AN2673" s="1"/>
      <c r="AO2673" s="1"/>
      <c r="AP2673" s="1"/>
      <c r="AQ2673" s="1"/>
      <c r="AR2673" s="1"/>
      <c r="AS2673" s="1"/>
      <c r="AT2673" s="1"/>
      <c r="AU2673" s="1"/>
      <c r="AV2673" s="1"/>
      <c r="AW2673" s="1"/>
      <c r="AX2673" s="1"/>
      <c r="AY2673" s="1"/>
      <c r="AZ2673" s="1"/>
      <c r="BA2673" s="1"/>
      <c r="BB2673" s="1"/>
      <c r="BC2673" s="1"/>
      <c r="BD2673" s="1"/>
      <c r="BE2673" s="1"/>
      <c r="BF2673" s="1"/>
      <c r="BG2673" s="1"/>
      <c r="BH2673" s="1"/>
      <c r="BI2673" s="1"/>
      <c r="BJ2673" s="1"/>
      <c r="BK2673" s="1"/>
    </row>
    <row r="2674" spans="1:63" s="2" customFormat="1" ht="15" customHeight="1" x14ac:dyDescent="0.15">
      <c r="A2674" s="1"/>
      <c r="B2674" s="1"/>
      <c r="C2674" s="1"/>
      <c r="D2674" s="1"/>
      <c r="E2674" s="1"/>
      <c r="F2674" s="1"/>
      <c r="G2674" s="1"/>
      <c r="H2674" s="1"/>
      <c r="I2674" s="1"/>
      <c r="J2674" s="1"/>
      <c r="K2674" s="1"/>
      <c r="L2674" s="1"/>
      <c r="M2674" s="1"/>
      <c r="N2674" s="1"/>
      <c r="O2674" s="1"/>
      <c r="P2674" s="1"/>
      <c r="Q2674" s="1"/>
      <c r="R2674" s="1"/>
      <c r="S2674" s="1"/>
      <c r="T2674" s="1"/>
      <c r="U2674" s="1"/>
      <c r="V2674" s="1"/>
      <c r="W2674" s="1"/>
      <c r="X2674" s="1"/>
      <c r="Y2674" s="1"/>
      <c r="Z2674" s="1"/>
      <c r="AA2674" s="1"/>
      <c r="AB2674" s="1"/>
      <c r="AC2674" s="1"/>
      <c r="AD2674" s="1"/>
      <c r="AE2674" s="1"/>
      <c r="AF2674" s="83"/>
      <c r="AG2674" s="87"/>
      <c r="AH2674" s="1"/>
      <c r="AI2674" s="1"/>
      <c r="AJ2674" s="1"/>
      <c r="AK2674" s="1"/>
      <c r="AL2674" s="1"/>
      <c r="AM2674" s="1"/>
      <c r="AN2674" s="1"/>
      <c r="AO2674" s="1"/>
      <c r="AP2674" s="1"/>
      <c r="AQ2674" s="1"/>
      <c r="AR2674" s="1"/>
      <c r="AS2674" s="1"/>
      <c r="AT2674" s="1"/>
      <c r="AU2674" s="1"/>
      <c r="AV2674" s="1"/>
      <c r="AW2674" s="1"/>
      <c r="AX2674" s="1"/>
      <c r="AY2674" s="1"/>
      <c r="AZ2674" s="1"/>
      <c r="BA2674" s="1"/>
      <c r="BB2674" s="1"/>
      <c r="BC2674" s="1"/>
      <c r="BD2674" s="1"/>
      <c r="BE2674" s="1"/>
      <c r="BF2674" s="1"/>
      <c r="BG2674" s="1"/>
      <c r="BH2674" s="1"/>
      <c r="BI2674" s="1"/>
      <c r="BJ2674" s="1"/>
      <c r="BK2674" s="1"/>
    </row>
    <row r="2675" spans="1:63" s="2" customFormat="1" ht="15" customHeight="1" x14ac:dyDescent="0.15">
      <c r="A2675" s="1"/>
      <c r="B2675" s="1"/>
      <c r="C2675" s="1"/>
      <c r="D2675" s="1"/>
      <c r="E2675" s="1"/>
      <c r="F2675" s="1"/>
      <c r="G2675" s="1"/>
      <c r="H2675" s="1"/>
      <c r="I2675" s="1"/>
      <c r="J2675" s="1"/>
      <c r="K2675" s="1"/>
      <c r="L2675" s="1"/>
      <c r="M2675" s="1"/>
      <c r="N2675" s="1"/>
      <c r="O2675" s="1"/>
      <c r="P2675" s="1"/>
      <c r="Q2675" s="1"/>
      <c r="R2675" s="1"/>
      <c r="S2675" s="1"/>
      <c r="T2675" s="1"/>
      <c r="U2675" s="1"/>
      <c r="V2675" s="1"/>
      <c r="W2675" s="1"/>
      <c r="X2675" s="1"/>
      <c r="Y2675" s="1"/>
      <c r="Z2675" s="1"/>
      <c r="AA2675" s="1"/>
      <c r="AB2675" s="1"/>
      <c r="AC2675" s="1"/>
      <c r="AD2675" s="1"/>
      <c r="AE2675" s="1"/>
      <c r="AF2675" s="83"/>
      <c r="AG2675" s="87"/>
      <c r="AH2675" s="1"/>
      <c r="AI2675" s="1"/>
      <c r="AJ2675" s="1"/>
      <c r="AK2675" s="1"/>
      <c r="AL2675" s="1"/>
      <c r="AM2675" s="1"/>
      <c r="AN2675" s="1"/>
      <c r="AO2675" s="1"/>
      <c r="AP2675" s="1"/>
      <c r="AQ2675" s="1"/>
      <c r="AR2675" s="1"/>
      <c r="AS2675" s="1"/>
      <c r="AT2675" s="1"/>
      <c r="AU2675" s="1"/>
      <c r="AV2675" s="1"/>
      <c r="AW2675" s="1"/>
      <c r="AX2675" s="1"/>
      <c r="AY2675" s="1"/>
      <c r="AZ2675" s="1"/>
      <c r="BA2675" s="1"/>
      <c r="BB2675" s="1"/>
      <c r="BC2675" s="1"/>
      <c r="BD2675" s="1"/>
      <c r="BE2675" s="1"/>
      <c r="BF2675" s="1"/>
      <c r="BG2675" s="1"/>
      <c r="BH2675" s="1"/>
      <c r="BI2675" s="1"/>
      <c r="BJ2675" s="1"/>
      <c r="BK2675" s="1"/>
    </row>
    <row r="2676" spans="1:63" s="2" customFormat="1" ht="15" customHeight="1" x14ac:dyDescent="0.15">
      <c r="A2676" s="1"/>
      <c r="B2676" s="1"/>
      <c r="C2676" s="1"/>
      <c r="D2676" s="1"/>
      <c r="E2676" s="1"/>
      <c r="F2676" s="1"/>
      <c r="G2676" s="1"/>
      <c r="H2676" s="1"/>
      <c r="I2676" s="1"/>
      <c r="J2676" s="1"/>
      <c r="K2676" s="1"/>
      <c r="L2676" s="1"/>
      <c r="M2676" s="1"/>
      <c r="N2676" s="1"/>
      <c r="O2676" s="1"/>
      <c r="P2676" s="1"/>
      <c r="Q2676" s="1"/>
      <c r="R2676" s="1"/>
      <c r="S2676" s="1"/>
      <c r="T2676" s="1"/>
      <c r="U2676" s="1"/>
      <c r="V2676" s="1"/>
      <c r="W2676" s="1"/>
      <c r="X2676" s="1"/>
      <c r="Y2676" s="1"/>
      <c r="Z2676" s="1"/>
      <c r="AA2676" s="1"/>
      <c r="AB2676" s="1"/>
      <c r="AC2676" s="1"/>
      <c r="AD2676" s="1"/>
      <c r="AE2676" s="1"/>
      <c r="AF2676" s="83"/>
      <c r="AG2676" s="87"/>
      <c r="AH2676" s="1"/>
      <c r="AI2676" s="1"/>
      <c r="AJ2676" s="1"/>
      <c r="AK2676" s="1"/>
      <c r="AL2676" s="1"/>
      <c r="AM2676" s="1"/>
      <c r="AN2676" s="1"/>
      <c r="AO2676" s="1"/>
      <c r="AP2676" s="1"/>
      <c r="AQ2676" s="1"/>
      <c r="AR2676" s="1"/>
      <c r="AS2676" s="1"/>
      <c r="AT2676" s="1"/>
      <c r="AU2676" s="1"/>
      <c r="AV2676" s="1"/>
      <c r="AW2676" s="1"/>
      <c r="AX2676" s="1"/>
      <c r="AY2676" s="1"/>
      <c r="AZ2676" s="1"/>
      <c r="BA2676" s="1"/>
      <c r="BB2676" s="1"/>
      <c r="BC2676" s="1"/>
      <c r="BD2676" s="1"/>
      <c r="BE2676" s="1"/>
      <c r="BF2676" s="1"/>
      <c r="BG2676" s="1"/>
      <c r="BH2676" s="1"/>
      <c r="BI2676" s="1"/>
      <c r="BJ2676" s="1"/>
      <c r="BK2676" s="1"/>
    </row>
    <row r="2677" spans="1:63" s="2" customFormat="1" ht="15" customHeight="1" x14ac:dyDescent="0.15">
      <c r="A2677" s="1"/>
      <c r="B2677" s="1"/>
      <c r="C2677" s="1"/>
      <c r="D2677" s="1"/>
      <c r="E2677" s="1"/>
      <c r="F2677" s="1"/>
      <c r="G2677" s="1"/>
      <c r="H2677" s="1"/>
      <c r="I2677" s="1"/>
      <c r="J2677" s="1"/>
      <c r="K2677" s="1"/>
      <c r="L2677" s="1"/>
      <c r="M2677" s="1"/>
      <c r="N2677" s="1"/>
      <c r="O2677" s="1"/>
      <c r="P2677" s="1"/>
      <c r="Q2677" s="1"/>
      <c r="R2677" s="1"/>
      <c r="S2677" s="1"/>
      <c r="T2677" s="1"/>
      <c r="U2677" s="1"/>
      <c r="V2677" s="1"/>
      <c r="W2677" s="1"/>
      <c r="X2677" s="1"/>
      <c r="Y2677" s="1"/>
      <c r="Z2677" s="1"/>
      <c r="AA2677" s="1"/>
      <c r="AB2677" s="1"/>
      <c r="AC2677" s="1"/>
      <c r="AD2677" s="1"/>
      <c r="AE2677" s="1"/>
      <c r="AF2677" s="83"/>
      <c r="AG2677" s="87"/>
      <c r="AH2677" s="1"/>
      <c r="AI2677" s="1"/>
      <c r="AJ2677" s="1"/>
      <c r="AK2677" s="1"/>
      <c r="AL2677" s="1"/>
      <c r="AM2677" s="1"/>
      <c r="AN2677" s="1"/>
      <c r="AO2677" s="1"/>
      <c r="AP2677" s="1"/>
      <c r="AQ2677" s="1"/>
      <c r="AR2677" s="1"/>
      <c r="AS2677" s="1"/>
      <c r="AT2677" s="1"/>
      <c r="AU2677" s="1"/>
      <c r="AV2677" s="1"/>
      <c r="AW2677" s="1"/>
      <c r="AX2677" s="1"/>
      <c r="AY2677" s="1"/>
      <c r="AZ2677" s="1"/>
      <c r="BA2677" s="1"/>
      <c r="BB2677" s="1"/>
      <c r="BC2677" s="1"/>
      <c r="BD2677" s="1"/>
      <c r="BE2677" s="1"/>
      <c r="BF2677" s="1"/>
      <c r="BG2677" s="1"/>
      <c r="BH2677" s="1"/>
      <c r="BI2677" s="1"/>
      <c r="BJ2677" s="1"/>
      <c r="BK2677" s="1"/>
    </row>
    <row r="2678" spans="1:63" s="2" customFormat="1" ht="15" customHeight="1" x14ac:dyDescent="0.15">
      <c r="A2678" s="1"/>
      <c r="B2678" s="1"/>
      <c r="C2678" s="1"/>
      <c r="D2678" s="1"/>
      <c r="E2678" s="1"/>
      <c r="F2678" s="1"/>
      <c r="G2678" s="1"/>
      <c r="H2678" s="1"/>
      <c r="I2678" s="1"/>
      <c r="J2678" s="1"/>
      <c r="K2678" s="1"/>
      <c r="L2678" s="1"/>
      <c r="M2678" s="1"/>
      <c r="N2678" s="1"/>
      <c r="O2678" s="1"/>
      <c r="P2678" s="1"/>
      <c r="Q2678" s="1"/>
      <c r="R2678" s="1"/>
      <c r="S2678" s="1"/>
      <c r="T2678" s="1"/>
      <c r="U2678" s="1"/>
      <c r="V2678" s="1"/>
      <c r="W2678" s="1"/>
      <c r="X2678" s="1"/>
      <c r="Y2678" s="1"/>
      <c r="Z2678" s="1"/>
      <c r="AA2678" s="1"/>
      <c r="AB2678" s="1"/>
      <c r="AC2678" s="1"/>
      <c r="AD2678" s="1"/>
      <c r="AE2678" s="1"/>
      <c r="AF2678" s="83"/>
      <c r="AG2678" s="87"/>
      <c r="AH2678" s="1"/>
      <c r="AI2678" s="1"/>
      <c r="AJ2678" s="1"/>
      <c r="AK2678" s="1"/>
      <c r="AL2678" s="1"/>
      <c r="AM2678" s="1"/>
      <c r="AN2678" s="1"/>
      <c r="AO2678" s="1"/>
      <c r="AP2678" s="1"/>
      <c r="AQ2678" s="1"/>
      <c r="AR2678" s="1"/>
      <c r="AS2678" s="1"/>
      <c r="AT2678" s="1"/>
      <c r="AU2678" s="1"/>
      <c r="AV2678" s="1"/>
      <c r="AW2678" s="1"/>
      <c r="AX2678" s="1"/>
      <c r="AY2678" s="1"/>
      <c r="AZ2678" s="1"/>
      <c r="BA2678" s="1"/>
      <c r="BB2678" s="1"/>
      <c r="BC2678" s="1"/>
      <c r="BD2678" s="1"/>
      <c r="BE2678" s="1"/>
      <c r="BF2678" s="1"/>
      <c r="BG2678" s="1"/>
      <c r="BH2678" s="1"/>
      <c r="BI2678" s="1"/>
      <c r="BJ2678" s="1"/>
      <c r="BK2678" s="1"/>
    </row>
    <row r="2679" spans="1:63" s="2" customFormat="1" ht="15" customHeight="1" x14ac:dyDescent="0.15">
      <c r="A2679" s="1"/>
      <c r="B2679" s="1"/>
      <c r="C2679" s="1"/>
      <c r="D2679" s="1"/>
      <c r="E2679" s="1"/>
      <c r="F2679" s="1"/>
      <c r="G2679" s="1"/>
      <c r="H2679" s="1"/>
      <c r="I2679" s="1"/>
      <c r="J2679" s="1"/>
      <c r="K2679" s="1"/>
      <c r="L2679" s="1"/>
      <c r="M2679" s="1"/>
      <c r="N2679" s="1"/>
      <c r="O2679" s="1"/>
      <c r="P2679" s="1"/>
      <c r="Q2679" s="1"/>
      <c r="R2679" s="1"/>
      <c r="S2679" s="1"/>
      <c r="T2679" s="1"/>
      <c r="U2679" s="1"/>
      <c r="V2679" s="1"/>
      <c r="W2679" s="1"/>
      <c r="X2679" s="1"/>
      <c r="Y2679" s="1"/>
      <c r="Z2679" s="1"/>
      <c r="AA2679" s="1"/>
      <c r="AB2679" s="1"/>
      <c r="AC2679" s="1"/>
      <c r="AD2679" s="1"/>
      <c r="AE2679" s="1"/>
      <c r="AF2679" s="83"/>
      <c r="AG2679" s="87"/>
      <c r="AH2679" s="1"/>
      <c r="AI2679" s="1"/>
      <c r="AJ2679" s="1"/>
      <c r="AK2679" s="1"/>
      <c r="AL2679" s="1"/>
      <c r="AM2679" s="1"/>
      <c r="AN2679" s="1"/>
      <c r="AO2679" s="1"/>
      <c r="AP2679" s="1"/>
      <c r="AQ2679" s="1"/>
      <c r="AR2679" s="1"/>
      <c r="AS2679" s="1"/>
      <c r="AT2679" s="1"/>
      <c r="AU2679" s="1"/>
      <c r="AV2679" s="1"/>
      <c r="AW2679" s="1"/>
      <c r="AX2679" s="1"/>
      <c r="AY2679" s="1"/>
      <c r="AZ2679" s="1"/>
      <c r="BA2679" s="1"/>
      <c r="BB2679" s="1"/>
      <c r="BC2679" s="1"/>
      <c r="BD2679" s="1"/>
      <c r="BE2679" s="1"/>
      <c r="BF2679" s="1"/>
      <c r="BG2679" s="1"/>
      <c r="BH2679" s="1"/>
      <c r="BI2679" s="1"/>
      <c r="BJ2679" s="1"/>
      <c r="BK2679" s="1"/>
    </row>
    <row r="2680" spans="1:63" s="2" customFormat="1" ht="15" customHeight="1" x14ac:dyDescent="0.15">
      <c r="A2680" s="1"/>
      <c r="B2680" s="1"/>
      <c r="C2680" s="1"/>
      <c r="D2680" s="1"/>
      <c r="E2680" s="1"/>
      <c r="F2680" s="1"/>
      <c r="G2680" s="1"/>
      <c r="H2680" s="1"/>
      <c r="I2680" s="1"/>
      <c r="J2680" s="1"/>
      <c r="K2680" s="1"/>
      <c r="L2680" s="1"/>
      <c r="M2680" s="1"/>
      <c r="N2680" s="1"/>
      <c r="O2680" s="1"/>
      <c r="P2680" s="1"/>
      <c r="Q2680" s="1"/>
      <c r="R2680" s="1"/>
      <c r="S2680" s="1"/>
      <c r="T2680" s="1"/>
      <c r="U2680" s="1"/>
      <c r="V2680" s="1"/>
      <c r="W2680" s="1"/>
      <c r="X2680" s="1"/>
      <c r="Y2680" s="1"/>
      <c r="Z2680" s="1"/>
      <c r="AA2680" s="1"/>
      <c r="AB2680" s="1"/>
      <c r="AC2680" s="1"/>
      <c r="AD2680" s="1"/>
      <c r="AE2680" s="1"/>
      <c r="AF2680" s="83"/>
      <c r="AG2680" s="87"/>
      <c r="AH2680" s="1"/>
      <c r="AI2680" s="1"/>
      <c r="AJ2680" s="1"/>
      <c r="AK2680" s="1"/>
      <c r="AL2680" s="1"/>
      <c r="AM2680" s="1"/>
      <c r="AN2680" s="1"/>
      <c r="AO2680" s="1"/>
      <c r="AP2680" s="1"/>
      <c r="AQ2680" s="1"/>
      <c r="AR2680" s="1"/>
      <c r="AS2680" s="1"/>
      <c r="AT2680" s="1"/>
      <c r="AU2680" s="1"/>
      <c r="AV2680" s="1"/>
      <c r="AW2680" s="1"/>
      <c r="AX2680" s="1"/>
      <c r="AY2680" s="1"/>
      <c r="AZ2680" s="1"/>
      <c r="BA2680" s="1"/>
      <c r="BB2680" s="1"/>
      <c r="BC2680" s="1"/>
      <c r="BD2680" s="1"/>
      <c r="BE2680" s="1"/>
      <c r="BF2680" s="1"/>
      <c r="BG2680" s="1"/>
      <c r="BH2680" s="1"/>
      <c r="BI2680" s="1"/>
      <c r="BJ2680" s="1"/>
      <c r="BK2680" s="1"/>
    </row>
    <row r="2681" spans="1:63" s="2" customFormat="1" ht="15" customHeight="1" x14ac:dyDescent="0.15">
      <c r="A2681" s="1"/>
      <c r="B2681" s="1"/>
      <c r="C2681" s="1"/>
      <c r="D2681" s="1"/>
      <c r="E2681" s="1"/>
      <c r="F2681" s="1"/>
      <c r="G2681" s="1"/>
      <c r="H2681" s="1"/>
      <c r="I2681" s="1"/>
      <c r="J2681" s="1"/>
      <c r="K2681" s="1"/>
      <c r="L2681" s="1"/>
      <c r="M2681" s="1"/>
      <c r="N2681" s="1"/>
      <c r="O2681" s="1"/>
      <c r="P2681" s="1"/>
      <c r="Q2681" s="1"/>
      <c r="R2681" s="1"/>
      <c r="S2681" s="1"/>
      <c r="T2681" s="1"/>
      <c r="U2681" s="1"/>
      <c r="V2681" s="1"/>
      <c r="W2681" s="1"/>
      <c r="X2681" s="1"/>
      <c r="Y2681" s="1"/>
      <c r="Z2681" s="1"/>
      <c r="AA2681" s="1"/>
      <c r="AB2681" s="1"/>
      <c r="AC2681" s="1"/>
      <c r="AD2681" s="1"/>
      <c r="AE2681" s="1"/>
      <c r="AF2681" s="83"/>
      <c r="AG2681" s="87"/>
      <c r="AH2681" s="1"/>
      <c r="AI2681" s="1"/>
      <c r="AJ2681" s="1"/>
      <c r="AK2681" s="1"/>
      <c r="AL2681" s="1"/>
      <c r="AM2681" s="1"/>
      <c r="AN2681" s="1"/>
      <c r="AO2681" s="1"/>
      <c r="AP2681" s="1"/>
      <c r="AQ2681" s="1"/>
      <c r="AR2681" s="1"/>
      <c r="AS2681" s="1"/>
      <c r="AT2681" s="1"/>
      <c r="AU2681" s="1"/>
      <c r="AV2681" s="1"/>
      <c r="AW2681" s="1"/>
      <c r="AX2681" s="1"/>
      <c r="AY2681" s="1"/>
      <c r="AZ2681" s="1"/>
      <c r="BA2681" s="1"/>
      <c r="BB2681" s="1"/>
      <c r="BC2681" s="1"/>
      <c r="BD2681" s="1"/>
      <c r="BE2681" s="1"/>
      <c r="BF2681" s="1"/>
      <c r="BG2681" s="1"/>
      <c r="BH2681" s="1"/>
      <c r="BI2681" s="1"/>
      <c r="BJ2681" s="1"/>
      <c r="BK2681" s="1"/>
    </row>
    <row r="2682" spans="1:63" s="2" customFormat="1" ht="15" customHeight="1" x14ac:dyDescent="0.15">
      <c r="A2682" s="1"/>
      <c r="B2682" s="1"/>
      <c r="C2682" s="1"/>
      <c r="D2682" s="1"/>
      <c r="E2682" s="1"/>
      <c r="F2682" s="1"/>
      <c r="G2682" s="1"/>
      <c r="H2682" s="1"/>
      <c r="I2682" s="1"/>
      <c r="J2682" s="1"/>
      <c r="K2682" s="1"/>
      <c r="L2682" s="1"/>
      <c r="M2682" s="1"/>
      <c r="N2682" s="1"/>
      <c r="O2682" s="1"/>
      <c r="P2682" s="1"/>
      <c r="Q2682" s="1"/>
      <c r="R2682" s="1"/>
      <c r="S2682" s="1"/>
      <c r="T2682" s="1"/>
      <c r="U2682" s="1"/>
      <c r="V2682" s="1"/>
      <c r="W2682" s="1"/>
      <c r="X2682" s="1"/>
      <c r="Y2682" s="1"/>
      <c r="Z2682" s="1"/>
      <c r="AA2682" s="1"/>
      <c r="AB2682" s="1"/>
      <c r="AC2682" s="1"/>
      <c r="AD2682" s="1"/>
      <c r="AE2682" s="1"/>
      <c r="AF2682" s="83"/>
      <c r="AG2682" s="87"/>
      <c r="AH2682" s="1"/>
      <c r="AI2682" s="1"/>
      <c r="AJ2682" s="1"/>
      <c r="AK2682" s="1"/>
      <c r="AL2682" s="1"/>
      <c r="AM2682" s="1"/>
      <c r="AN2682" s="1"/>
      <c r="AO2682" s="1"/>
      <c r="AP2682" s="1"/>
      <c r="AQ2682" s="1"/>
      <c r="AR2682" s="1"/>
      <c r="AS2682" s="1"/>
      <c r="AT2682" s="1"/>
      <c r="AU2682" s="1"/>
      <c r="AV2682" s="1"/>
      <c r="AW2682" s="1"/>
      <c r="AX2682" s="1"/>
      <c r="AY2682" s="1"/>
      <c r="AZ2682" s="1"/>
      <c r="BA2682" s="1"/>
      <c r="BB2682" s="1"/>
      <c r="BC2682" s="1"/>
      <c r="BD2682" s="1"/>
      <c r="BE2682" s="1"/>
      <c r="BF2682" s="1"/>
      <c r="BG2682" s="1"/>
      <c r="BH2682" s="1"/>
      <c r="BI2682" s="1"/>
      <c r="BJ2682" s="1"/>
      <c r="BK2682" s="1"/>
    </row>
    <row r="2683" spans="1:63" s="2" customFormat="1" ht="15" customHeight="1" x14ac:dyDescent="0.15">
      <c r="A2683" s="1"/>
      <c r="B2683" s="1"/>
      <c r="C2683" s="1"/>
      <c r="D2683" s="1"/>
      <c r="E2683" s="1"/>
      <c r="F2683" s="1"/>
      <c r="G2683" s="1"/>
      <c r="H2683" s="1"/>
      <c r="I2683" s="1"/>
      <c r="J2683" s="1"/>
      <c r="K2683" s="1"/>
      <c r="L2683" s="1"/>
      <c r="M2683" s="1"/>
      <c r="N2683" s="1"/>
      <c r="O2683" s="1"/>
      <c r="P2683" s="1"/>
      <c r="Q2683" s="1"/>
      <c r="R2683" s="1"/>
      <c r="S2683" s="1"/>
      <c r="T2683" s="1"/>
      <c r="U2683" s="1"/>
      <c r="V2683" s="1"/>
      <c r="W2683" s="1"/>
      <c r="X2683" s="1"/>
      <c r="Y2683" s="1"/>
      <c r="Z2683" s="1"/>
      <c r="AA2683" s="1"/>
      <c r="AB2683" s="1"/>
      <c r="AC2683" s="1"/>
      <c r="AD2683" s="1"/>
      <c r="AE2683" s="1"/>
      <c r="AF2683" s="83"/>
      <c r="AG2683" s="87"/>
      <c r="AH2683" s="1"/>
      <c r="AI2683" s="1"/>
      <c r="AJ2683" s="1"/>
      <c r="AK2683" s="1"/>
      <c r="AL2683" s="1"/>
      <c r="AM2683" s="1"/>
      <c r="AN2683" s="1"/>
      <c r="AO2683" s="1"/>
      <c r="AP2683" s="1"/>
      <c r="AQ2683" s="1"/>
      <c r="AR2683" s="1"/>
      <c r="AS2683" s="1"/>
      <c r="AT2683" s="1"/>
      <c r="AU2683" s="1"/>
      <c r="AV2683" s="1"/>
      <c r="AW2683" s="1"/>
      <c r="AX2683" s="1"/>
      <c r="AY2683" s="1"/>
      <c r="AZ2683" s="1"/>
      <c r="BA2683" s="1"/>
      <c r="BB2683" s="1"/>
      <c r="BC2683" s="1"/>
      <c r="BD2683" s="1"/>
      <c r="BE2683" s="1"/>
      <c r="BF2683" s="1"/>
      <c r="BG2683" s="1"/>
      <c r="BH2683" s="1"/>
      <c r="BI2683" s="1"/>
      <c r="BJ2683" s="1"/>
      <c r="BK2683" s="1"/>
    </row>
    <row r="2684" spans="1:63" s="2" customFormat="1" ht="15" customHeight="1" x14ac:dyDescent="0.15">
      <c r="A2684" s="1"/>
      <c r="B2684" s="1"/>
      <c r="C2684" s="1"/>
      <c r="D2684" s="1"/>
      <c r="E2684" s="1"/>
      <c r="F2684" s="1"/>
      <c r="G2684" s="1"/>
      <c r="H2684" s="1"/>
      <c r="I2684" s="1"/>
      <c r="J2684" s="1"/>
      <c r="K2684" s="1"/>
      <c r="L2684" s="1"/>
      <c r="M2684" s="1"/>
      <c r="N2684" s="1"/>
      <c r="O2684" s="1"/>
      <c r="P2684" s="1"/>
      <c r="Q2684" s="1"/>
      <c r="R2684" s="1"/>
      <c r="S2684" s="1"/>
      <c r="T2684" s="1"/>
      <c r="U2684" s="1"/>
      <c r="V2684" s="1"/>
      <c r="W2684" s="1"/>
      <c r="X2684" s="1"/>
      <c r="Y2684" s="1"/>
      <c r="Z2684" s="1"/>
      <c r="AA2684" s="1"/>
      <c r="AB2684" s="1"/>
      <c r="AC2684" s="1"/>
      <c r="AD2684" s="1"/>
      <c r="AE2684" s="1"/>
      <c r="AF2684" s="83"/>
      <c r="AG2684" s="87"/>
      <c r="AH2684" s="1"/>
      <c r="AI2684" s="1"/>
      <c r="AJ2684" s="1"/>
      <c r="AK2684" s="1"/>
      <c r="AL2684" s="1"/>
      <c r="AM2684" s="1"/>
      <c r="AN2684" s="1"/>
      <c r="AO2684" s="1"/>
      <c r="AP2684" s="1"/>
      <c r="AQ2684" s="1"/>
      <c r="AR2684" s="1"/>
      <c r="AS2684" s="1"/>
      <c r="AT2684" s="1"/>
      <c r="AU2684" s="1"/>
      <c r="AV2684" s="1"/>
      <c r="AW2684" s="1"/>
      <c r="AX2684" s="1"/>
      <c r="AY2684" s="1"/>
      <c r="AZ2684" s="1"/>
      <c r="BA2684" s="1"/>
      <c r="BB2684" s="1"/>
      <c r="BC2684" s="1"/>
      <c r="BD2684" s="1"/>
      <c r="BE2684" s="1"/>
      <c r="BF2684" s="1"/>
      <c r="BG2684" s="1"/>
      <c r="BH2684" s="1"/>
      <c r="BI2684" s="1"/>
      <c r="BJ2684" s="1"/>
      <c r="BK2684" s="1"/>
    </row>
    <row r="2685" spans="1:63" s="2" customFormat="1" ht="15" customHeight="1" x14ac:dyDescent="0.15">
      <c r="A2685" s="1"/>
      <c r="B2685" s="1"/>
      <c r="C2685" s="1"/>
      <c r="D2685" s="1"/>
      <c r="E2685" s="1"/>
      <c r="F2685" s="1"/>
      <c r="G2685" s="1"/>
      <c r="H2685" s="1"/>
      <c r="I2685" s="1"/>
      <c r="J2685" s="1"/>
      <c r="K2685" s="1"/>
      <c r="L2685" s="1"/>
      <c r="M2685" s="1"/>
      <c r="N2685" s="1"/>
      <c r="O2685" s="1"/>
      <c r="P2685" s="1"/>
      <c r="Q2685" s="1"/>
      <c r="R2685" s="1"/>
      <c r="S2685" s="1"/>
      <c r="T2685" s="1"/>
      <c r="U2685" s="1"/>
      <c r="V2685" s="1"/>
      <c r="W2685" s="1"/>
      <c r="X2685" s="1"/>
      <c r="Y2685" s="1"/>
      <c r="Z2685" s="1"/>
      <c r="AA2685" s="1"/>
      <c r="AB2685" s="1"/>
      <c r="AC2685" s="1"/>
      <c r="AD2685" s="1"/>
      <c r="AE2685" s="1"/>
      <c r="AF2685" s="83"/>
      <c r="AG2685" s="87"/>
      <c r="AH2685" s="1"/>
      <c r="AI2685" s="1"/>
      <c r="AJ2685" s="1"/>
      <c r="AK2685" s="1"/>
      <c r="AL2685" s="1"/>
      <c r="AM2685" s="1"/>
      <c r="AN2685" s="1"/>
      <c r="AO2685" s="1"/>
      <c r="AP2685" s="1"/>
      <c r="AQ2685" s="1"/>
      <c r="AR2685" s="1"/>
      <c r="AS2685" s="1"/>
      <c r="AT2685" s="1"/>
      <c r="AU2685" s="1"/>
      <c r="AV2685" s="1"/>
      <c r="AW2685" s="1"/>
      <c r="AX2685" s="1"/>
      <c r="AY2685" s="1"/>
      <c r="AZ2685" s="1"/>
      <c r="BA2685" s="1"/>
      <c r="BB2685" s="1"/>
      <c r="BC2685" s="1"/>
      <c r="BD2685" s="1"/>
      <c r="BE2685" s="1"/>
      <c r="BF2685" s="1"/>
      <c r="BG2685" s="1"/>
      <c r="BH2685" s="1"/>
      <c r="BI2685" s="1"/>
      <c r="BJ2685" s="1"/>
      <c r="BK2685" s="1"/>
    </row>
    <row r="2686" spans="1:63" s="2" customFormat="1" ht="15" customHeight="1" x14ac:dyDescent="0.15">
      <c r="A2686" s="1"/>
      <c r="B2686" s="1"/>
      <c r="C2686" s="1"/>
      <c r="D2686" s="1"/>
      <c r="E2686" s="1"/>
      <c r="F2686" s="1"/>
      <c r="G2686" s="1"/>
      <c r="H2686" s="1"/>
      <c r="I2686" s="1"/>
      <c r="J2686" s="1"/>
      <c r="K2686" s="1"/>
      <c r="L2686" s="1"/>
      <c r="M2686" s="1"/>
      <c r="N2686" s="1"/>
      <c r="O2686" s="1"/>
      <c r="P2686" s="1"/>
      <c r="Q2686" s="1"/>
      <c r="R2686" s="1"/>
      <c r="S2686" s="1"/>
      <c r="T2686" s="1"/>
      <c r="U2686" s="1"/>
      <c r="V2686" s="1"/>
      <c r="W2686" s="1"/>
      <c r="X2686" s="1"/>
      <c r="Y2686" s="1"/>
      <c r="Z2686" s="1"/>
      <c r="AA2686" s="1"/>
      <c r="AB2686" s="1"/>
      <c r="AC2686" s="1"/>
      <c r="AD2686" s="1"/>
      <c r="AE2686" s="1"/>
      <c r="AF2686" s="83"/>
      <c r="AG2686" s="87"/>
      <c r="AH2686" s="1"/>
      <c r="AI2686" s="1"/>
      <c r="AJ2686" s="1"/>
      <c r="AK2686" s="1"/>
      <c r="AL2686" s="1"/>
      <c r="AM2686" s="1"/>
      <c r="AN2686" s="1"/>
      <c r="AO2686" s="1"/>
      <c r="AP2686" s="1"/>
      <c r="AQ2686" s="1"/>
      <c r="AR2686" s="1"/>
      <c r="AS2686" s="1"/>
      <c r="AT2686" s="1"/>
      <c r="AU2686" s="1"/>
      <c r="AV2686" s="1"/>
      <c r="AW2686" s="1"/>
      <c r="AX2686" s="1"/>
      <c r="AY2686" s="1"/>
      <c r="AZ2686" s="1"/>
      <c r="BA2686" s="1"/>
      <c r="BB2686" s="1"/>
      <c r="BC2686" s="1"/>
      <c r="BD2686" s="1"/>
      <c r="BE2686" s="1"/>
      <c r="BF2686" s="1"/>
      <c r="BG2686" s="1"/>
      <c r="BH2686" s="1"/>
      <c r="BI2686" s="1"/>
      <c r="BJ2686" s="1"/>
      <c r="BK2686" s="1"/>
    </row>
    <row r="2687" spans="1:63" s="2" customFormat="1" ht="15" customHeight="1" x14ac:dyDescent="0.15">
      <c r="A2687" s="1"/>
      <c r="B2687" s="1"/>
      <c r="C2687" s="1"/>
      <c r="D2687" s="1"/>
      <c r="E2687" s="1"/>
      <c r="F2687" s="1"/>
      <c r="G2687" s="1"/>
      <c r="H2687" s="1"/>
      <c r="I2687" s="1"/>
      <c r="J2687" s="1"/>
      <c r="K2687" s="1"/>
      <c r="L2687" s="1"/>
      <c r="M2687" s="1"/>
      <c r="N2687" s="1"/>
      <c r="O2687" s="1"/>
      <c r="P2687" s="1"/>
      <c r="Q2687" s="1"/>
      <c r="R2687" s="1"/>
      <c r="S2687" s="1"/>
      <c r="T2687" s="1"/>
      <c r="U2687" s="1"/>
      <c r="V2687" s="1"/>
      <c r="W2687" s="1"/>
      <c r="X2687" s="1"/>
      <c r="Y2687" s="1"/>
      <c r="Z2687" s="1"/>
      <c r="AA2687" s="1"/>
      <c r="AB2687" s="1"/>
      <c r="AC2687" s="1"/>
      <c r="AD2687" s="1"/>
      <c r="AE2687" s="1"/>
      <c r="AF2687" s="83"/>
      <c r="AG2687" s="87"/>
      <c r="AH2687" s="1"/>
      <c r="AI2687" s="1"/>
      <c r="AJ2687" s="1"/>
      <c r="AK2687" s="1"/>
      <c r="AL2687" s="1"/>
      <c r="AM2687" s="1"/>
      <c r="AN2687" s="1"/>
      <c r="AO2687" s="1"/>
      <c r="AP2687" s="1"/>
      <c r="AQ2687" s="1"/>
      <c r="AR2687" s="1"/>
      <c r="AS2687" s="1"/>
      <c r="AT2687" s="1"/>
      <c r="AU2687" s="1"/>
      <c r="AV2687" s="1"/>
      <c r="AW2687" s="1"/>
      <c r="AX2687" s="1"/>
      <c r="AY2687" s="1"/>
      <c r="AZ2687" s="1"/>
      <c r="BA2687" s="1"/>
      <c r="BB2687" s="1"/>
      <c r="BC2687" s="1"/>
      <c r="BD2687" s="1"/>
      <c r="BE2687" s="1"/>
      <c r="BF2687" s="1"/>
      <c r="BG2687" s="1"/>
      <c r="BH2687" s="1"/>
      <c r="BI2687" s="1"/>
      <c r="BJ2687" s="1"/>
      <c r="BK2687" s="1"/>
    </row>
    <row r="2688" spans="1:63" s="2" customFormat="1" ht="15" customHeight="1" x14ac:dyDescent="0.15">
      <c r="A2688" s="1"/>
      <c r="B2688" s="1"/>
      <c r="C2688" s="1"/>
      <c r="D2688" s="1"/>
      <c r="E2688" s="1"/>
      <c r="F2688" s="1"/>
      <c r="G2688" s="1"/>
      <c r="H2688" s="1"/>
      <c r="I2688" s="1"/>
      <c r="J2688" s="1"/>
      <c r="K2688" s="1"/>
      <c r="L2688" s="1"/>
      <c r="M2688" s="1"/>
      <c r="N2688" s="1"/>
      <c r="O2688" s="1"/>
      <c r="P2688" s="1"/>
      <c r="Q2688" s="1"/>
      <c r="R2688" s="1"/>
      <c r="S2688" s="1"/>
      <c r="T2688" s="1"/>
      <c r="U2688" s="1"/>
      <c r="V2688" s="1"/>
      <c r="W2688" s="1"/>
      <c r="X2688" s="1"/>
      <c r="Y2688" s="1"/>
      <c r="Z2688" s="1"/>
      <c r="AA2688" s="1"/>
      <c r="AB2688" s="1"/>
      <c r="AC2688" s="1"/>
      <c r="AD2688" s="1"/>
      <c r="AE2688" s="1"/>
      <c r="AF2688" s="83"/>
      <c r="AG2688" s="87"/>
      <c r="AH2688" s="1"/>
      <c r="AI2688" s="1"/>
      <c r="AJ2688" s="1"/>
      <c r="AK2688" s="1"/>
      <c r="AL2688" s="1"/>
      <c r="AM2688" s="1"/>
      <c r="AN2688" s="1"/>
      <c r="AO2688" s="1"/>
      <c r="AP2688" s="1"/>
      <c r="AQ2688" s="1"/>
      <c r="AR2688" s="1"/>
      <c r="AS2688" s="1"/>
      <c r="AT2688" s="1"/>
      <c r="AU2688" s="1"/>
      <c r="AV2688" s="1"/>
      <c r="AW2688" s="1"/>
      <c r="AX2688" s="1"/>
      <c r="AY2688" s="1"/>
      <c r="AZ2688" s="1"/>
      <c r="BA2688" s="1"/>
      <c r="BB2688" s="1"/>
      <c r="BC2688" s="1"/>
      <c r="BD2688" s="1"/>
      <c r="BE2688" s="1"/>
      <c r="BF2688" s="1"/>
      <c r="BG2688" s="1"/>
      <c r="BH2688" s="1"/>
      <c r="BI2688" s="1"/>
      <c r="BJ2688" s="1"/>
      <c r="BK2688" s="1"/>
    </row>
    <row r="2689" spans="1:63" s="2" customFormat="1" ht="15" customHeight="1" x14ac:dyDescent="0.15">
      <c r="A2689" s="1"/>
      <c r="B2689" s="1"/>
      <c r="C2689" s="1"/>
      <c r="D2689" s="1"/>
      <c r="E2689" s="1"/>
      <c r="F2689" s="1"/>
      <c r="G2689" s="1"/>
      <c r="H2689" s="1"/>
      <c r="I2689" s="1"/>
      <c r="J2689" s="1"/>
      <c r="K2689" s="1"/>
      <c r="L2689" s="1"/>
      <c r="M2689" s="1"/>
      <c r="N2689" s="1"/>
      <c r="O2689" s="1"/>
      <c r="P2689" s="1"/>
      <c r="Q2689" s="1"/>
      <c r="R2689" s="1"/>
      <c r="S2689" s="1"/>
      <c r="T2689" s="1"/>
      <c r="U2689" s="1"/>
      <c r="V2689" s="1"/>
      <c r="W2689" s="1"/>
      <c r="X2689" s="1"/>
      <c r="Y2689" s="1"/>
      <c r="Z2689" s="1"/>
      <c r="AA2689" s="1"/>
      <c r="AB2689" s="1"/>
      <c r="AC2689" s="1"/>
      <c r="AD2689" s="1"/>
      <c r="AE2689" s="1"/>
      <c r="AF2689" s="83"/>
      <c r="AG2689" s="87"/>
      <c r="AH2689" s="1"/>
      <c r="AI2689" s="1"/>
      <c r="AJ2689" s="1"/>
      <c r="AK2689" s="1"/>
      <c r="AL2689" s="1"/>
      <c r="AM2689" s="1"/>
      <c r="AN2689" s="1"/>
      <c r="AO2689" s="1"/>
      <c r="AP2689" s="1"/>
      <c r="AQ2689" s="1"/>
      <c r="AR2689" s="1"/>
      <c r="AS2689" s="1"/>
      <c r="AT2689" s="1"/>
      <c r="AU2689" s="1"/>
      <c r="AV2689" s="1"/>
      <c r="AW2689" s="1"/>
      <c r="AX2689" s="1"/>
      <c r="AY2689" s="1"/>
      <c r="AZ2689" s="1"/>
      <c r="BA2689" s="1"/>
      <c r="BB2689" s="1"/>
      <c r="BC2689" s="1"/>
      <c r="BD2689" s="1"/>
      <c r="BE2689" s="1"/>
      <c r="BF2689" s="1"/>
      <c r="BG2689" s="1"/>
      <c r="BH2689" s="1"/>
      <c r="BI2689" s="1"/>
      <c r="BJ2689" s="1"/>
      <c r="BK2689" s="1"/>
    </row>
    <row r="2690" spans="1:63" s="2" customFormat="1" ht="15" customHeight="1" x14ac:dyDescent="0.15">
      <c r="A2690" s="1"/>
      <c r="B2690" s="1"/>
      <c r="C2690" s="1"/>
      <c r="D2690" s="1"/>
      <c r="E2690" s="1"/>
      <c r="F2690" s="1"/>
      <c r="G2690" s="1"/>
      <c r="H2690" s="1"/>
      <c r="I2690" s="1"/>
      <c r="J2690" s="1"/>
      <c r="K2690" s="1"/>
      <c r="L2690" s="1"/>
      <c r="M2690" s="1"/>
      <c r="N2690" s="1"/>
      <c r="O2690" s="1"/>
      <c r="P2690" s="1"/>
      <c r="Q2690" s="1"/>
      <c r="R2690" s="1"/>
      <c r="S2690" s="1"/>
      <c r="T2690" s="1"/>
      <c r="U2690" s="1"/>
      <c r="V2690" s="1"/>
      <c r="W2690" s="1"/>
      <c r="X2690" s="1"/>
      <c r="Y2690" s="1"/>
      <c r="Z2690" s="1"/>
      <c r="AA2690" s="1"/>
      <c r="AB2690" s="1"/>
      <c r="AC2690" s="1"/>
      <c r="AD2690" s="1"/>
      <c r="AE2690" s="1"/>
      <c r="AF2690" s="83"/>
      <c r="AG2690" s="87"/>
      <c r="AH2690" s="1"/>
      <c r="AI2690" s="1"/>
      <c r="AJ2690" s="1"/>
      <c r="AK2690" s="1"/>
      <c r="AL2690" s="1"/>
      <c r="AM2690" s="1"/>
      <c r="AN2690" s="1"/>
      <c r="AO2690" s="1"/>
      <c r="AP2690" s="1"/>
      <c r="AQ2690" s="1"/>
      <c r="AR2690" s="1"/>
      <c r="AS2690" s="1"/>
      <c r="AT2690" s="1"/>
      <c r="AU2690" s="1"/>
      <c r="AV2690" s="1"/>
      <c r="AW2690" s="1"/>
      <c r="AX2690" s="1"/>
      <c r="AY2690" s="1"/>
      <c r="AZ2690" s="1"/>
      <c r="BA2690" s="1"/>
      <c r="BB2690" s="1"/>
      <c r="BC2690" s="1"/>
      <c r="BD2690" s="1"/>
      <c r="BE2690" s="1"/>
      <c r="BF2690" s="1"/>
      <c r="BG2690" s="1"/>
      <c r="BH2690" s="1"/>
      <c r="BI2690" s="1"/>
      <c r="BJ2690" s="1"/>
      <c r="BK2690" s="1"/>
    </row>
    <row r="2691" spans="1:63" s="2" customFormat="1" ht="15" customHeight="1" x14ac:dyDescent="0.15">
      <c r="A2691" s="1"/>
      <c r="B2691" s="1"/>
      <c r="C2691" s="1"/>
      <c r="D2691" s="1"/>
      <c r="E2691" s="1"/>
      <c r="F2691" s="1"/>
      <c r="G2691" s="1"/>
      <c r="H2691" s="1"/>
      <c r="I2691" s="1"/>
      <c r="J2691" s="1"/>
      <c r="K2691" s="1"/>
      <c r="L2691" s="1"/>
      <c r="M2691" s="1"/>
      <c r="N2691" s="1"/>
      <c r="O2691" s="1"/>
      <c r="P2691" s="1"/>
      <c r="Q2691" s="1"/>
      <c r="R2691" s="1"/>
      <c r="S2691" s="1"/>
      <c r="T2691" s="1"/>
      <c r="U2691" s="1"/>
      <c r="V2691" s="1"/>
      <c r="W2691" s="1"/>
      <c r="X2691" s="1"/>
      <c r="Y2691" s="1"/>
      <c r="Z2691" s="1"/>
      <c r="AA2691" s="1"/>
      <c r="AB2691" s="1"/>
      <c r="AC2691" s="1"/>
      <c r="AD2691" s="1"/>
      <c r="AE2691" s="1"/>
      <c r="AF2691" s="83"/>
      <c r="AG2691" s="87"/>
      <c r="AH2691" s="1"/>
      <c r="AI2691" s="1"/>
      <c r="AJ2691" s="1"/>
      <c r="AK2691" s="1"/>
      <c r="AL2691" s="1"/>
      <c r="AM2691" s="1"/>
      <c r="AN2691" s="1"/>
      <c r="AO2691" s="1"/>
      <c r="AP2691" s="1"/>
      <c r="AQ2691" s="1"/>
      <c r="AR2691" s="1"/>
      <c r="AS2691" s="1"/>
      <c r="AT2691" s="1"/>
      <c r="AU2691" s="1"/>
      <c r="AV2691" s="1"/>
      <c r="AW2691" s="1"/>
      <c r="AX2691" s="1"/>
      <c r="AY2691" s="1"/>
      <c r="AZ2691" s="1"/>
      <c r="BA2691" s="1"/>
      <c r="BB2691" s="1"/>
      <c r="BC2691" s="1"/>
      <c r="BD2691" s="1"/>
      <c r="BE2691" s="1"/>
      <c r="BF2691" s="1"/>
      <c r="BG2691" s="1"/>
      <c r="BH2691" s="1"/>
      <c r="BI2691" s="1"/>
      <c r="BJ2691" s="1"/>
      <c r="BK2691" s="1"/>
    </row>
    <row r="2692" spans="1:63" s="2" customFormat="1" ht="15" customHeight="1" x14ac:dyDescent="0.15">
      <c r="A2692" s="1"/>
      <c r="B2692" s="1"/>
      <c r="C2692" s="1"/>
      <c r="D2692" s="1"/>
      <c r="E2692" s="1"/>
      <c r="F2692" s="1"/>
      <c r="G2692" s="1"/>
      <c r="H2692" s="1"/>
      <c r="I2692" s="1"/>
      <c r="J2692" s="1"/>
      <c r="K2692" s="1"/>
      <c r="L2692" s="1"/>
      <c r="M2692" s="1"/>
      <c r="N2692" s="1"/>
      <c r="O2692" s="1"/>
      <c r="P2692" s="1"/>
      <c r="Q2692" s="1"/>
      <c r="R2692" s="1"/>
      <c r="S2692" s="1"/>
      <c r="T2692" s="1"/>
      <c r="U2692" s="1"/>
      <c r="V2692" s="1"/>
      <c r="W2692" s="1"/>
      <c r="X2692" s="1"/>
      <c r="Y2692" s="1"/>
      <c r="Z2692" s="1"/>
      <c r="AA2692" s="1"/>
      <c r="AB2692" s="1"/>
      <c r="AC2692" s="1"/>
      <c r="AD2692" s="1"/>
      <c r="AE2692" s="1"/>
      <c r="AF2692" s="83"/>
      <c r="AG2692" s="87"/>
      <c r="AH2692" s="1"/>
      <c r="AI2692" s="1"/>
      <c r="AJ2692" s="1"/>
      <c r="AK2692" s="1"/>
      <c r="AL2692" s="1"/>
      <c r="AM2692" s="1"/>
      <c r="AN2692" s="1"/>
      <c r="AO2692" s="1"/>
      <c r="AP2692" s="1"/>
      <c r="AQ2692" s="1"/>
      <c r="AR2692" s="1"/>
      <c r="AS2692" s="1"/>
      <c r="AT2692" s="1"/>
      <c r="AU2692" s="1"/>
      <c r="AV2692" s="1"/>
      <c r="AW2692" s="1"/>
      <c r="AX2692" s="1"/>
      <c r="AY2692" s="1"/>
      <c r="AZ2692" s="1"/>
      <c r="BA2692" s="1"/>
      <c r="BB2692" s="1"/>
      <c r="BC2692" s="1"/>
      <c r="BD2692" s="1"/>
      <c r="BE2692" s="1"/>
      <c r="BF2692" s="1"/>
      <c r="BG2692" s="1"/>
      <c r="BH2692" s="1"/>
      <c r="BI2692" s="1"/>
      <c r="BJ2692" s="1"/>
      <c r="BK2692" s="1"/>
    </row>
    <row r="2693" spans="1:63" s="2" customFormat="1" ht="15" customHeight="1" x14ac:dyDescent="0.15">
      <c r="A2693" s="1"/>
      <c r="B2693" s="1"/>
      <c r="C2693" s="1"/>
      <c r="D2693" s="1"/>
      <c r="E2693" s="1"/>
      <c r="F2693" s="1"/>
      <c r="G2693" s="1"/>
      <c r="H2693" s="1"/>
      <c r="I2693" s="1"/>
      <c r="J2693" s="1"/>
      <c r="K2693" s="1"/>
      <c r="L2693" s="1"/>
      <c r="M2693" s="1"/>
      <c r="N2693" s="1"/>
      <c r="O2693" s="1"/>
      <c r="P2693" s="1"/>
      <c r="Q2693" s="1"/>
      <c r="R2693" s="1"/>
      <c r="S2693" s="1"/>
      <c r="T2693" s="1"/>
      <c r="U2693" s="1"/>
      <c r="V2693" s="1"/>
      <c r="W2693" s="1"/>
      <c r="X2693" s="1"/>
      <c r="Y2693" s="1"/>
      <c r="Z2693" s="1"/>
      <c r="AA2693" s="1"/>
      <c r="AB2693" s="1"/>
      <c r="AC2693" s="1"/>
      <c r="AD2693" s="1"/>
      <c r="AE2693" s="1"/>
      <c r="AF2693" s="83"/>
      <c r="AG2693" s="87"/>
      <c r="AH2693" s="1"/>
      <c r="AI2693" s="1"/>
      <c r="AJ2693" s="1"/>
      <c r="AK2693" s="1"/>
      <c r="AL2693" s="1"/>
      <c r="AM2693" s="1"/>
      <c r="AN2693" s="1"/>
      <c r="AO2693" s="1"/>
      <c r="AP2693" s="1"/>
      <c r="AQ2693" s="1"/>
      <c r="AR2693" s="1"/>
      <c r="AS2693" s="1"/>
      <c r="AT2693" s="1"/>
      <c r="AU2693" s="1"/>
      <c r="AV2693" s="1"/>
      <c r="AW2693" s="1"/>
      <c r="AX2693" s="1"/>
      <c r="AY2693" s="1"/>
      <c r="AZ2693" s="1"/>
      <c r="BA2693" s="1"/>
      <c r="BB2693" s="1"/>
      <c r="BC2693" s="1"/>
      <c r="BD2693" s="1"/>
      <c r="BE2693" s="1"/>
      <c r="BF2693" s="1"/>
      <c r="BG2693" s="1"/>
      <c r="BH2693" s="1"/>
      <c r="BI2693" s="1"/>
      <c r="BJ2693" s="1"/>
      <c r="BK2693" s="1"/>
    </row>
    <row r="2694" spans="1:63" s="2" customFormat="1" ht="15" customHeight="1" x14ac:dyDescent="0.15">
      <c r="A2694" s="1"/>
      <c r="B2694" s="1"/>
      <c r="C2694" s="1"/>
      <c r="D2694" s="1"/>
      <c r="E2694" s="1"/>
      <c r="F2694" s="1"/>
      <c r="G2694" s="1"/>
      <c r="H2694" s="1"/>
      <c r="I2694" s="1"/>
      <c r="J2694" s="1"/>
      <c r="K2694" s="1"/>
      <c r="L2694" s="1"/>
      <c r="M2694" s="1"/>
      <c r="N2694" s="1"/>
      <c r="O2694" s="1"/>
      <c r="P2694" s="1"/>
      <c r="Q2694" s="1"/>
      <c r="R2694" s="1"/>
      <c r="S2694" s="1"/>
      <c r="T2694" s="1"/>
      <c r="U2694" s="1"/>
      <c r="V2694" s="1"/>
      <c r="W2694" s="1"/>
      <c r="X2694" s="1"/>
      <c r="Y2694" s="1"/>
      <c r="Z2694" s="1"/>
      <c r="AA2694" s="1"/>
      <c r="AB2694" s="1"/>
      <c r="AC2694" s="1"/>
      <c r="AD2694" s="1"/>
      <c r="AE2694" s="1"/>
      <c r="AF2694" s="83"/>
      <c r="AG2694" s="87"/>
      <c r="AH2694" s="1"/>
      <c r="AI2694" s="1"/>
      <c r="AJ2694" s="1"/>
      <c r="AK2694" s="1"/>
      <c r="AL2694" s="1"/>
      <c r="AM2694" s="1"/>
      <c r="AN2694" s="1"/>
      <c r="AO2694" s="1"/>
      <c r="AP2694" s="1"/>
      <c r="AQ2694" s="1"/>
      <c r="AR2694" s="1"/>
      <c r="AS2694" s="1"/>
      <c r="AT2694" s="1"/>
      <c r="AU2694" s="1"/>
      <c r="AV2694" s="1"/>
      <c r="AW2694" s="1"/>
      <c r="AX2694" s="1"/>
      <c r="AY2694" s="1"/>
      <c r="AZ2694" s="1"/>
      <c r="BA2694" s="1"/>
      <c r="BB2694" s="1"/>
      <c r="BC2694" s="1"/>
      <c r="BD2694" s="1"/>
      <c r="BE2694" s="1"/>
      <c r="BF2694" s="1"/>
      <c r="BG2694" s="1"/>
      <c r="BH2694" s="1"/>
      <c r="BI2694" s="1"/>
      <c r="BJ2694" s="1"/>
      <c r="BK2694" s="1"/>
    </row>
    <row r="2695" spans="1:63" s="2" customFormat="1" ht="15" customHeight="1" x14ac:dyDescent="0.15">
      <c r="A2695" s="1"/>
      <c r="B2695" s="1"/>
      <c r="C2695" s="1"/>
      <c r="D2695" s="1"/>
      <c r="E2695" s="1"/>
      <c r="F2695" s="1"/>
      <c r="G2695" s="1"/>
      <c r="H2695" s="1"/>
      <c r="I2695" s="1"/>
      <c r="J2695" s="1"/>
      <c r="K2695" s="1"/>
      <c r="L2695" s="1"/>
      <c r="M2695" s="1"/>
      <c r="N2695" s="1"/>
      <c r="O2695" s="1"/>
      <c r="P2695" s="1"/>
      <c r="Q2695" s="1"/>
      <c r="R2695" s="1"/>
      <c r="S2695" s="1"/>
      <c r="T2695" s="1"/>
      <c r="U2695" s="1"/>
      <c r="V2695" s="1"/>
      <c r="W2695" s="1"/>
      <c r="X2695" s="1"/>
      <c r="Y2695" s="1"/>
      <c r="Z2695" s="1"/>
      <c r="AA2695" s="1"/>
      <c r="AB2695" s="1"/>
      <c r="AC2695" s="1"/>
      <c r="AD2695" s="1"/>
      <c r="AE2695" s="1"/>
      <c r="AF2695" s="83"/>
      <c r="AG2695" s="87"/>
      <c r="AH2695" s="1"/>
      <c r="AI2695" s="1"/>
      <c r="AJ2695" s="1"/>
      <c r="AK2695" s="1"/>
      <c r="AL2695" s="1"/>
      <c r="AM2695" s="1"/>
      <c r="AN2695" s="1"/>
      <c r="AO2695" s="1"/>
      <c r="AP2695" s="1"/>
      <c r="AQ2695" s="1"/>
      <c r="AR2695" s="1"/>
      <c r="AS2695" s="1"/>
      <c r="AT2695" s="1"/>
      <c r="AU2695" s="1"/>
      <c r="AV2695" s="1"/>
      <c r="AW2695" s="1"/>
      <c r="AX2695" s="1"/>
      <c r="AY2695" s="1"/>
      <c r="AZ2695" s="1"/>
      <c r="BA2695" s="1"/>
      <c r="BB2695" s="1"/>
      <c r="BC2695" s="1"/>
      <c r="BD2695" s="1"/>
      <c r="BE2695" s="1"/>
      <c r="BF2695" s="1"/>
      <c r="BG2695" s="1"/>
      <c r="BH2695" s="1"/>
      <c r="BI2695" s="1"/>
      <c r="BJ2695" s="1"/>
      <c r="BK2695" s="1"/>
    </row>
    <row r="2696" spans="1:63" s="2" customFormat="1" ht="15" customHeight="1" x14ac:dyDescent="0.15">
      <c r="A2696" s="1"/>
      <c r="B2696" s="1"/>
      <c r="C2696" s="1"/>
      <c r="D2696" s="1"/>
      <c r="E2696" s="1"/>
      <c r="F2696" s="1"/>
      <c r="G2696" s="1"/>
      <c r="H2696" s="1"/>
      <c r="I2696" s="1"/>
      <c r="J2696" s="1"/>
      <c r="K2696" s="1"/>
      <c r="L2696" s="1"/>
      <c r="M2696" s="1"/>
      <c r="N2696" s="1"/>
      <c r="O2696" s="1"/>
      <c r="P2696" s="1"/>
      <c r="Q2696" s="1"/>
      <c r="R2696" s="1"/>
      <c r="S2696" s="1"/>
      <c r="T2696" s="1"/>
      <c r="U2696" s="1"/>
      <c r="V2696" s="1"/>
      <c r="W2696" s="1"/>
      <c r="X2696" s="1"/>
      <c r="Y2696" s="1"/>
      <c r="Z2696" s="1"/>
      <c r="AA2696" s="1"/>
      <c r="AB2696" s="1"/>
      <c r="AC2696" s="1"/>
      <c r="AD2696" s="1"/>
      <c r="AE2696" s="1"/>
      <c r="AF2696" s="83"/>
      <c r="AG2696" s="87"/>
      <c r="AH2696" s="1"/>
      <c r="AI2696" s="1"/>
      <c r="AJ2696" s="1"/>
      <c r="AK2696" s="1"/>
      <c r="AL2696" s="1"/>
      <c r="AM2696" s="1"/>
      <c r="AN2696" s="1"/>
      <c r="AO2696" s="1"/>
      <c r="AP2696" s="1"/>
      <c r="AQ2696" s="1"/>
      <c r="AR2696" s="1"/>
      <c r="AS2696" s="1"/>
      <c r="AT2696" s="1"/>
      <c r="AU2696" s="1"/>
      <c r="AV2696" s="1"/>
      <c r="AW2696" s="1"/>
      <c r="AX2696" s="1"/>
      <c r="AY2696" s="1"/>
      <c r="AZ2696" s="1"/>
      <c r="BA2696" s="1"/>
      <c r="BB2696" s="1"/>
      <c r="BC2696" s="1"/>
      <c r="BD2696" s="1"/>
      <c r="BE2696" s="1"/>
      <c r="BF2696" s="1"/>
      <c r="BG2696" s="1"/>
      <c r="BH2696" s="1"/>
      <c r="BI2696" s="1"/>
      <c r="BJ2696" s="1"/>
      <c r="BK2696" s="1"/>
    </row>
    <row r="2697" spans="1:63" s="2" customFormat="1" ht="15" customHeight="1" x14ac:dyDescent="0.15">
      <c r="A2697" s="1"/>
      <c r="B2697" s="1"/>
      <c r="C2697" s="1"/>
      <c r="D2697" s="1"/>
      <c r="E2697" s="1"/>
      <c r="F2697" s="1"/>
      <c r="G2697" s="1"/>
      <c r="H2697" s="1"/>
      <c r="I2697" s="1"/>
      <c r="J2697" s="1"/>
      <c r="K2697" s="1"/>
      <c r="L2697" s="1"/>
      <c r="M2697" s="1"/>
      <c r="N2697" s="1"/>
      <c r="O2697" s="1"/>
      <c r="P2697" s="1"/>
      <c r="Q2697" s="1"/>
      <c r="R2697" s="1"/>
      <c r="S2697" s="1"/>
      <c r="T2697" s="1"/>
      <c r="U2697" s="1"/>
      <c r="V2697" s="1"/>
      <c r="W2697" s="1"/>
      <c r="X2697" s="1"/>
      <c r="Y2697" s="1"/>
      <c r="Z2697" s="1"/>
      <c r="AA2697" s="1"/>
      <c r="AB2697" s="1"/>
      <c r="AC2697" s="1"/>
      <c r="AD2697" s="1"/>
      <c r="AE2697" s="1"/>
      <c r="AF2697" s="83"/>
      <c r="AG2697" s="87"/>
      <c r="AH2697" s="1"/>
      <c r="AI2697" s="1"/>
      <c r="AJ2697" s="1"/>
      <c r="AK2697" s="1"/>
      <c r="AL2697" s="1"/>
      <c r="AM2697" s="1"/>
      <c r="AN2697" s="1"/>
      <c r="AO2697" s="1"/>
      <c r="AP2697" s="1"/>
      <c r="AQ2697" s="1"/>
      <c r="AR2697" s="1"/>
      <c r="AS2697" s="1"/>
      <c r="AT2697" s="1"/>
      <c r="AU2697" s="1"/>
      <c r="AV2697" s="1"/>
      <c r="AW2697" s="1"/>
      <c r="AX2697" s="1"/>
      <c r="AY2697" s="1"/>
      <c r="AZ2697" s="1"/>
      <c r="BA2697" s="1"/>
      <c r="BB2697" s="1"/>
      <c r="BC2697" s="1"/>
      <c r="BD2697" s="1"/>
      <c r="BE2697" s="1"/>
      <c r="BF2697" s="1"/>
      <c r="BG2697" s="1"/>
      <c r="BH2697" s="1"/>
      <c r="BI2697" s="1"/>
      <c r="BJ2697" s="1"/>
      <c r="BK2697" s="1"/>
    </row>
    <row r="2698" spans="1:63" s="2" customFormat="1" ht="15" customHeight="1" x14ac:dyDescent="0.15">
      <c r="A2698" s="1"/>
      <c r="B2698" s="1"/>
      <c r="C2698" s="1"/>
      <c r="D2698" s="1"/>
      <c r="E2698" s="1"/>
      <c r="F2698" s="1"/>
      <c r="G2698" s="1"/>
      <c r="H2698" s="1"/>
      <c r="I2698" s="1"/>
      <c r="J2698" s="1"/>
      <c r="K2698" s="1"/>
      <c r="L2698" s="1"/>
      <c r="M2698" s="1"/>
      <c r="N2698" s="1"/>
      <c r="O2698" s="1"/>
      <c r="P2698" s="1"/>
      <c r="Q2698" s="1"/>
      <c r="R2698" s="1"/>
      <c r="S2698" s="1"/>
      <c r="T2698" s="1"/>
      <c r="U2698" s="1"/>
      <c r="V2698" s="1"/>
      <c r="W2698" s="1"/>
      <c r="X2698" s="1"/>
      <c r="Y2698" s="1"/>
      <c r="Z2698" s="1"/>
      <c r="AA2698" s="1"/>
      <c r="AB2698" s="1"/>
      <c r="AC2698" s="1"/>
      <c r="AD2698" s="1"/>
      <c r="AE2698" s="1"/>
      <c r="AF2698" s="83"/>
      <c r="AG2698" s="87"/>
      <c r="AH2698" s="1"/>
      <c r="AI2698" s="1"/>
      <c r="AJ2698" s="1"/>
      <c r="AK2698" s="1"/>
      <c r="AL2698" s="1"/>
      <c r="AM2698" s="1"/>
      <c r="AN2698" s="1"/>
      <c r="AO2698" s="1"/>
      <c r="AP2698" s="1"/>
      <c r="AQ2698" s="1"/>
      <c r="AR2698" s="1"/>
      <c r="AS2698" s="1"/>
      <c r="AT2698" s="1"/>
      <c r="AU2698" s="1"/>
      <c r="AV2698" s="1"/>
      <c r="AW2698" s="1"/>
      <c r="AX2698" s="1"/>
      <c r="AY2698" s="1"/>
      <c r="AZ2698" s="1"/>
      <c r="BA2698" s="1"/>
      <c r="BB2698" s="1"/>
      <c r="BC2698" s="1"/>
      <c r="BD2698" s="1"/>
      <c r="BE2698" s="1"/>
      <c r="BF2698" s="1"/>
      <c r="BG2698" s="1"/>
      <c r="BH2698" s="1"/>
      <c r="BI2698" s="1"/>
      <c r="BJ2698" s="1"/>
      <c r="BK2698" s="1"/>
    </row>
    <row r="2699" spans="1:63" s="2" customFormat="1" ht="15" customHeight="1" x14ac:dyDescent="0.15">
      <c r="A2699" s="1"/>
      <c r="B2699" s="1"/>
      <c r="C2699" s="1"/>
      <c r="D2699" s="1"/>
      <c r="E2699" s="1"/>
      <c r="F2699" s="1"/>
      <c r="G2699" s="1"/>
      <c r="H2699" s="1"/>
      <c r="I2699" s="1"/>
      <c r="J2699" s="1"/>
      <c r="K2699" s="1"/>
      <c r="L2699" s="1"/>
      <c r="M2699" s="1"/>
      <c r="N2699" s="1"/>
      <c r="O2699" s="1"/>
      <c r="P2699" s="1"/>
      <c r="Q2699" s="1"/>
      <c r="R2699" s="1"/>
      <c r="S2699" s="1"/>
      <c r="T2699" s="1"/>
      <c r="U2699" s="1"/>
      <c r="V2699" s="1"/>
      <c r="W2699" s="1"/>
      <c r="X2699" s="1"/>
      <c r="Y2699" s="1"/>
      <c r="Z2699" s="1"/>
      <c r="AA2699" s="1"/>
      <c r="AB2699" s="1"/>
      <c r="AC2699" s="1"/>
      <c r="AD2699" s="1"/>
      <c r="AE2699" s="1"/>
      <c r="AF2699" s="83"/>
      <c r="AG2699" s="87"/>
      <c r="AH2699" s="1"/>
      <c r="AI2699" s="1"/>
      <c r="AJ2699" s="1"/>
      <c r="AK2699" s="1"/>
      <c r="AL2699" s="1"/>
      <c r="AM2699" s="1"/>
      <c r="AN2699" s="1"/>
      <c r="AO2699" s="1"/>
      <c r="AP2699" s="1"/>
      <c r="AQ2699" s="1"/>
      <c r="AR2699" s="1"/>
      <c r="AS2699" s="1"/>
      <c r="AT2699" s="1"/>
      <c r="AU2699" s="1"/>
      <c r="AV2699" s="1"/>
      <c r="AW2699" s="1"/>
      <c r="AX2699" s="1"/>
      <c r="AY2699" s="1"/>
      <c r="AZ2699" s="1"/>
      <c r="BA2699" s="1"/>
      <c r="BB2699" s="1"/>
      <c r="BC2699" s="1"/>
      <c r="BD2699" s="1"/>
      <c r="BE2699" s="1"/>
      <c r="BF2699" s="1"/>
      <c r="BG2699" s="1"/>
      <c r="BH2699" s="1"/>
      <c r="BI2699" s="1"/>
      <c r="BJ2699" s="1"/>
      <c r="BK2699" s="1"/>
    </row>
    <row r="2700" spans="1:63" s="2" customFormat="1" ht="15" customHeight="1" x14ac:dyDescent="0.15">
      <c r="A2700" s="1"/>
      <c r="B2700" s="1"/>
      <c r="C2700" s="1"/>
      <c r="D2700" s="1"/>
      <c r="E2700" s="1"/>
      <c r="F2700" s="1"/>
      <c r="G2700" s="1"/>
      <c r="H2700" s="1"/>
      <c r="I2700" s="1"/>
      <c r="J2700" s="1"/>
      <c r="K2700" s="1"/>
      <c r="L2700" s="1"/>
      <c r="M2700" s="1"/>
      <c r="N2700" s="1"/>
      <c r="O2700" s="1"/>
      <c r="P2700" s="1"/>
      <c r="Q2700" s="1"/>
      <c r="R2700" s="1"/>
      <c r="S2700" s="1"/>
      <c r="T2700" s="1"/>
      <c r="U2700" s="1"/>
      <c r="V2700" s="1"/>
      <c r="W2700" s="1"/>
      <c r="X2700" s="1"/>
      <c r="Y2700" s="1"/>
      <c r="Z2700" s="1"/>
      <c r="AA2700" s="1"/>
      <c r="AB2700" s="1"/>
      <c r="AC2700" s="1"/>
      <c r="AD2700" s="1"/>
      <c r="AE2700" s="1"/>
      <c r="AF2700" s="83"/>
      <c r="AG2700" s="87"/>
      <c r="AH2700" s="1"/>
      <c r="AI2700" s="1"/>
      <c r="AJ2700" s="1"/>
      <c r="AK2700" s="1"/>
      <c r="AL2700" s="1"/>
      <c r="AM2700" s="1"/>
      <c r="AN2700" s="1"/>
      <c r="AO2700" s="1"/>
      <c r="AP2700" s="1"/>
      <c r="AQ2700" s="1"/>
      <c r="AR2700" s="1"/>
      <c r="AS2700" s="1"/>
      <c r="AT2700" s="1"/>
      <c r="AU2700" s="1"/>
      <c r="AV2700" s="1"/>
      <c r="AW2700" s="1"/>
      <c r="AX2700" s="1"/>
      <c r="AY2700" s="1"/>
      <c r="AZ2700" s="1"/>
      <c r="BA2700" s="1"/>
      <c r="BB2700" s="1"/>
      <c r="BC2700" s="1"/>
      <c r="BD2700" s="1"/>
      <c r="BE2700" s="1"/>
      <c r="BF2700" s="1"/>
      <c r="BG2700" s="1"/>
      <c r="BH2700" s="1"/>
      <c r="BI2700" s="1"/>
      <c r="BJ2700" s="1"/>
      <c r="BK2700" s="1"/>
    </row>
    <row r="2701" spans="1:63" s="2" customFormat="1" ht="15" customHeight="1" x14ac:dyDescent="0.15">
      <c r="A2701" s="1"/>
      <c r="B2701" s="1"/>
      <c r="C2701" s="1"/>
      <c r="D2701" s="1"/>
      <c r="E2701" s="1"/>
      <c r="F2701" s="1"/>
      <c r="G2701" s="1"/>
      <c r="H2701" s="1"/>
      <c r="I2701" s="1"/>
      <c r="J2701" s="1"/>
      <c r="K2701" s="1"/>
      <c r="L2701" s="1"/>
      <c r="M2701" s="1"/>
      <c r="N2701" s="1"/>
      <c r="O2701" s="1"/>
      <c r="P2701" s="1"/>
      <c r="Q2701" s="1"/>
      <c r="R2701" s="1"/>
      <c r="S2701" s="1"/>
      <c r="T2701" s="1"/>
      <c r="U2701" s="1"/>
      <c r="V2701" s="1"/>
      <c r="W2701" s="1"/>
      <c r="X2701" s="1"/>
      <c r="Y2701" s="1"/>
      <c r="Z2701" s="1"/>
      <c r="AA2701" s="1"/>
      <c r="AB2701" s="1"/>
      <c r="AC2701" s="1"/>
      <c r="AD2701" s="1"/>
      <c r="AE2701" s="1"/>
      <c r="AF2701" s="83"/>
      <c r="AG2701" s="87"/>
      <c r="AH2701" s="1"/>
      <c r="AI2701" s="1"/>
      <c r="AJ2701" s="1"/>
      <c r="AK2701" s="1"/>
      <c r="AL2701" s="1"/>
      <c r="AM2701" s="1"/>
      <c r="AN2701" s="1"/>
      <c r="AO2701" s="1"/>
      <c r="AP2701" s="1"/>
      <c r="AQ2701" s="1"/>
      <c r="AR2701" s="1"/>
      <c r="AS2701" s="1"/>
      <c r="AT2701" s="1"/>
      <c r="AU2701" s="1"/>
      <c r="AV2701" s="1"/>
      <c r="AW2701" s="1"/>
      <c r="AX2701" s="1"/>
      <c r="AY2701" s="1"/>
      <c r="AZ2701" s="1"/>
      <c r="BA2701" s="1"/>
      <c r="BB2701" s="1"/>
      <c r="BC2701" s="1"/>
      <c r="BD2701" s="1"/>
      <c r="BE2701" s="1"/>
      <c r="BF2701" s="1"/>
      <c r="BG2701" s="1"/>
      <c r="BH2701" s="1"/>
      <c r="BI2701" s="1"/>
      <c r="BJ2701" s="1"/>
      <c r="BK2701" s="1"/>
    </row>
    <row r="2702" spans="1:63" s="2" customFormat="1" ht="15" customHeight="1" x14ac:dyDescent="0.15">
      <c r="A2702" s="1"/>
      <c r="B2702" s="1"/>
      <c r="C2702" s="1"/>
      <c r="D2702" s="1"/>
      <c r="E2702" s="1"/>
      <c r="F2702" s="1"/>
      <c r="G2702" s="1"/>
      <c r="H2702" s="1"/>
      <c r="I2702" s="1"/>
      <c r="J2702" s="1"/>
      <c r="K2702" s="1"/>
      <c r="L2702" s="1"/>
      <c r="M2702" s="1"/>
      <c r="N2702" s="1"/>
      <c r="O2702" s="1"/>
      <c r="P2702" s="1"/>
      <c r="Q2702" s="1"/>
      <c r="R2702" s="1"/>
      <c r="S2702" s="1"/>
      <c r="T2702" s="1"/>
      <c r="U2702" s="1"/>
      <c r="V2702" s="1"/>
      <c r="W2702" s="1"/>
      <c r="X2702" s="1"/>
      <c r="Y2702" s="1"/>
      <c r="Z2702" s="1"/>
      <c r="AA2702" s="1"/>
      <c r="AB2702" s="1"/>
      <c r="AC2702" s="1"/>
      <c r="AD2702" s="1"/>
      <c r="AE2702" s="1"/>
      <c r="AF2702" s="83"/>
      <c r="AG2702" s="87"/>
      <c r="AH2702" s="1"/>
      <c r="AI2702" s="1"/>
      <c r="AJ2702" s="1"/>
      <c r="AK2702" s="1"/>
      <c r="AL2702" s="1"/>
      <c r="AM2702" s="1"/>
      <c r="AN2702" s="1"/>
      <c r="AO2702" s="1"/>
      <c r="AP2702" s="1"/>
      <c r="AQ2702" s="1"/>
      <c r="AR2702" s="1"/>
      <c r="AS2702" s="1"/>
      <c r="AT2702" s="1"/>
      <c r="AU2702" s="1"/>
      <c r="AV2702" s="1"/>
      <c r="AW2702" s="1"/>
      <c r="AX2702" s="1"/>
      <c r="AY2702" s="1"/>
      <c r="AZ2702" s="1"/>
      <c r="BA2702" s="1"/>
      <c r="BB2702" s="1"/>
      <c r="BC2702" s="1"/>
      <c r="BD2702" s="1"/>
      <c r="BE2702" s="1"/>
      <c r="BF2702" s="1"/>
      <c r="BG2702" s="1"/>
      <c r="BH2702" s="1"/>
      <c r="BI2702" s="1"/>
      <c r="BJ2702" s="1"/>
      <c r="BK2702" s="1"/>
    </row>
    <row r="2703" spans="1:63" s="2" customFormat="1" ht="15" customHeight="1" x14ac:dyDescent="0.15">
      <c r="A2703" s="1"/>
      <c r="B2703" s="1"/>
      <c r="C2703" s="1"/>
      <c r="D2703" s="1"/>
      <c r="E2703" s="1"/>
      <c r="F2703" s="1"/>
      <c r="G2703" s="1"/>
      <c r="H2703" s="1"/>
      <c r="I2703" s="1"/>
      <c r="J2703" s="1"/>
      <c r="K2703" s="1"/>
      <c r="L2703" s="1"/>
      <c r="M2703" s="1"/>
      <c r="N2703" s="1"/>
      <c r="O2703" s="1"/>
      <c r="P2703" s="1"/>
      <c r="Q2703" s="1"/>
      <c r="R2703" s="1"/>
      <c r="S2703" s="1"/>
      <c r="T2703" s="1"/>
      <c r="U2703" s="1"/>
      <c r="V2703" s="1"/>
      <c r="W2703" s="1"/>
      <c r="X2703" s="1"/>
      <c r="Y2703" s="1"/>
      <c r="Z2703" s="1"/>
      <c r="AA2703" s="1"/>
      <c r="AB2703" s="1"/>
      <c r="AC2703" s="1"/>
      <c r="AD2703" s="1"/>
      <c r="AE2703" s="1"/>
      <c r="AF2703" s="83"/>
      <c r="AG2703" s="87"/>
      <c r="AH2703" s="1"/>
      <c r="AI2703" s="1"/>
      <c r="AJ2703" s="1"/>
      <c r="AK2703" s="1"/>
      <c r="AL2703" s="1"/>
      <c r="AM2703" s="1"/>
      <c r="AN2703" s="1"/>
      <c r="AO2703" s="1"/>
      <c r="AP2703" s="1"/>
      <c r="AQ2703" s="1"/>
      <c r="AR2703" s="1"/>
      <c r="AS2703" s="1"/>
      <c r="AT2703" s="1"/>
      <c r="AU2703" s="1"/>
      <c r="AV2703" s="1"/>
      <c r="AW2703" s="1"/>
      <c r="AX2703" s="1"/>
      <c r="AY2703" s="1"/>
      <c r="AZ2703" s="1"/>
      <c r="BA2703" s="1"/>
      <c r="BB2703" s="1"/>
      <c r="BC2703" s="1"/>
      <c r="BD2703" s="1"/>
      <c r="BE2703" s="1"/>
      <c r="BF2703" s="1"/>
      <c r="BG2703" s="1"/>
      <c r="BH2703" s="1"/>
      <c r="BI2703" s="1"/>
      <c r="BJ2703" s="1"/>
      <c r="BK2703" s="1"/>
    </row>
    <row r="2704" spans="1:63" s="2" customFormat="1" ht="15" customHeight="1" x14ac:dyDescent="0.15">
      <c r="A2704" s="1"/>
      <c r="B2704" s="1"/>
      <c r="C2704" s="1"/>
      <c r="D2704" s="1"/>
      <c r="E2704" s="1"/>
      <c r="F2704" s="1"/>
      <c r="G2704" s="1"/>
      <c r="H2704" s="1"/>
      <c r="I2704" s="1"/>
      <c r="J2704" s="1"/>
      <c r="K2704" s="1"/>
      <c r="L2704" s="1"/>
      <c r="M2704" s="1"/>
      <c r="N2704" s="1"/>
      <c r="O2704" s="1"/>
      <c r="P2704" s="1"/>
      <c r="Q2704" s="1"/>
      <c r="R2704" s="1"/>
      <c r="S2704" s="1"/>
      <c r="T2704" s="1"/>
      <c r="U2704" s="1"/>
      <c r="V2704" s="1"/>
      <c r="W2704" s="1"/>
      <c r="X2704" s="1"/>
      <c r="Y2704" s="1"/>
      <c r="Z2704" s="1"/>
      <c r="AA2704" s="1"/>
      <c r="AB2704" s="1"/>
      <c r="AC2704" s="1"/>
      <c r="AD2704" s="1"/>
      <c r="AE2704" s="1"/>
      <c r="AF2704" s="83"/>
      <c r="AG2704" s="87"/>
      <c r="AH2704" s="1"/>
      <c r="AI2704" s="1"/>
      <c r="AJ2704" s="1"/>
      <c r="AK2704" s="1"/>
      <c r="AL2704" s="1"/>
      <c r="AM2704" s="1"/>
      <c r="AN2704" s="1"/>
      <c r="AO2704" s="1"/>
      <c r="AP2704" s="1"/>
      <c r="AQ2704" s="1"/>
      <c r="AR2704" s="1"/>
      <c r="AS2704" s="1"/>
      <c r="AT2704" s="1"/>
      <c r="AU2704" s="1"/>
      <c r="AV2704" s="1"/>
      <c r="AW2704" s="1"/>
      <c r="AX2704" s="1"/>
      <c r="AY2704" s="1"/>
      <c r="AZ2704" s="1"/>
      <c r="BA2704" s="1"/>
      <c r="BB2704" s="1"/>
      <c r="BC2704" s="1"/>
      <c r="BD2704" s="1"/>
      <c r="BE2704" s="1"/>
      <c r="BF2704" s="1"/>
      <c r="BG2704" s="1"/>
      <c r="BH2704" s="1"/>
      <c r="BI2704" s="1"/>
      <c r="BJ2704" s="1"/>
      <c r="BK2704" s="1"/>
    </row>
    <row r="2705" spans="1:63" s="2" customFormat="1" ht="15" customHeight="1" x14ac:dyDescent="0.15">
      <c r="A2705" s="1"/>
      <c r="B2705" s="1"/>
      <c r="C2705" s="1"/>
      <c r="D2705" s="1"/>
      <c r="E2705" s="1"/>
      <c r="F2705" s="1"/>
      <c r="G2705" s="1"/>
      <c r="H2705" s="1"/>
      <c r="I2705" s="1"/>
      <c r="J2705" s="1"/>
      <c r="K2705" s="1"/>
      <c r="L2705" s="1"/>
      <c r="M2705" s="1"/>
      <c r="N2705" s="1"/>
      <c r="O2705" s="1"/>
      <c r="P2705" s="1"/>
      <c r="Q2705" s="1"/>
      <c r="R2705" s="1"/>
      <c r="S2705" s="1"/>
      <c r="T2705" s="1"/>
      <c r="U2705" s="1"/>
      <c r="V2705" s="1"/>
      <c r="W2705" s="1"/>
      <c r="X2705" s="1"/>
      <c r="Y2705" s="1"/>
      <c r="Z2705" s="1"/>
      <c r="AA2705" s="1"/>
      <c r="AB2705" s="1"/>
      <c r="AC2705" s="1"/>
      <c r="AD2705" s="1"/>
      <c r="AE2705" s="1"/>
      <c r="AF2705" s="83"/>
      <c r="AG2705" s="87"/>
      <c r="AH2705" s="1"/>
      <c r="AI2705" s="1"/>
      <c r="AJ2705" s="1"/>
      <c r="AK2705" s="1"/>
      <c r="AL2705" s="1"/>
      <c r="AM2705" s="1"/>
      <c r="AN2705" s="1"/>
      <c r="AO2705" s="1"/>
      <c r="AP2705" s="1"/>
      <c r="AQ2705" s="1"/>
      <c r="AR2705" s="1"/>
      <c r="AS2705" s="1"/>
      <c r="AT2705" s="1"/>
      <c r="AU2705" s="1"/>
      <c r="AV2705" s="1"/>
      <c r="AW2705" s="1"/>
      <c r="AX2705" s="1"/>
      <c r="AY2705" s="1"/>
      <c r="AZ2705" s="1"/>
      <c r="BA2705" s="1"/>
      <c r="BB2705" s="1"/>
      <c r="BC2705" s="1"/>
      <c r="BD2705" s="1"/>
      <c r="BE2705" s="1"/>
      <c r="BF2705" s="1"/>
      <c r="BG2705" s="1"/>
      <c r="BH2705" s="1"/>
      <c r="BI2705" s="1"/>
      <c r="BJ2705" s="1"/>
      <c r="BK2705" s="1"/>
    </row>
    <row r="2706" spans="1:63" s="2" customFormat="1" ht="15" customHeight="1" x14ac:dyDescent="0.15">
      <c r="A2706" s="1"/>
      <c r="B2706" s="1"/>
      <c r="C2706" s="1"/>
      <c r="D2706" s="1"/>
      <c r="E2706" s="1"/>
      <c r="F2706" s="1"/>
      <c r="G2706" s="1"/>
      <c r="H2706" s="1"/>
      <c r="I2706" s="1"/>
      <c r="J2706" s="1"/>
      <c r="K2706" s="1"/>
      <c r="L2706" s="1"/>
      <c r="M2706" s="1"/>
      <c r="N2706" s="1"/>
      <c r="O2706" s="1"/>
      <c r="P2706" s="1"/>
      <c r="Q2706" s="1"/>
      <c r="R2706" s="1"/>
      <c r="S2706" s="1"/>
      <c r="T2706" s="1"/>
      <c r="U2706" s="1"/>
      <c r="V2706" s="1"/>
      <c r="W2706" s="1"/>
      <c r="X2706" s="1"/>
      <c r="Y2706" s="1"/>
      <c r="Z2706" s="1"/>
      <c r="AA2706" s="1"/>
      <c r="AB2706" s="1"/>
      <c r="AC2706" s="1"/>
      <c r="AD2706" s="1"/>
      <c r="AE2706" s="1"/>
      <c r="AF2706" s="83"/>
      <c r="AG2706" s="87"/>
      <c r="AH2706" s="1"/>
      <c r="AI2706" s="1"/>
      <c r="AJ2706" s="1"/>
      <c r="AK2706" s="1"/>
      <c r="AL2706" s="1"/>
      <c r="AM2706" s="1"/>
      <c r="AN2706" s="1"/>
      <c r="AO2706" s="1"/>
      <c r="AP2706" s="1"/>
      <c r="AQ2706" s="1"/>
      <c r="AR2706" s="1"/>
      <c r="AS2706" s="1"/>
      <c r="AT2706" s="1"/>
      <c r="AU2706" s="1"/>
      <c r="AV2706" s="1"/>
      <c r="AW2706" s="1"/>
      <c r="AX2706" s="1"/>
      <c r="AY2706" s="1"/>
      <c r="AZ2706" s="1"/>
      <c r="BA2706" s="1"/>
      <c r="BB2706" s="1"/>
      <c r="BC2706" s="1"/>
      <c r="BD2706" s="1"/>
      <c r="BE2706" s="1"/>
      <c r="BF2706" s="1"/>
      <c r="BG2706" s="1"/>
      <c r="BH2706" s="1"/>
      <c r="BI2706" s="1"/>
      <c r="BJ2706" s="1"/>
      <c r="BK2706" s="1"/>
    </row>
    <row r="2707" spans="1:63" s="2" customFormat="1" ht="15" customHeight="1" x14ac:dyDescent="0.15">
      <c r="A2707" s="1"/>
      <c r="B2707" s="1"/>
      <c r="C2707" s="1"/>
      <c r="D2707" s="1"/>
      <c r="E2707" s="1"/>
      <c r="F2707" s="1"/>
      <c r="G2707" s="1"/>
      <c r="H2707" s="1"/>
      <c r="I2707" s="1"/>
      <c r="J2707" s="1"/>
      <c r="K2707" s="1"/>
      <c r="L2707" s="1"/>
      <c r="M2707" s="1"/>
      <c r="N2707" s="1"/>
      <c r="O2707" s="1"/>
      <c r="P2707" s="1"/>
      <c r="Q2707" s="1"/>
      <c r="R2707" s="1"/>
      <c r="S2707" s="1"/>
      <c r="T2707" s="1"/>
      <c r="U2707" s="1"/>
      <c r="V2707" s="1"/>
      <c r="W2707" s="1"/>
      <c r="X2707" s="1"/>
      <c r="Y2707" s="1"/>
      <c r="Z2707" s="1"/>
      <c r="AA2707" s="1"/>
      <c r="AB2707" s="1"/>
      <c r="AC2707" s="1"/>
      <c r="AD2707" s="1"/>
      <c r="AE2707" s="1"/>
      <c r="AF2707" s="83"/>
      <c r="AG2707" s="87"/>
      <c r="AH2707" s="1"/>
      <c r="AI2707" s="1"/>
      <c r="AJ2707" s="1"/>
      <c r="AK2707" s="1"/>
      <c r="AL2707" s="1"/>
      <c r="AM2707" s="1"/>
      <c r="AN2707" s="1"/>
      <c r="AO2707" s="1"/>
      <c r="AP2707" s="1"/>
      <c r="AQ2707" s="1"/>
      <c r="AR2707" s="1"/>
      <c r="AS2707" s="1"/>
      <c r="AT2707" s="1"/>
      <c r="AU2707" s="1"/>
      <c r="AV2707" s="1"/>
      <c r="AW2707" s="1"/>
      <c r="AX2707" s="1"/>
      <c r="AY2707" s="1"/>
      <c r="AZ2707" s="1"/>
      <c r="BA2707" s="1"/>
      <c r="BB2707" s="1"/>
      <c r="BC2707" s="1"/>
      <c r="BD2707" s="1"/>
      <c r="BE2707" s="1"/>
      <c r="BF2707" s="1"/>
      <c r="BG2707" s="1"/>
      <c r="BH2707" s="1"/>
      <c r="BI2707" s="1"/>
      <c r="BJ2707" s="1"/>
      <c r="BK2707" s="1"/>
    </row>
    <row r="2708" spans="1:63" s="2" customFormat="1" ht="15" customHeight="1" x14ac:dyDescent="0.15">
      <c r="A2708" s="1"/>
      <c r="B2708" s="1"/>
      <c r="C2708" s="1"/>
      <c r="D2708" s="1"/>
      <c r="E2708" s="1"/>
      <c r="F2708" s="1"/>
      <c r="G2708" s="1"/>
      <c r="H2708" s="1"/>
      <c r="I2708" s="1"/>
      <c r="J2708" s="1"/>
      <c r="K2708" s="1"/>
      <c r="L2708" s="1"/>
      <c r="M2708" s="1"/>
      <c r="N2708" s="1"/>
      <c r="O2708" s="1"/>
      <c r="P2708" s="1"/>
      <c r="Q2708" s="1"/>
      <c r="R2708" s="1"/>
      <c r="S2708" s="1"/>
      <c r="T2708" s="1"/>
      <c r="U2708" s="1"/>
      <c r="V2708" s="1"/>
      <c r="W2708" s="1"/>
      <c r="X2708" s="1"/>
      <c r="Y2708" s="1"/>
      <c r="Z2708" s="1"/>
      <c r="AA2708" s="1"/>
      <c r="AB2708" s="1"/>
      <c r="AC2708" s="1"/>
      <c r="AD2708" s="1"/>
      <c r="AE2708" s="1"/>
      <c r="AF2708" s="83"/>
      <c r="AG2708" s="87"/>
      <c r="AH2708" s="1"/>
      <c r="AI2708" s="1"/>
      <c r="AJ2708" s="1"/>
      <c r="AK2708" s="1"/>
      <c r="AL2708" s="1"/>
      <c r="AM2708" s="1"/>
      <c r="AN2708" s="1"/>
      <c r="AO2708" s="1"/>
      <c r="AP2708" s="1"/>
      <c r="AQ2708" s="1"/>
      <c r="AR2708" s="1"/>
      <c r="AS2708" s="1"/>
      <c r="AT2708" s="1"/>
      <c r="AU2708" s="1"/>
      <c r="AV2708" s="1"/>
      <c r="AW2708" s="1"/>
      <c r="AX2708" s="1"/>
      <c r="AY2708" s="1"/>
      <c r="AZ2708" s="1"/>
      <c r="BA2708" s="1"/>
      <c r="BB2708" s="1"/>
      <c r="BC2708" s="1"/>
      <c r="BD2708" s="1"/>
      <c r="BE2708" s="1"/>
      <c r="BF2708" s="1"/>
      <c r="BG2708" s="1"/>
      <c r="BH2708" s="1"/>
      <c r="BI2708" s="1"/>
      <c r="BJ2708" s="1"/>
      <c r="BK2708" s="1"/>
    </row>
    <row r="2709" spans="1:63" s="2" customFormat="1" ht="15" customHeight="1" x14ac:dyDescent="0.15">
      <c r="A2709" s="1"/>
      <c r="B2709" s="1"/>
      <c r="C2709" s="1"/>
      <c r="D2709" s="1"/>
      <c r="E2709" s="1"/>
      <c r="F2709" s="1"/>
      <c r="G2709" s="1"/>
      <c r="H2709" s="1"/>
      <c r="I2709" s="1"/>
      <c r="J2709" s="1"/>
      <c r="K2709" s="1"/>
      <c r="L2709" s="1"/>
      <c r="M2709" s="1"/>
      <c r="N2709" s="1"/>
      <c r="O2709" s="1"/>
      <c r="P2709" s="1"/>
      <c r="Q2709" s="1"/>
      <c r="R2709" s="1"/>
      <c r="S2709" s="1"/>
      <c r="T2709" s="1"/>
      <c r="U2709" s="1"/>
      <c r="V2709" s="1"/>
      <c r="W2709" s="1"/>
      <c r="X2709" s="1"/>
      <c r="Y2709" s="1"/>
      <c r="Z2709" s="1"/>
      <c r="AA2709" s="1"/>
      <c r="AB2709" s="1"/>
      <c r="AC2709" s="1"/>
      <c r="AD2709" s="1"/>
      <c r="AE2709" s="1"/>
      <c r="AF2709" s="83"/>
      <c r="AG2709" s="87"/>
      <c r="AH2709" s="1"/>
      <c r="AI2709" s="1"/>
      <c r="AJ2709" s="1"/>
      <c r="AK2709" s="1"/>
      <c r="AL2709" s="1"/>
      <c r="AM2709" s="1"/>
      <c r="AN2709" s="1"/>
      <c r="AO2709" s="1"/>
      <c r="AP2709" s="1"/>
      <c r="AQ2709" s="1"/>
      <c r="AR2709" s="1"/>
      <c r="AS2709" s="1"/>
      <c r="AT2709" s="1"/>
      <c r="AU2709" s="1"/>
      <c r="AV2709" s="1"/>
      <c r="AW2709" s="1"/>
      <c r="AX2709" s="1"/>
      <c r="AY2709" s="1"/>
      <c r="AZ2709" s="1"/>
      <c r="BA2709" s="1"/>
      <c r="BB2709" s="1"/>
      <c r="BC2709" s="1"/>
      <c r="BD2709" s="1"/>
      <c r="BE2709" s="1"/>
      <c r="BF2709" s="1"/>
      <c r="BG2709" s="1"/>
      <c r="BH2709" s="1"/>
      <c r="BI2709" s="1"/>
      <c r="BJ2709" s="1"/>
      <c r="BK2709" s="1"/>
    </row>
    <row r="2710" spans="1:63" s="2" customFormat="1" ht="15" customHeight="1" x14ac:dyDescent="0.15">
      <c r="A2710" s="1"/>
      <c r="B2710" s="1"/>
      <c r="C2710" s="1"/>
      <c r="D2710" s="1"/>
      <c r="E2710" s="1"/>
      <c r="F2710" s="1"/>
      <c r="G2710" s="1"/>
      <c r="H2710" s="1"/>
      <c r="I2710" s="1"/>
      <c r="J2710" s="1"/>
      <c r="K2710" s="1"/>
      <c r="L2710" s="1"/>
      <c r="M2710" s="1"/>
      <c r="N2710" s="1"/>
      <c r="O2710" s="1"/>
      <c r="P2710" s="1"/>
      <c r="Q2710" s="1"/>
      <c r="R2710" s="1"/>
      <c r="S2710" s="1"/>
      <c r="T2710" s="1"/>
      <c r="U2710" s="1"/>
      <c r="V2710" s="1"/>
      <c r="W2710" s="1"/>
      <c r="X2710" s="1"/>
      <c r="Y2710" s="1"/>
      <c r="Z2710" s="1"/>
      <c r="AA2710" s="1"/>
      <c r="AB2710" s="1"/>
      <c r="AC2710" s="1"/>
      <c r="AD2710" s="1"/>
      <c r="AE2710" s="1"/>
      <c r="AF2710" s="83"/>
      <c r="AG2710" s="87"/>
      <c r="AH2710" s="1"/>
      <c r="AI2710" s="1"/>
      <c r="AJ2710" s="1"/>
      <c r="AK2710" s="1"/>
      <c r="AL2710" s="1"/>
      <c r="AM2710" s="1"/>
      <c r="AN2710" s="1"/>
      <c r="AO2710" s="1"/>
      <c r="AP2710" s="1"/>
      <c r="AQ2710" s="1"/>
      <c r="AR2710" s="1"/>
      <c r="AS2710" s="1"/>
      <c r="AT2710" s="1"/>
      <c r="AU2710" s="1"/>
      <c r="AV2710" s="1"/>
      <c r="AW2710" s="1"/>
      <c r="AX2710" s="1"/>
      <c r="AY2710" s="1"/>
      <c r="AZ2710" s="1"/>
      <c r="BA2710" s="1"/>
      <c r="BB2710" s="1"/>
      <c r="BC2710" s="1"/>
      <c r="BD2710" s="1"/>
      <c r="BE2710" s="1"/>
      <c r="BF2710" s="1"/>
      <c r="BG2710" s="1"/>
      <c r="BH2710" s="1"/>
      <c r="BI2710" s="1"/>
      <c r="BJ2710" s="1"/>
      <c r="BK2710" s="1"/>
    </row>
    <row r="2711" spans="1:63" s="2" customFormat="1" ht="15" customHeight="1" x14ac:dyDescent="0.15">
      <c r="A2711" s="1"/>
      <c r="B2711" s="1"/>
      <c r="C2711" s="1"/>
      <c r="D2711" s="1"/>
      <c r="E2711" s="1"/>
      <c r="F2711" s="1"/>
      <c r="G2711" s="1"/>
      <c r="H2711" s="1"/>
      <c r="I2711" s="1"/>
      <c r="J2711" s="1"/>
      <c r="K2711" s="1"/>
      <c r="L2711" s="1"/>
      <c r="M2711" s="1"/>
      <c r="N2711" s="1"/>
      <c r="O2711" s="1"/>
      <c r="P2711" s="1"/>
      <c r="Q2711" s="1"/>
      <c r="R2711" s="1"/>
      <c r="S2711" s="1"/>
      <c r="T2711" s="1"/>
      <c r="U2711" s="1"/>
      <c r="V2711" s="1"/>
      <c r="W2711" s="1"/>
      <c r="X2711" s="1"/>
      <c r="Y2711" s="1"/>
      <c r="Z2711" s="1"/>
      <c r="AA2711" s="1"/>
      <c r="AB2711" s="1"/>
      <c r="AC2711" s="1"/>
      <c r="AD2711" s="1"/>
      <c r="AE2711" s="1"/>
      <c r="AF2711" s="83"/>
      <c r="AG2711" s="87"/>
      <c r="AH2711" s="1"/>
      <c r="AI2711" s="1"/>
      <c r="AJ2711" s="1"/>
      <c r="AK2711" s="1"/>
      <c r="AL2711" s="1"/>
      <c r="AM2711" s="1"/>
      <c r="AN2711" s="1"/>
      <c r="AO2711" s="1"/>
      <c r="AP2711" s="1"/>
      <c r="AQ2711" s="1"/>
      <c r="AR2711" s="1"/>
      <c r="AS2711" s="1"/>
      <c r="AT2711" s="1"/>
      <c r="AU2711" s="1"/>
      <c r="AV2711" s="1"/>
      <c r="AW2711" s="1"/>
      <c r="AX2711" s="1"/>
      <c r="AY2711" s="1"/>
      <c r="AZ2711" s="1"/>
      <c r="BA2711" s="1"/>
      <c r="BB2711" s="1"/>
      <c r="BC2711" s="1"/>
      <c r="BD2711" s="1"/>
      <c r="BE2711" s="1"/>
      <c r="BF2711" s="1"/>
      <c r="BG2711" s="1"/>
      <c r="BH2711" s="1"/>
      <c r="BI2711" s="1"/>
      <c r="BJ2711" s="1"/>
      <c r="BK2711" s="1"/>
    </row>
    <row r="2712" spans="1:63" s="2" customFormat="1" ht="15" customHeight="1" x14ac:dyDescent="0.15">
      <c r="A2712" s="1"/>
      <c r="B2712" s="1"/>
      <c r="C2712" s="1"/>
      <c r="D2712" s="1"/>
      <c r="E2712" s="1"/>
      <c r="F2712" s="1"/>
      <c r="G2712" s="1"/>
      <c r="H2712" s="1"/>
      <c r="I2712" s="1"/>
      <c r="J2712" s="1"/>
      <c r="K2712" s="1"/>
      <c r="L2712" s="1"/>
      <c r="M2712" s="1"/>
      <c r="N2712" s="1"/>
      <c r="O2712" s="1"/>
      <c r="P2712" s="1"/>
      <c r="Q2712" s="1"/>
      <c r="R2712" s="1"/>
      <c r="S2712" s="1"/>
      <c r="T2712" s="1"/>
      <c r="U2712" s="1"/>
      <c r="V2712" s="1"/>
      <c r="W2712" s="1"/>
      <c r="X2712" s="1"/>
      <c r="Y2712" s="1"/>
      <c r="Z2712" s="1"/>
      <c r="AA2712" s="1"/>
      <c r="AB2712" s="1"/>
      <c r="AC2712" s="1"/>
      <c r="AD2712" s="1"/>
      <c r="AE2712" s="1"/>
      <c r="AF2712" s="83"/>
      <c r="AG2712" s="87"/>
      <c r="AH2712" s="1"/>
      <c r="AI2712" s="1"/>
      <c r="AJ2712" s="1"/>
      <c r="AK2712" s="1"/>
      <c r="AL2712" s="1"/>
      <c r="AM2712" s="1"/>
      <c r="AN2712" s="1"/>
      <c r="AO2712" s="1"/>
      <c r="AP2712" s="1"/>
      <c r="AQ2712" s="1"/>
      <c r="AR2712" s="1"/>
      <c r="AS2712" s="1"/>
      <c r="AT2712" s="1"/>
      <c r="AU2712" s="1"/>
      <c r="AV2712" s="1"/>
      <c r="AW2712" s="1"/>
      <c r="AX2712" s="1"/>
      <c r="AY2712" s="1"/>
      <c r="AZ2712" s="1"/>
      <c r="BA2712" s="1"/>
      <c r="BB2712" s="1"/>
      <c r="BC2712" s="1"/>
      <c r="BD2712" s="1"/>
      <c r="BE2712" s="1"/>
      <c r="BF2712" s="1"/>
      <c r="BG2712" s="1"/>
      <c r="BH2712" s="1"/>
      <c r="BI2712" s="1"/>
      <c r="BJ2712" s="1"/>
      <c r="BK2712" s="1"/>
    </row>
    <row r="2713" spans="1:63" s="2" customFormat="1" ht="15" customHeight="1" x14ac:dyDescent="0.15">
      <c r="A2713" s="1"/>
      <c r="B2713" s="1"/>
      <c r="C2713" s="1"/>
      <c r="D2713" s="1"/>
      <c r="E2713" s="1"/>
      <c r="F2713" s="1"/>
      <c r="G2713" s="1"/>
      <c r="H2713" s="1"/>
      <c r="I2713" s="1"/>
      <c r="J2713" s="1"/>
      <c r="K2713" s="1"/>
      <c r="L2713" s="1"/>
      <c r="M2713" s="1"/>
      <c r="N2713" s="1"/>
      <c r="O2713" s="1"/>
      <c r="P2713" s="1"/>
      <c r="Q2713" s="1"/>
      <c r="R2713" s="1"/>
      <c r="S2713" s="1"/>
      <c r="T2713" s="1"/>
      <c r="U2713" s="1"/>
      <c r="V2713" s="1"/>
      <c r="W2713" s="1"/>
      <c r="X2713" s="1"/>
      <c r="Y2713" s="1"/>
      <c r="Z2713" s="1"/>
      <c r="AA2713" s="1"/>
      <c r="AB2713" s="1"/>
      <c r="AC2713" s="1"/>
      <c r="AD2713" s="1"/>
      <c r="AE2713" s="1"/>
      <c r="AF2713" s="83"/>
      <c r="AG2713" s="87"/>
      <c r="AH2713" s="1"/>
      <c r="AI2713" s="1"/>
      <c r="AJ2713" s="1"/>
      <c r="AK2713" s="1"/>
      <c r="AL2713" s="1"/>
      <c r="AM2713" s="1"/>
      <c r="AN2713" s="1"/>
      <c r="AO2713" s="1"/>
      <c r="AP2713" s="1"/>
      <c r="AQ2713" s="1"/>
      <c r="AR2713" s="1"/>
      <c r="AS2713" s="1"/>
      <c r="AT2713" s="1"/>
      <c r="AU2713" s="1"/>
      <c r="AV2713" s="1"/>
      <c r="AW2713" s="1"/>
      <c r="AX2713" s="1"/>
      <c r="AY2713" s="1"/>
      <c r="AZ2713" s="1"/>
      <c r="BA2713" s="1"/>
      <c r="BB2713" s="1"/>
      <c r="BC2713" s="1"/>
      <c r="BD2713" s="1"/>
      <c r="BE2713" s="1"/>
      <c r="BF2713" s="1"/>
      <c r="BG2713" s="1"/>
      <c r="BH2713" s="1"/>
      <c r="BI2713" s="1"/>
      <c r="BJ2713" s="1"/>
      <c r="BK2713" s="1"/>
    </row>
    <row r="2714" spans="1:63" s="2" customFormat="1" ht="15" customHeight="1" x14ac:dyDescent="0.15">
      <c r="A2714" s="1"/>
      <c r="B2714" s="1"/>
      <c r="C2714" s="1"/>
      <c r="D2714" s="1"/>
      <c r="E2714" s="1"/>
      <c r="F2714" s="1"/>
      <c r="G2714" s="1"/>
      <c r="H2714" s="1"/>
      <c r="I2714" s="1"/>
      <c r="J2714" s="1"/>
      <c r="K2714" s="1"/>
      <c r="L2714" s="1"/>
      <c r="M2714" s="1"/>
      <c r="N2714" s="1"/>
      <c r="O2714" s="1"/>
      <c r="P2714" s="1"/>
      <c r="Q2714" s="1"/>
      <c r="R2714" s="1"/>
      <c r="S2714" s="1"/>
      <c r="T2714" s="1"/>
      <c r="U2714" s="1"/>
      <c r="V2714" s="1"/>
      <c r="W2714" s="1"/>
      <c r="X2714" s="1"/>
      <c r="Y2714" s="1"/>
      <c r="Z2714" s="1"/>
      <c r="AA2714" s="1"/>
      <c r="AB2714" s="1"/>
      <c r="AC2714" s="1"/>
      <c r="AD2714" s="1"/>
      <c r="AE2714" s="1"/>
      <c r="AF2714" s="83"/>
      <c r="AG2714" s="87"/>
      <c r="AH2714" s="1"/>
      <c r="AI2714" s="1"/>
      <c r="AJ2714" s="1"/>
      <c r="AK2714" s="1"/>
      <c r="AL2714" s="1"/>
      <c r="AM2714" s="1"/>
      <c r="AN2714" s="1"/>
      <c r="AO2714" s="1"/>
      <c r="AP2714" s="1"/>
      <c r="AQ2714" s="1"/>
      <c r="AR2714" s="1"/>
      <c r="AS2714" s="1"/>
      <c r="AT2714" s="1"/>
      <c r="AU2714" s="1"/>
      <c r="AV2714" s="1"/>
      <c r="AW2714" s="1"/>
      <c r="AX2714" s="1"/>
      <c r="AY2714" s="1"/>
      <c r="AZ2714" s="1"/>
      <c r="BA2714" s="1"/>
      <c r="BB2714" s="1"/>
      <c r="BC2714" s="1"/>
      <c r="BD2714" s="1"/>
      <c r="BE2714" s="1"/>
      <c r="BF2714" s="1"/>
      <c r="BG2714" s="1"/>
      <c r="BH2714" s="1"/>
      <c r="BI2714" s="1"/>
      <c r="BJ2714" s="1"/>
      <c r="BK2714" s="1"/>
    </row>
    <row r="2715" spans="1:63" s="2" customFormat="1" ht="15" customHeight="1" x14ac:dyDescent="0.15">
      <c r="A2715" s="1"/>
      <c r="B2715" s="1"/>
      <c r="C2715" s="1"/>
      <c r="D2715" s="1"/>
      <c r="E2715" s="1"/>
      <c r="F2715" s="1"/>
      <c r="G2715" s="1"/>
      <c r="H2715" s="1"/>
      <c r="I2715" s="1"/>
      <c r="J2715" s="1"/>
      <c r="K2715" s="1"/>
      <c r="L2715" s="1"/>
      <c r="M2715" s="1"/>
      <c r="N2715" s="1"/>
      <c r="O2715" s="1"/>
      <c r="P2715" s="1"/>
      <c r="Q2715" s="1"/>
      <c r="R2715" s="1"/>
      <c r="S2715" s="1"/>
      <c r="T2715" s="1"/>
      <c r="U2715" s="1"/>
      <c r="V2715" s="1"/>
      <c r="W2715" s="1"/>
      <c r="X2715" s="1"/>
      <c r="Y2715" s="1"/>
      <c r="Z2715" s="1"/>
      <c r="AA2715" s="1"/>
      <c r="AB2715" s="1"/>
      <c r="AC2715" s="1"/>
      <c r="AD2715" s="1"/>
      <c r="AE2715" s="1"/>
      <c r="AF2715" s="83"/>
      <c r="AG2715" s="87"/>
      <c r="AH2715" s="1"/>
      <c r="AI2715" s="1"/>
      <c r="AJ2715" s="1"/>
      <c r="AK2715" s="1"/>
      <c r="AL2715" s="1"/>
      <c r="AM2715" s="1"/>
      <c r="AN2715" s="1"/>
      <c r="AO2715" s="1"/>
      <c r="AP2715" s="1"/>
      <c r="AQ2715" s="1"/>
      <c r="AR2715" s="1"/>
      <c r="AS2715" s="1"/>
      <c r="AT2715" s="1"/>
      <c r="AU2715" s="1"/>
      <c r="AV2715" s="1"/>
      <c r="AW2715" s="1"/>
      <c r="AX2715" s="1"/>
      <c r="AY2715" s="1"/>
      <c r="AZ2715" s="1"/>
      <c r="BA2715" s="1"/>
      <c r="BB2715" s="1"/>
      <c r="BC2715" s="1"/>
      <c r="BD2715" s="1"/>
      <c r="BE2715" s="1"/>
      <c r="BF2715" s="1"/>
      <c r="BG2715" s="1"/>
      <c r="BH2715" s="1"/>
      <c r="BI2715" s="1"/>
      <c r="BJ2715" s="1"/>
      <c r="BK2715" s="1"/>
    </row>
    <row r="2716" spans="1:63" s="2" customFormat="1" ht="15" customHeight="1" x14ac:dyDescent="0.15">
      <c r="A2716" s="1"/>
      <c r="B2716" s="1"/>
      <c r="C2716" s="1"/>
      <c r="D2716" s="1"/>
      <c r="E2716" s="1"/>
      <c r="F2716" s="1"/>
      <c r="G2716" s="1"/>
      <c r="H2716" s="1"/>
      <c r="I2716" s="1"/>
      <c r="J2716" s="1"/>
      <c r="K2716" s="1"/>
      <c r="L2716" s="1"/>
      <c r="M2716" s="1"/>
      <c r="N2716" s="1"/>
      <c r="O2716" s="1"/>
      <c r="P2716" s="1"/>
      <c r="Q2716" s="1"/>
      <c r="R2716" s="1"/>
      <c r="S2716" s="1"/>
      <c r="T2716" s="1"/>
      <c r="U2716" s="1"/>
      <c r="V2716" s="1"/>
      <c r="W2716" s="1"/>
      <c r="X2716" s="1"/>
      <c r="Y2716" s="1"/>
      <c r="Z2716" s="1"/>
      <c r="AA2716" s="1"/>
      <c r="AB2716" s="1"/>
      <c r="AC2716" s="1"/>
      <c r="AD2716" s="1"/>
      <c r="AE2716" s="1"/>
      <c r="AF2716" s="83"/>
      <c r="AG2716" s="87"/>
      <c r="AH2716" s="1"/>
      <c r="AI2716" s="1"/>
      <c r="AJ2716" s="1"/>
      <c r="AK2716" s="1"/>
      <c r="AL2716" s="1"/>
      <c r="AM2716" s="1"/>
      <c r="AN2716" s="1"/>
      <c r="AO2716" s="1"/>
      <c r="AP2716" s="1"/>
      <c r="AQ2716" s="1"/>
      <c r="AR2716" s="1"/>
      <c r="AS2716" s="1"/>
      <c r="AT2716" s="1"/>
      <c r="AU2716" s="1"/>
      <c r="AV2716" s="1"/>
      <c r="AW2716" s="1"/>
      <c r="AX2716" s="1"/>
      <c r="AY2716" s="1"/>
      <c r="AZ2716" s="1"/>
      <c r="BA2716" s="1"/>
      <c r="BB2716" s="1"/>
      <c r="BC2716" s="1"/>
      <c r="BD2716" s="1"/>
      <c r="BE2716" s="1"/>
      <c r="BF2716" s="1"/>
      <c r="BG2716" s="1"/>
      <c r="BH2716" s="1"/>
      <c r="BI2716" s="1"/>
      <c r="BJ2716" s="1"/>
      <c r="BK2716" s="1"/>
    </row>
    <row r="2717" spans="1:63" s="2" customFormat="1" ht="15" customHeight="1" x14ac:dyDescent="0.15">
      <c r="A2717" s="1"/>
      <c r="B2717" s="1"/>
      <c r="C2717" s="1"/>
      <c r="D2717" s="1"/>
      <c r="E2717" s="1"/>
      <c r="F2717" s="1"/>
      <c r="G2717" s="1"/>
      <c r="H2717" s="1"/>
      <c r="I2717" s="1"/>
      <c r="J2717" s="1"/>
      <c r="K2717" s="1"/>
      <c r="L2717" s="1"/>
      <c r="M2717" s="1"/>
      <c r="N2717" s="1"/>
      <c r="O2717" s="1"/>
      <c r="P2717" s="1"/>
      <c r="Q2717" s="1"/>
      <c r="R2717" s="1"/>
      <c r="S2717" s="1"/>
      <c r="T2717" s="1"/>
      <c r="U2717" s="1"/>
      <c r="V2717" s="1"/>
      <c r="W2717" s="1"/>
      <c r="X2717" s="1"/>
      <c r="Y2717" s="1"/>
      <c r="Z2717" s="1"/>
      <c r="AA2717" s="1"/>
      <c r="AB2717" s="1"/>
      <c r="AC2717" s="1"/>
      <c r="AD2717" s="1"/>
      <c r="AE2717" s="1"/>
      <c r="AF2717" s="83"/>
      <c r="AG2717" s="87"/>
      <c r="AH2717" s="1"/>
      <c r="AI2717" s="1"/>
      <c r="AJ2717" s="1"/>
      <c r="AK2717" s="1"/>
      <c r="AL2717" s="1"/>
      <c r="AM2717" s="1"/>
      <c r="AN2717" s="1"/>
      <c r="AO2717" s="1"/>
      <c r="AP2717" s="1"/>
      <c r="AQ2717" s="1"/>
      <c r="AR2717" s="1"/>
      <c r="AS2717" s="1"/>
      <c r="AT2717" s="1"/>
      <c r="AU2717" s="1"/>
      <c r="AV2717" s="1"/>
      <c r="AW2717" s="1"/>
      <c r="AX2717" s="1"/>
      <c r="AY2717" s="1"/>
      <c r="AZ2717" s="1"/>
      <c r="BA2717" s="1"/>
      <c r="BB2717" s="1"/>
      <c r="BC2717" s="1"/>
      <c r="BD2717" s="1"/>
      <c r="BE2717" s="1"/>
      <c r="BF2717" s="1"/>
      <c r="BG2717" s="1"/>
      <c r="BH2717" s="1"/>
      <c r="BI2717" s="1"/>
      <c r="BJ2717" s="1"/>
      <c r="BK2717" s="1"/>
    </row>
    <row r="2718" spans="1:63" s="2" customFormat="1" ht="15" customHeight="1" x14ac:dyDescent="0.15">
      <c r="A2718" s="1"/>
      <c r="B2718" s="1"/>
      <c r="C2718" s="1"/>
      <c r="D2718" s="1"/>
      <c r="E2718" s="1"/>
      <c r="F2718" s="1"/>
      <c r="G2718" s="1"/>
      <c r="H2718" s="1"/>
      <c r="I2718" s="1"/>
      <c r="J2718" s="1"/>
      <c r="K2718" s="1"/>
      <c r="L2718" s="1"/>
      <c r="M2718" s="1"/>
      <c r="N2718" s="1"/>
      <c r="O2718" s="1"/>
      <c r="P2718" s="1"/>
      <c r="Q2718" s="1"/>
      <c r="R2718" s="1"/>
      <c r="S2718" s="1"/>
      <c r="T2718" s="1"/>
      <c r="U2718" s="1"/>
      <c r="V2718" s="1"/>
      <c r="W2718" s="1"/>
      <c r="X2718" s="1"/>
      <c r="Y2718" s="1"/>
      <c r="Z2718" s="1"/>
      <c r="AA2718" s="1"/>
      <c r="AB2718" s="1"/>
      <c r="AC2718" s="1"/>
      <c r="AD2718" s="1"/>
      <c r="AE2718" s="1"/>
      <c r="AF2718" s="83"/>
      <c r="AG2718" s="87"/>
      <c r="AH2718" s="1"/>
      <c r="AI2718" s="1"/>
      <c r="AJ2718" s="1"/>
      <c r="AK2718" s="1"/>
      <c r="AL2718" s="1"/>
      <c r="AM2718" s="1"/>
      <c r="AN2718" s="1"/>
      <c r="AO2718" s="1"/>
      <c r="AP2718" s="1"/>
      <c r="AQ2718" s="1"/>
      <c r="AR2718" s="1"/>
      <c r="AS2718" s="1"/>
      <c r="AT2718" s="1"/>
      <c r="AU2718" s="1"/>
      <c r="AV2718" s="1"/>
      <c r="AW2718" s="1"/>
      <c r="AX2718" s="1"/>
      <c r="AY2718" s="1"/>
      <c r="AZ2718" s="1"/>
      <c r="BA2718" s="1"/>
      <c r="BB2718" s="1"/>
      <c r="BC2718" s="1"/>
      <c r="BD2718" s="1"/>
      <c r="BE2718" s="1"/>
      <c r="BF2718" s="1"/>
      <c r="BG2718" s="1"/>
      <c r="BH2718" s="1"/>
      <c r="BI2718" s="1"/>
      <c r="BJ2718" s="1"/>
      <c r="BK2718" s="1"/>
    </row>
    <row r="2719" spans="1:63" s="2" customFormat="1" ht="15" customHeight="1" x14ac:dyDescent="0.15">
      <c r="A2719" s="1"/>
      <c r="B2719" s="1"/>
      <c r="C2719" s="1"/>
      <c r="D2719" s="1"/>
      <c r="E2719" s="1"/>
      <c r="F2719" s="1"/>
      <c r="G2719" s="1"/>
      <c r="H2719" s="1"/>
      <c r="I2719" s="1"/>
      <c r="J2719" s="1"/>
      <c r="K2719" s="1"/>
      <c r="L2719" s="1"/>
      <c r="M2719" s="1"/>
      <c r="N2719" s="1"/>
      <c r="O2719" s="1"/>
      <c r="P2719" s="1"/>
      <c r="Q2719" s="1"/>
      <c r="R2719" s="1"/>
      <c r="S2719" s="1"/>
      <c r="T2719" s="1"/>
      <c r="U2719" s="1"/>
      <c r="V2719" s="1"/>
      <c r="W2719" s="1"/>
      <c r="X2719" s="1"/>
      <c r="Y2719" s="1"/>
      <c r="Z2719" s="1"/>
      <c r="AA2719" s="1"/>
      <c r="AB2719" s="1"/>
      <c r="AC2719" s="1"/>
      <c r="AD2719" s="1"/>
      <c r="AE2719" s="1"/>
      <c r="AF2719" s="83"/>
      <c r="AG2719" s="87"/>
      <c r="AH2719" s="1"/>
      <c r="AI2719" s="1"/>
      <c r="AJ2719" s="1"/>
      <c r="AK2719" s="1"/>
      <c r="AL2719" s="1"/>
      <c r="AM2719" s="1"/>
      <c r="AN2719" s="1"/>
      <c r="AO2719" s="1"/>
      <c r="AP2719" s="1"/>
      <c r="AQ2719" s="1"/>
      <c r="AR2719" s="1"/>
      <c r="AS2719" s="1"/>
      <c r="AT2719" s="1"/>
      <c r="AU2719" s="1"/>
      <c r="AV2719" s="1"/>
      <c r="AW2719" s="1"/>
      <c r="AX2719" s="1"/>
      <c r="AY2719" s="1"/>
      <c r="AZ2719" s="1"/>
      <c r="BA2719" s="1"/>
      <c r="BB2719" s="1"/>
      <c r="BC2719" s="1"/>
      <c r="BD2719" s="1"/>
      <c r="BE2719" s="1"/>
      <c r="BF2719" s="1"/>
      <c r="BG2719" s="1"/>
      <c r="BH2719" s="1"/>
      <c r="BI2719" s="1"/>
      <c r="BJ2719" s="1"/>
      <c r="BK2719" s="1"/>
    </row>
    <row r="2720" spans="1:63" s="2" customFormat="1" ht="15" customHeight="1" x14ac:dyDescent="0.15">
      <c r="A2720" s="1"/>
      <c r="B2720" s="1"/>
      <c r="C2720" s="1"/>
      <c r="D2720" s="1"/>
      <c r="E2720" s="1"/>
      <c r="F2720" s="1"/>
      <c r="G2720" s="1"/>
      <c r="H2720" s="1"/>
      <c r="I2720" s="1"/>
      <c r="J2720" s="1"/>
      <c r="K2720" s="1"/>
      <c r="L2720" s="1"/>
      <c r="M2720" s="1"/>
      <c r="N2720" s="1"/>
      <c r="O2720" s="1"/>
      <c r="P2720" s="1"/>
      <c r="Q2720" s="1"/>
      <c r="R2720" s="1"/>
      <c r="S2720" s="1"/>
      <c r="T2720" s="1"/>
      <c r="U2720" s="1"/>
      <c r="V2720" s="1"/>
      <c r="W2720" s="1"/>
      <c r="X2720" s="1"/>
      <c r="Y2720" s="1"/>
      <c r="Z2720" s="1"/>
      <c r="AA2720" s="1"/>
      <c r="AB2720" s="1"/>
      <c r="AC2720" s="1"/>
      <c r="AD2720" s="1"/>
      <c r="AE2720" s="1"/>
      <c r="AF2720" s="83"/>
      <c r="AG2720" s="87"/>
      <c r="AH2720" s="1"/>
      <c r="AI2720" s="1"/>
      <c r="AJ2720" s="1"/>
      <c r="AK2720" s="1"/>
      <c r="AL2720" s="1"/>
      <c r="AM2720" s="1"/>
      <c r="AN2720" s="1"/>
      <c r="AO2720" s="1"/>
      <c r="AP2720" s="1"/>
      <c r="AQ2720" s="1"/>
      <c r="AR2720" s="1"/>
      <c r="AS2720" s="1"/>
      <c r="AT2720" s="1"/>
      <c r="AU2720" s="1"/>
      <c r="AV2720" s="1"/>
      <c r="AW2720" s="1"/>
      <c r="AX2720" s="1"/>
      <c r="AY2720" s="1"/>
      <c r="AZ2720" s="1"/>
      <c r="BA2720" s="1"/>
      <c r="BB2720" s="1"/>
      <c r="BC2720" s="1"/>
      <c r="BD2720" s="1"/>
      <c r="BE2720" s="1"/>
      <c r="BF2720" s="1"/>
      <c r="BG2720" s="1"/>
      <c r="BH2720" s="1"/>
      <c r="BI2720" s="1"/>
      <c r="BJ2720" s="1"/>
      <c r="BK2720" s="1"/>
    </row>
    <row r="2721" spans="1:63" s="2" customFormat="1" ht="15" customHeight="1" x14ac:dyDescent="0.15">
      <c r="A2721" s="1"/>
      <c r="B2721" s="1"/>
      <c r="C2721" s="1"/>
      <c r="D2721" s="1"/>
      <c r="E2721" s="1"/>
      <c r="F2721" s="1"/>
      <c r="G2721" s="1"/>
      <c r="H2721" s="1"/>
      <c r="I2721" s="1"/>
      <c r="J2721" s="1"/>
      <c r="K2721" s="1"/>
      <c r="L2721" s="1"/>
      <c r="M2721" s="1"/>
      <c r="N2721" s="1"/>
      <c r="O2721" s="1"/>
      <c r="P2721" s="1"/>
      <c r="Q2721" s="1"/>
      <c r="R2721" s="1"/>
      <c r="S2721" s="1"/>
      <c r="T2721" s="1"/>
      <c r="U2721" s="1"/>
      <c r="V2721" s="1"/>
      <c r="W2721" s="1"/>
      <c r="X2721" s="1"/>
      <c r="Y2721" s="1"/>
      <c r="Z2721" s="1"/>
      <c r="AA2721" s="1"/>
      <c r="AB2721" s="1"/>
      <c r="AC2721" s="1"/>
      <c r="AD2721" s="1"/>
      <c r="AE2721" s="1"/>
      <c r="AF2721" s="83"/>
      <c r="AG2721" s="87"/>
      <c r="AH2721" s="1"/>
      <c r="AI2721" s="1"/>
      <c r="AJ2721" s="1"/>
      <c r="AK2721" s="1"/>
      <c r="AL2721" s="1"/>
      <c r="AM2721" s="1"/>
      <c r="AN2721" s="1"/>
      <c r="AO2721" s="1"/>
      <c r="AP2721" s="1"/>
      <c r="AQ2721" s="1"/>
      <c r="AR2721" s="1"/>
      <c r="AS2721" s="1"/>
      <c r="AT2721" s="1"/>
      <c r="AU2721" s="1"/>
      <c r="AV2721" s="1"/>
      <c r="AW2721" s="1"/>
      <c r="AX2721" s="1"/>
      <c r="AY2721" s="1"/>
      <c r="AZ2721" s="1"/>
      <c r="BA2721" s="1"/>
      <c r="BB2721" s="1"/>
      <c r="BC2721" s="1"/>
      <c r="BD2721" s="1"/>
      <c r="BE2721" s="1"/>
      <c r="BF2721" s="1"/>
      <c r="BG2721" s="1"/>
      <c r="BH2721" s="1"/>
      <c r="BI2721" s="1"/>
      <c r="BJ2721" s="1"/>
      <c r="BK2721" s="1"/>
    </row>
    <row r="2722" spans="1:63" s="2" customFormat="1" ht="15" customHeight="1" x14ac:dyDescent="0.15">
      <c r="A2722" s="1"/>
      <c r="B2722" s="1"/>
      <c r="C2722" s="1"/>
      <c r="D2722" s="1"/>
      <c r="E2722" s="1"/>
      <c r="F2722" s="1"/>
      <c r="G2722" s="1"/>
      <c r="H2722" s="1"/>
      <c r="I2722" s="1"/>
      <c r="J2722" s="1"/>
      <c r="K2722" s="1"/>
      <c r="L2722" s="1"/>
      <c r="M2722" s="1"/>
      <c r="N2722" s="1"/>
      <c r="O2722" s="1"/>
      <c r="P2722" s="1"/>
      <c r="Q2722" s="1"/>
      <c r="R2722" s="1"/>
      <c r="S2722" s="1"/>
      <c r="T2722" s="1"/>
      <c r="U2722" s="1"/>
      <c r="V2722" s="1"/>
      <c r="W2722" s="1"/>
      <c r="X2722" s="1"/>
      <c r="Y2722" s="1"/>
      <c r="Z2722" s="1"/>
      <c r="AA2722" s="1"/>
      <c r="AB2722" s="1"/>
      <c r="AC2722" s="1"/>
      <c r="AD2722" s="1"/>
      <c r="AE2722" s="1"/>
      <c r="AF2722" s="83"/>
      <c r="AG2722" s="87"/>
      <c r="AH2722" s="1"/>
      <c r="AI2722" s="1"/>
      <c r="AJ2722" s="1"/>
      <c r="AK2722" s="1"/>
      <c r="AL2722" s="1"/>
      <c r="AM2722" s="1"/>
      <c r="AN2722" s="1"/>
      <c r="AO2722" s="1"/>
      <c r="AP2722" s="1"/>
      <c r="AQ2722" s="1"/>
      <c r="AR2722" s="1"/>
      <c r="AS2722" s="1"/>
      <c r="AT2722" s="1"/>
      <c r="AU2722" s="1"/>
      <c r="AV2722" s="1"/>
      <c r="AW2722" s="1"/>
      <c r="AX2722" s="1"/>
      <c r="AY2722" s="1"/>
      <c r="AZ2722" s="1"/>
      <c r="BA2722" s="1"/>
      <c r="BB2722" s="1"/>
      <c r="BC2722" s="1"/>
      <c r="BD2722" s="1"/>
      <c r="BE2722" s="1"/>
      <c r="BF2722" s="1"/>
      <c r="BG2722" s="1"/>
      <c r="BH2722" s="1"/>
      <c r="BI2722" s="1"/>
      <c r="BJ2722" s="1"/>
      <c r="BK2722" s="1"/>
    </row>
    <row r="2723" spans="1:63" s="2" customFormat="1" ht="15" customHeight="1" x14ac:dyDescent="0.15">
      <c r="A2723" s="1"/>
      <c r="B2723" s="1"/>
      <c r="C2723" s="1"/>
      <c r="D2723" s="1"/>
      <c r="E2723" s="1"/>
      <c r="F2723" s="1"/>
      <c r="G2723" s="1"/>
      <c r="H2723" s="1"/>
      <c r="I2723" s="1"/>
      <c r="J2723" s="1"/>
      <c r="K2723" s="1"/>
      <c r="L2723" s="1"/>
      <c r="M2723" s="1"/>
      <c r="N2723" s="1"/>
      <c r="O2723" s="1"/>
      <c r="P2723" s="1"/>
      <c r="Q2723" s="1"/>
      <c r="R2723" s="1"/>
      <c r="S2723" s="1"/>
      <c r="T2723" s="1"/>
      <c r="U2723" s="1"/>
      <c r="V2723" s="1"/>
      <c r="W2723" s="1"/>
      <c r="X2723" s="1"/>
      <c r="Y2723" s="1"/>
      <c r="Z2723" s="1"/>
      <c r="AA2723" s="1"/>
      <c r="AB2723" s="1"/>
      <c r="AC2723" s="1"/>
      <c r="AD2723" s="1"/>
      <c r="AE2723" s="1"/>
      <c r="AF2723" s="83"/>
      <c r="AG2723" s="87"/>
      <c r="AH2723" s="1"/>
      <c r="AI2723" s="1"/>
      <c r="AJ2723" s="1"/>
      <c r="AK2723" s="1"/>
      <c r="AL2723" s="1"/>
      <c r="AM2723" s="1"/>
      <c r="AN2723" s="1"/>
      <c r="AO2723" s="1"/>
      <c r="AP2723" s="1"/>
      <c r="AQ2723" s="1"/>
      <c r="AR2723" s="1"/>
      <c r="AS2723" s="1"/>
      <c r="AT2723" s="1"/>
      <c r="AU2723" s="1"/>
      <c r="AV2723" s="1"/>
      <c r="AW2723" s="1"/>
      <c r="AX2723" s="1"/>
      <c r="AY2723" s="1"/>
      <c r="AZ2723" s="1"/>
      <c r="BA2723" s="1"/>
      <c r="BB2723" s="1"/>
      <c r="BC2723" s="1"/>
      <c r="BD2723" s="1"/>
      <c r="BE2723" s="1"/>
      <c r="BF2723" s="1"/>
      <c r="BG2723" s="1"/>
      <c r="BH2723" s="1"/>
      <c r="BI2723" s="1"/>
      <c r="BJ2723" s="1"/>
      <c r="BK2723" s="1"/>
    </row>
    <row r="2724" spans="1:63" s="2" customFormat="1" ht="15" customHeight="1" x14ac:dyDescent="0.15">
      <c r="A2724" s="1"/>
      <c r="B2724" s="1"/>
      <c r="C2724" s="1"/>
      <c r="D2724" s="1"/>
      <c r="E2724" s="1"/>
      <c r="F2724" s="1"/>
      <c r="G2724" s="1"/>
      <c r="H2724" s="1"/>
      <c r="I2724" s="1"/>
      <c r="J2724" s="1"/>
      <c r="K2724" s="1"/>
      <c r="L2724" s="1"/>
      <c r="M2724" s="1"/>
      <c r="N2724" s="1"/>
      <c r="O2724" s="1"/>
      <c r="P2724" s="1"/>
      <c r="Q2724" s="1"/>
      <c r="R2724" s="1"/>
      <c r="S2724" s="1"/>
      <c r="T2724" s="1"/>
      <c r="U2724" s="1"/>
      <c r="V2724" s="1"/>
      <c r="W2724" s="1"/>
      <c r="X2724" s="1"/>
      <c r="Y2724" s="1"/>
      <c r="Z2724" s="1"/>
      <c r="AA2724" s="1"/>
      <c r="AB2724" s="1"/>
      <c r="AC2724" s="1"/>
      <c r="AD2724" s="1"/>
      <c r="AE2724" s="1"/>
      <c r="AF2724" s="83"/>
      <c r="AG2724" s="87"/>
      <c r="AH2724" s="1"/>
      <c r="AI2724" s="1"/>
      <c r="AJ2724" s="1"/>
      <c r="AK2724" s="1"/>
      <c r="AL2724" s="1"/>
      <c r="AM2724" s="1"/>
      <c r="AN2724" s="1"/>
      <c r="AO2724" s="1"/>
      <c r="AP2724" s="1"/>
      <c r="AQ2724" s="1"/>
      <c r="AR2724" s="1"/>
      <c r="AS2724" s="1"/>
      <c r="AT2724" s="1"/>
      <c r="AU2724" s="1"/>
      <c r="AV2724" s="1"/>
      <c r="AW2724" s="1"/>
      <c r="AX2724" s="1"/>
      <c r="AY2724" s="1"/>
      <c r="AZ2724" s="1"/>
      <c r="BA2724" s="1"/>
      <c r="BB2724" s="1"/>
      <c r="BC2724" s="1"/>
      <c r="BD2724" s="1"/>
      <c r="BE2724" s="1"/>
      <c r="BF2724" s="1"/>
      <c r="BG2724" s="1"/>
      <c r="BH2724" s="1"/>
      <c r="BI2724" s="1"/>
      <c r="BJ2724" s="1"/>
      <c r="BK2724" s="1"/>
    </row>
    <row r="2725" spans="1:63" s="2" customFormat="1" ht="15" customHeight="1" x14ac:dyDescent="0.15">
      <c r="A2725" s="1"/>
      <c r="B2725" s="1"/>
      <c r="C2725" s="1"/>
      <c r="D2725" s="1"/>
      <c r="E2725" s="1"/>
      <c r="F2725" s="1"/>
      <c r="G2725" s="1"/>
      <c r="H2725" s="1"/>
      <c r="I2725" s="1"/>
      <c r="J2725" s="1"/>
      <c r="K2725" s="1"/>
      <c r="L2725" s="1"/>
      <c r="M2725" s="1"/>
      <c r="N2725" s="1"/>
      <c r="O2725" s="1"/>
      <c r="P2725" s="1"/>
      <c r="Q2725" s="1"/>
      <c r="R2725" s="1"/>
      <c r="S2725" s="1"/>
      <c r="T2725" s="1"/>
      <c r="U2725" s="1"/>
      <c r="V2725" s="1"/>
      <c r="W2725" s="1"/>
      <c r="X2725" s="1"/>
      <c r="Y2725" s="1"/>
      <c r="Z2725" s="1"/>
      <c r="AA2725" s="1"/>
      <c r="AB2725" s="1"/>
      <c r="AC2725" s="1"/>
      <c r="AD2725" s="1"/>
      <c r="AE2725" s="1"/>
      <c r="AF2725" s="83"/>
      <c r="AG2725" s="87"/>
      <c r="AH2725" s="1"/>
      <c r="AI2725" s="1"/>
      <c r="AJ2725" s="1"/>
      <c r="AK2725" s="1"/>
      <c r="AL2725" s="1"/>
      <c r="AM2725" s="1"/>
      <c r="AN2725" s="1"/>
      <c r="AO2725" s="1"/>
      <c r="AP2725" s="1"/>
      <c r="AQ2725" s="1"/>
      <c r="AR2725" s="1"/>
      <c r="AS2725" s="1"/>
      <c r="AT2725" s="1"/>
      <c r="AU2725" s="1"/>
      <c r="AV2725" s="1"/>
      <c r="AW2725" s="1"/>
      <c r="AX2725" s="1"/>
      <c r="AY2725" s="1"/>
      <c r="AZ2725" s="1"/>
      <c r="BA2725" s="1"/>
      <c r="BB2725" s="1"/>
      <c r="BC2725" s="1"/>
      <c r="BD2725" s="1"/>
      <c r="BE2725" s="1"/>
      <c r="BF2725" s="1"/>
      <c r="BG2725" s="1"/>
      <c r="BH2725" s="1"/>
      <c r="BI2725" s="1"/>
      <c r="BJ2725" s="1"/>
      <c r="BK2725" s="1"/>
    </row>
    <row r="2726" spans="1:63" s="2" customFormat="1" ht="15" customHeight="1" x14ac:dyDescent="0.15">
      <c r="A2726" s="1"/>
      <c r="B2726" s="1"/>
      <c r="C2726" s="1"/>
      <c r="D2726" s="1"/>
      <c r="E2726" s="1"/>
      <c r="F2726" s="1"/>
      <c r="G2726" s="1"/>
      <c r="H2726" s="1"/>
      <c r="I2726" s="1"/>
      <c r="J2726" s="1"/>
      <c r="K2726" s="1"/>
      <c r="L2726" s="1"/>
      <c r="M2726" s="1"/>
      <c r="N2726" s="1"/>
      <c r="O2726" s="1"/>
      <c r="P2726" s="1"/>
      <c r="Q2726" s="1"/>
      <c r="R2726" s="1"/>
      <c r="S2726" s="1"/>
      <c r="T2726" s="1"/>
      <c r="U2726" s="1"/>
      <c r="V2726" s="1"/>
      <c r="W2726" s="1"/>
      <c r="X2726" s="1"/>
      <c r="Y2726" s="1"/>
      <c r="Z2726" s="1"/>
      <c r="AA2726" s="1"/>
      <c r="AB2726" s="1"/>
      <c r="AC2726" s="1"/>
      <c r="AD2726" s="1"/>
      <c r="AE2726" s="1"/>
      <c r="AF2726" s="83"/>
      <c r="AG2726" s="87"/>
      <c r="AH2726" s="1"/>
      <c r="AI2726" s="1"/>
      <c r="AJ2726" s="1"/>
      <c r="AK2726" s="1"/>
      <c r="AL2726" s="1"/>
      <c r="AM2726" s="1"/>
      <c r="AN2726" s="1"/>
      <c r="AO2726" s="1"/>
      <c r="AP2726" s="1"/>
      <c r="AQ2726" s="1"/>
      <c r="AR2726" s="1"/>
      <c r="AS2726" s="1"/>
      <c r="AT2726" s="1"/>
      <c r="AU2726" s="1"/>
      <c r="AV2726" s="1"/>
      <c r="AW2726" s="1"/>
      <c r="AX2726" s="1"/>
      <c r="AY2726" s="1"/>
      <c r="AZ2726" s="1"/>
      <c r="BA2726" s="1"/>
      <c r="BB2726" s="1"/>
      <c r="BC2726" s="1"/>
      <c r="BD2726" s="1"/>
      <c r="BE2726" s="1"/>
      <c r="BF2726" s="1"/>
      <c r="BG2726" s="1"/>
      <c r="BH2726" s="1"/>
      <c r="BI2726" s="1"/>
      <c r="BJ2726" s="1"/>
      <c r="BK2726" s="1"/>
    </row>
    <row r="2727" spans="1:63" s="2" customFormat="1" ht="15" customHeight="1" x14ac:dyDescent="0.15">
      <c r="A2727" s="1"/>
      <c r="B2727" s="1"/>
      <c r="C2727" s="1"/>
      <c r="D2727" s="1"/>
      <c r="E2727" s="1"/>
      <c r="F2727" s="1"/>
      <c r="G2727" s="1"/>
      <c r="H2727" s="1"/>
      <c r="I2727" s="1"/>
      <c r="J2727" s="1"/>
      <c r="K2727" s="1"/>
      <c r="L2727" s="1"/>
      <c r="M2727" s="1"/>
      <c r="N2727" s="1"/>
      <c r="O2727" s="1"/>
      <c r="P2727" s="1"/>
      <c r="Q2727" s="1"/>
      <c r="R2727" s="1"/>
      <c r="S2727" s="1"/>
      <c r="T2727" s="1"/>
      <c r="U2727" s="1"/>
      <c r="V2727" s="1"/>
      <c r="W2727" s="1"/>
      <c r="X2727" s="1"/>
      <c r="Y2727" s="1"/>
      <c r="Z2727" s="1"/>
      <c r="AA2727" s="1"/>
      <c r="AB2727" s="1"/>
      <c r="AC2727" s="1"/>
      <c r="AD2727" s="1"/>
      <c r="AE2727" s="1"/>
      <c r="AF2727" s="83"/>
      <c r="AG2727" s="87"/>
      <c r="AH2727" s="1"/>
      <c r="AI2727" s="1"/>
      <c r="AJ2727" s="1"/>
      <c r="AK2727" s="1"/>
      <c r="AL2727" s="1"/>
      <c r="AM2727" s="1"/>
      <c r="AN2727" s="1"/>
      <c r="AO2727" s="1"/>
      <c r="AP2727" s="1"/>
      <c r="AQ2727" s="1"/>
      <c r="AR2727" s="1"/>
      <c r="AS2727" s="1"/>
      <c r="AT2727" s="1"/>
      <c r="AU2727" s="1"/>
      <c r="AV2727" s="1"/>
      <c r="AW2727" s="1"/>
      <c r="AX2727" s="1"/>
      <c r="AY2727" s="1"/>
      <c r="AZ2727" s="1"/>
      <c r="BA2727" s="1"/>
      <c r="BB2727" s="1"/>
      <c r="BC2727" s="1"/>
      <c r="BD2727" s="1"/>
      <c r="BE2727" s="1"/>
      <c r="BF2727" s="1"/>
      <c r="BG2727" s="1"/>
      <c r="BH2727" s="1"/>
      <c r="BI2727" s="1"/>
      <c r="BJ2727" s="1"/>
      <c r="BK2727" s="1"/>
    </row>
    <row r="2728" spans="1:63" s="2" customFormat="1" ht="15" customHeight="1" x14ac:dyDescent="0.15">
      <c r="A2728" s="1"/>
      <c r="B2728" s="1"/>
      <c r="C2728" s="1"/>
      <c r="D2728" s="1"/>
      <c r="E2728" s="1"/>
      <c r="F2728" s="1"/>
      <c r="G2728" s="1"/>
      <c r="H2728" s="1"/>
      <c r="I2728" s="1"/>
      <c r="J2728" s="1"/>
      <c r="K2728" s="1"/>
      <c r="L2728" s="1"/>
      <c r="M2728" s="1"/>
      <c r="N2728" s="1"/>
      <c r="O2728" s="1"/>
      <c r="P2728" s="1"/>
      <c r="Q2728" s="1"/>
      <c r="R2728" s="1"/>
      <c r="S2728" s="1"/>
      <c r="T2728" s="1"/>
      <c r="U2728" s="1"/>
      <c r="V2728" s="1"/>
      <c r="W2728" s="1"/>
      <c r="X2728" s="1"/>
      <c r="Y2728" s="1"/>
      <c r="Z2728" s="1"/>
      <c r="AA2728" s="1"/>
      <c r="AB2728" s="1"/>
      <c r="AC2728" s="1"/>
      <c r="AD2728" s="1"/>
      <c r="AE2728" s="1"/>
      <c r="AF2728" s="83"/>
      <c r="AG2728" s="87"/>
      <c r="AH2728" s="1"/>
      <c r="AI2728" s="1"/>
      <c r="AJ2728" s="1"/>
      <c r="AK2728" s="1"/>
      <c r="AL2728" s="1"/>
      <c r="AM2728" s="1"/>
      <c r="AN2728" s="1"/>
      <c r="AO2728" s="1"/>
      <c r="AP2728" s="1"/>
      <c r="AQ2728" s="1"/>
      <c r="AR2728" s="1"/>
      <c r="AS2728" s="1"/>
      <c r="AT2728" s="1"/>
      <c r="AU2728" s="1"/>
      <c r="AV2728" s="1"/>
      <c r="AW2728" s="1"/>
      <c r="AX2728" s="1"/>
      <c r="AY2728" s="1"/>
      <c r="AZ2728" s="1"/>
      <c r="BA2728" s="1"/>
      <c r="BB2728" s="1"/>
      <c r="BC2728" s="1"/>
      <c r="BD2728" s="1"/>
      <c r="BE2728" s="1"/>
      <c r="BF2728" s="1"/>
      <c r="BG2728" s="1"/>
      <c r="BH2728" s="1"/>
      <c r="BI2728" s="1"/>
      <c r="BJ2728" s="1"/>
      <c r="BK2728" s="1"/>
    </row>
    <row r="2729" spans="1:63" s="2" customFormat="1" ht="15" customHeight="1" x14ac:dyDescent="0.15">
      <c r="A2729" s="1"/>
      <c r="B2729" s="1"/>
      <c r="C2729" s="1"/>
      <c r="D2729" s="1"/>
      <c r="E2729" s="1"/>
      <c r="F2729" s="1"/>
      <c r="G2729" s="1"/>
      <c r="H2729" s="1"/>
      <c r="I2729" s="1"/>
      <c r="J2729" s="1"/>
      <c r="K2729" s="1"/>
      <c r="L2729" s="1"/>
      <c r="M2729" s="1"/>
      <c r="N2729" s="1"/>
      <c r="O2729" s="1"/>
      <c r="P2729" s="1"/>
      <c r="Q2729" s="1"/>
      <c r="R2729" s="1"/>
      <c r="S2729" s="1"/>
      <c r="T2729" s="1"/>
      <c r="U2729" s="1"/>
      <c r="V2729" s="1"/>
      <c r="W2729" s="1"/>
      <c r="X2729" s="1"/>
      <c r="Y2729" s="1"/>
      <c r="Z2729" s="1"/>
      <c r="AA2729" s="1"/>
      <c r="AB2729" s="1"/>
      <c r="AC2729" s="1"/>
      <c r="AD2729" s="1"/>
      <c r="AE2729" s="1"/>
      <c r="AF2729" s="83"/>
      <c r="AG2729" s="87"/>
      <c r="AH2729" s="1"/>
      <c r="AI2729" s="1"/>
      <c r="AJ2729" s="1"/>
      <c r="AK2729" s="1"/>
      <c r="AL2729" s="1"/>
      <c r="AM2729" s="1"/>
      <c r="AN2729" s="1"/>
      <c r="AO2729" s="1"/>
      <c r="AP2729" s="1"/>
      <c r="AQ2729" s="1"/>
      <c r="AR2729" s="1"/>
      <c r="AS2729" s="1"/>
      <c r="AT2729" s="1"/>
      <c r="AU2729" s="1"/>
      <c r="AV2729" s="1"/>
      <c r="AW2729" s="1"/>
      <c r="AX2729" s="1"/>
      <c r="AY2729" s="1"/>
      <c r="AZ2729" s="1"/>
      <c r="BA2729" s="1"/>
      <c r="BB2729" s="1"/>
      <c r="BC2729" s="1"/>
      <c r="BD2729" s="1"/>
      <c r="BE2729" s="1"/>
      <c r="BF2729" s="1"/>
      <c r="BG2729" s="1"/>
      <c r="BH2729" s="1"/>
      <c r="BI2729" s="1"/>
      <c r="BJ2729" s="1"/>
      <c r="BK2729" s="1"/>
    </row>
    <row r="2730" spans="1:63" s="2" customFormat="1" ht="15" customHeight="1" x14ac:dyDescent="0.15">
      <c r="A2730" s="1"/>
      <c r="B2730" s="1"/>
      <c r="C2730" s="1"/>
      <c r="D2730" s="1"/>
      <c r="E2730" s="1"/>
      <c r="F2730" s="1"/>
      <c r="G2730" s="1"/>
      <c r="H2730" s="1"/>
      <c r="I2730" s="1"/>
      <c r="J2730" s="1"/>
      <c r="K2730" s="1"/>
      <c r="L2730" s="1"/>
      <c r="M2730" s="1"/>
      <c r="N2730" s="1"/>
      <c r="O2730" s="1"/>
      <c r="P2730" s="1"/>
      <c r="Q2730" s="1"/>
      <c r="R2730" s="1"/>
      <c r="S2730" s="1"/>
      <c r="T2730" s="1"/>
      <c r="U2730" s="1"/>
      <c r="V2730" s="1"/>
      <c r="W2730" s="1"/>
      <c r="X2730" s="1"/>
      <c r="Y2730" s="1"/>
      <c r="Z2730" s="1"/>
      <c r="AA2730" s="1"/>
      <c r="AB2730" s="1"/>
      <c r="AC2730" s="1"/>
      <c r="AD2730" s="1"/>
      <c r="AE2730" s="1"/>
      <c r="AF2730" s="83"/>
      <c r="AG2730" s="87"/>
      <c r="AH2730" s="1"/>
      <c r="AI2730" s="1"/>
      <c r="AJ2730" s="1"/>
      <c r="AK2730" s="1"/>
      <c r="AL2730" s="1"/>
      <c r="AM2730" s="1"/>
      <c r="AN2730" s="1"/>
      <c r="AO2730" s="1"/>
      <c r="AP2730" s="1"/>
      <c r="AQ2730" s="1"/>
      <c r="AR2730" s="1"/>
      <c r="AS2730" s="1"/>
      <c r="AT2730" s="1"/>
      <c r="AU2730" s="1"/>
      <c r="AV2730" s="1"/>
      <c r="AW2730" s="1"/>
      <c r="AX2730" s="1"/>
      <c r="AY2730" s="1"/>
      <c r="AZ2730" s="1"/>
      <c r="BA2730" s="1"/>
      <c r="BB2730" s="1"/>
      <c r="BC2730" s="1"/>
      <c r="BD2730" s="1"/>
      <c r="BE2730" s="1"/>
      <c r="BF2730" s="1"/>
      <c r="BG2730" s="1"/>
      <c r="BH2730" s="1"/>
      <c r="BI2730" s="1"/>
      <c r="BJ2730" s="1"/>
      <c r="BK2730" s="1"/>
    </row>
    <row r="2731" spans="1:63" s="2" customFormat="1" ht="15" customHeight="1" x14ac:dyDescent="0.15">
      <c r="A2731" s="1"/>
      <c r="B2731" s="1"/>
      <c r="C2731" s="1"/>
      <c r="D2731" s="1"/>
      <c r="E2731" s="1"/>
      <c r="F2731" s="1"/>
      <c r="G2731" s="1"/>
      <c r="H2731" s="1"/>
      <c r="I2731" s="1"/>
      <c r="J2731" s="1"/>
      <c r="K2731" s="1"/>
      <c r="L2731" s="1"/>
      <c r="M2731" s="1"/>
      <c r="N2731" s="1"/>
      <c r="O2731" s="1"/>
      <c r="P2731" s="1"/>
      <c r="Q2731" s="1"/>
      <c r="R2731" s="1"/>
      <c r="S2731" s="1"/>
      <c r="T2731" s="1"/>
      <c r="U2731" s="1"/>
      <c r="V2731" s="1"/>
      <c r="W2731" s="1"/>
      <c r="X2731" s="1"/>
      <c r="Y2731" s="1"/>
      <c r="Z2731" s="1"/>
      <c r="AA2731" s="1"/>
      <c r="AB2731" s="1"/>
      <c r="AC2731" s="1"/>
      <c r="AD2731" s="1"/>
      <c r="AE2731" s="1"/>
      <c r="AF2731" s="83"/>
      <c r="AG2731" s="87"/>
      <c r="AH2731" s="1"/>
      <c r="AI2731" s="1"/>
      <c r="AJ2731" s="1"/>
      <c r="AK2731" s="1"/>
      <c r="AL2731" s="1"/>
      <c r="AM2731" s="1"/>
      <c r="AN2731" s="1"/>
      <c r="AO2731" s="1"/>
      <c r="AP2731" s="1"/>
      <c r="AQ2731" s="1"/>
      <c r="AR2731" s="1"/>
      <c r="AS2731" s="1"/>
      <c r="AT2731" s="1"/>
      <c r="AU2731" s="1"/>
      <c r="AV2731" s="1"/>
      <c r="AW2731" s="1"/>
      <c r="AX2731" s="1"/>
      <c r="AY2731" s="1"/>
      <c r="AZ2731" s="1"/>
      <c r="BA2731" s="1"/>
      <c r="BB2731" s="1"/>
      <c r="BC2731" s="1"/>
      <c r="BD2731" s="1"/>
      <c r="BE2731" s="1"/>
      <c r="BF2731" s="1"/>
      <c r="BG2731" s="1"/>
      <c r="BH2731" s="1"/>
      <c r="BI2731" s="1"/>
      <c r="BJ2731" s="1"/>
      <c r="BK2731" s="1"/>
    </row>
    <row r="2732" spans="1:63" s="2" customFormat="1" ht="15" customHeight="1" x14ac:dyDescent="0.15">
      <c r="A2732" s="1"/>
      <c r="B2732" s="1"/>
      <c r="C2732" s="1"/>
      <c r="D2732" s="1"/>
      <c r="E2732" s="1"/>
      <c r="F2732" s="1"/>
      <c r="G2732" s="1"/>
      <c r="H2732" s="1"/>
      <c r="I2732" s="1"/>
      <c r="J2732" s="1"/>
      <c r="K2732" s="1"/>
      <c r="L2732" s="1"/>
      <c r="M2732" s="1"/>
      <c r="N2732" s="1"/>
      <c r="O2732" s="1"/>
      <c r="P2732" s="1"/>
      <c r="Q2732" s="1"/>
      <c r="R2732" s="1"/>
      <c r="S2732" s="1"/>
      <c r="T2732" s="1"/>
      <c r="U2732" s="1"/>
      <c r="V2732" s="1"/>
      <c r="W2732" s="1"/>
      <c r="X2732" s="1"/>
      <c r="Y2732" s="1"/>
      <c r="Z2732" s="1"/>
      <c r="AA2732" s="1"/>
      <c r="AB2732" s="1"/>
      <c r="AC2732" s="1"/>
      <c r="AD2732" s="1"/>
      <c r="AE2732" s="1"/>
      <c r="AF2732" s="83"/>
      <c r="AG2732" s="87"/>
      <c r="AH2732" s="1"/>
      <c r="AI2732" s="1"/>
      <c r="AJ2732" s="1"/>
      <c r="AK2732" s="1"/>
      <c r="AL2732" s="1"/>
      <c r="AM2732" s="1"/>
      <c r="AN2732" s="1"/>
      <c r="AO2732" s="1"/>
      <c r="AP2732" s="1"/>
      <c r="AQ2732" s="1"/>
      <c r="AR2732" s="1"/>
      <c r="AS2732" s="1"/>
      <c r="AT2732" s="1"/>
      <c r="AU2732" s="1"/>
      <c r="AV2732" s="1"/>
      <c r="AW2732" s="1"/>
      <c r="AX2732" s="1"/>
      <c r="AY2732" s="1"/>
      <c r="AZ2732" s="1"/>
      <c r="BA2732" s="1"/>
      <c r="BB2732" s="1"/>
      <c r="BC2732" s="1"/>
      <c r="BD2732" s="1"/>
      <c r="BE2732" s="1"/>
      <c r="BF2732" s="1"/>
      <c r="BG2732" s="1"/>
      <c r="BH2732" s="1"/>
      <c r="BI2732" s="1"/>
      <c r="BJ2732" s="1"/>
      <c r="BK2732" s="1"/>
    </row>
    <row r="2733" spans="1:63" s="2" customFormat="1" ht="15" customHeight="1" x14ac:dyDescent="0.15">
      <c r="A2733" s="1"/>
      <c r="B2733" s="1"/>
      <c r="C2733" s="1"/>
      <c r="D2733" s="1"/>
      <c r="E2733" s="1"/>
      <c r="F2733" s="1"/>
      <c r="G2733" s="1"/>
      <c r="H2733" s="1"/>
      <c r="I2733" s="1"/>
      <c r="J2733" s="1"/>
      <c r="K2733" s="1"/>
      <c r="L2733" s="1"/>
      <c r="M2733" s="1"/>
      <c r="N2733" s="1"/>
      <c r="O2733" s="1"/>
      <c r="P2733" s="1"/>
      <c r="Q2733" s="1"/>
      <c r="R2733" s="1"/>
      <c r="S2733" s="1"/>
      <c r="T2733" s="1"/>
      <c r="U2733" s="1"/>
      <c r="V2733" s="1"/>
      <c r="W2733" s="1"/>
      <c r="X2733" s="1"/>
      <c r="Y2733" s="1"/>
      <c r="Z2733" s="1"/>
      <c r="AA2733" s="1"/>
      <c r="AB2733" s="1"/>
      <c r="AC2733" s="1"/>
      <c r="AD2733" s="1"/>
      <c r="AE2733" s="1"/>
      <c r="AF2733" s="83"/>
      <c r="AG2733" s="87"/>
      <c r="AH2733" s="1"/>
      <c r="AI2733" s="1"/>
      <c r="AJ2733" s="1"/>
      <c r="AK2733" s="1"/>
      <c r="AL2733" s="1"/>
      <c r="AM2733" s="1"/>
      <c r="AN2733" s="1"/>
      <c r="AO2733" s="1"/>
      <c r="AP2733" s="1"/>
      <c r="AQ2733" s="1"/>
      <c r="AR2733" s="1"/>
      <c r="AS2733" s="1"/>
      <c r="AT2733" s="1"/>
      <c r="AU2733" s="1"/>
      <c r="AV2733" s="1"/>
      <c r="AW2733" s="1"/>
      <c r="AX2733" s="1"/>
      <c r="AY2733" s="1"/>
      <c r="AZ2733" s="1"/>
      <c r="BA2733" s="1"/>
      <c r="BB2733" s="1"/>
      <c r="BC2733" s="1"/>
      <c r="BD2733" s="1"/>
      <c r="BE2733" s="1"/>
      <c r="BF2733" s="1"/>
      <c r="BG2733" s="1"/>
      <c r="BH2733" s="1"/>
      <c r="BI2733" s="1"/>
      <c r="BJ2733" s="1"/>
      <c r="BK2733" s="1"/>
    </row>
    <row r="2734" spans="1:63" s="2" customFormat="1" ht="15" customHeight="1" x14ac:dyDescent="0.15">
      <c r="A2734" s="1"/>
      <c r="B2734" s="1"/>
      <c r="C2734" s="1"/>
      <c r="D2734" s="1"/>
      <c r="E2734" s="1"/>
      <c r="F2734" s="1"/>
      <c r="G2734" s="1"/>
      <c r="H2734" s="1"/>
      <c r="I2734" s="1"/>
      <c r="J2734" s="1"/>
      <c r="K2734" s="1"/>
      <c r="L2734" s="1"/>
      <c r="M2734" s="1"/>
      <c r="N2734" s="1"/>
      <c r="O2734" s="1"/>
      <c r="P2734" s="1"/>
      <c r="Q2734" s="1"/>
      <c r="R2734" s="1"/>
      <c r="S2734" s="1"/>
      <c r="T2734" s="1"/>
      <c r="U2734" s="1"/>
      <c r="V2734" s="1"/>
      <c r="W2734" s="1"/>
      <c r="X2734" s="1"/>
      <c r="Y2734" s="1"/>
      <c r="Z2734" s="1"/>
      <c r="AA2734" s="1"/>
      <c r="AB2734" s="1"/>
      <c r="AC2734" s="1"/>
      <c r="AD2734" s="1"/>
      <c r="AE2734" s="1"/>
      <c r="AF2734" s="83"/>
      <c r="AG2734" s="87"/>
      <c r="AH2734" s="1"/>
      <c r="AI2734" s="1"/>
      <c r="AJ2734" s="1"/>
      <c r="AK2734" s="1"/>
      <c r="AL2734" s="1"/>
      <c r="AM2734" s="1"/>
      <c r="AN2734" s="1"/>
      <c r="AO2734" s="1"/>
      <c r="AP2734" s="1"/>
      <c r="AQ2734" s="1"/>
      <c r="AR2734" s="1"/>
      <c r="AS2734" s="1"/>
      <c r="AT2734" s="1"/>
      <c r="AU2734" s="1"/>
      <c r="AV2734" s="1"/>
      <c r="AW2734" s="1"/>
      <c r="AX2734" s="1"/>
      <c r="AY2734" s="1"/>
      <c r="AZ2734" s="1"/>
      <c r="BA2734" s="1"/>
      <c r="BB2734" s="1"/>
      <c r="BC2734" s="1"/>
      <c r="BD2734" s="1"/>
      <c r="BE2734" s="1"/>
      <c r="BF2734" s="1"/>
      <c r="BG2734" s="1"/>
      <c r="BH2734" s="1"/>
      <c r="BI2734" s="1"/>
      <c r="BJ2734" s="1"/>
      <c r="BK2734" s="1"/>
    </row>
    <row r="2735" spans="1:63" s="2" customFormat="1" ht="15" customHeight="1" x14ac:dyDescent="0.15">
      <c r="A2735" s="1"/>
      <c r="B2735" s="1"/>
      <c r="C2735" s="1"/>
      <c r="D2735" s="1"/>
      <c r="E2735" s="1"/>
      <c r="F2735" s="1"/>
      <c r="G2735" s="1"/>
      <c r="H2735" s="1"/>
      <c r="I2735" s="1"/>
      <c r="J2735" s="1"/>
      <c r="K2735" s="1"/>
      <c r="L2735" s="1"/>
      <c r="M2735" s="1"/>
      <c r="N2735" s="1"/>
      <c r="O2735" s="1"/>
      <c r="P2735" s="1"/>
      <c r="Q2735" s="1"/>
      <c r="R2735" s="1"/>
      <c r="S2735" s="1"/>
      <c r="T2735" s="1"/>
      <c r="U2735" s="1"/>
      <c r="V2735" s="1"/>
      <c r="W2735" s="1"/>
      <c r="X2735" s="1"/>
      <c r="Y2735" s="1"/>
      <c r="Z2735" s="1"/>
      <c r="AA2735" s="1"/>
      <c r="AB2735" s="1"/>
      <c r="AC2735" s="1"/>
      <c r="AD2735" s="1"/>
      <c r="AE2735" s="1"/>
      <c r="AF2735" s="83"/>
      <c r="AG2735" s="87"/>
      <c r="AH2735" s="1"/>
      <c r="AI2735" s="1"/>
      <c r="AJ2735" s="1"/>
      <c r="AK2735" s="1"/>
      <c r="AL2735" s="1"/>
      <c r="AM2735" s="1"/>
      <c r="AN2735" s="1"/>
      <c r="AO2735" s="1"/>
      <c r="AP2735" s="1"/>
      <c r="AQ2735" s="1"/>
      <c r="AR2735" s="1"/>
      <c r="AS2735" s="1"/>
      <c r="AT2735" s="1"/>
      <c r="AU2735" s="1"/>
      <c r="AV2735" s="1"/>
      <c r="AW2735" s="1"/>
      <c r="AX2735" s="1"/>
      <c r="AY2735" s="1"/>
      <c r="AZ2735" s="1"/>
      <c r="BA2735" s="1"/>
      <c r="BB2735" s="1"/>
      <c r="BC2735" s="1"/>
      <c r="BD2735" s="1"/>
      <c r="BE2735" s="1"/>
      <c r="BF2735" s="1"/>
      <c r="BG2735" s="1"/>
      <c r="BH2735" s="1"/>
      <c r="BI2735" s="1"/>
      <c r="BJ2735" s="1"/>
      <c r="BK2735" s="1"/>
    </row>
    <row r="2736" spans="1:63" s="2" customFormat="1" ht="15" customHeight="1" x14ac:dyDescent="0.15">
      <c r="A2736" s="1"/>
      <c r="B2736" s="1"/>
      <c r="C2736" s="1"/>
      <c r="D2736" s="1"/>
      <c r="E2736" s="1"/>
      <c r="F2736" s="1"/>
      <c r="G2736" s="1"/>
      <c r="H2736" s="1"/>
      <c r="I2736" s="1"/>
      <c r="J2736" s="1"/>
      <c r="K2736" s="1"/>
      <c r="L2736" s="1"/>
      <c r="M2736" s="1"/>
      <c r="N2736" s="1"/>
      <c r="O2736" s="1"/>
      <c r="P2736" s="1"/>
      <c r="Q2736" s="1"/>
      <c r="R2736" s="1"/>
      <c r="S2736" s="1"/>
      <c r="T2736" s="1"/>
      <c r="U2736" s="1"/>
      <c r="V2736" s="1"/>
      <c r="W2736" s="1"/>
      <c r="X2736" s="1"/>
      <c r="Y2736" s="1"/>
      <c r="Z2736" s="1"/>
      <c r="AA2736" s="1"/>
      <c r="AB2736" s="1"/>
      <c r="AC2736" s="1"/>
      <c r="AD2736" s="1"/>
      <c r="AE2736" s="1"/>
      <c r="AF2736" s="83"/>
      <c r="AG2736" s="87"/>
      <c r="AH2736" s="1"/>
      <c r="AI2736" s="1"/>
      <c r="AJ2736" s="1"/>
      <c r="AK2736" s="1"/>
      <c r="AL2736" s="1"/>
      <c r="AM2736" s="1"/>
      <c r="AN2736" s="1"/>
      <c r="AO2736" s="1"/>
      <c r="AP2736" s="1"/>
      <c r="AQ2736" s="1"/>
      <c r="AR2736" s="1"/>
      <c r="AS2736" s="1"/>
      <c r="AT2736" s="1"/>
      <c r="AU2736" s="1"/>
      <c r="AV2736" s="1"/>
      <c r="AW2736" s="1"/>
      <c r="AX2736" s="1"/>
      <c r="AY2736" s="1"/>
      <c r="AZ2736" s="1"/>
      <c r="BA2736" s="1"/>
      <c r="BB2736" s="1"/>
      <c r="BC2736" s="1"/>
      <c r="BD2736" s="1"/>
      <c r="BE2736" s="1"/>
      <c r="BF2736" s="1"/>
      <c r="BG2736" s="1"/>
      <c r="BH2736" s="1"/>
      <c r="BI2736" s="1"/>
      <c r="BJ2736" s="1"/>
      <c r="BK2736" s="1"/>
    </row>
    <row r="2737" spans="1:63" s="2" customFormat="1" ht="15" customHeight="1" x14ac:dyDescent="0.15">
      <c r="A2737" s="1"/>
      <c r="B2737" s="1"/>
      <c r="C2737" s="1"/>
      <c r="D2737" s="1"/>
      <c r="E2737" s="1"/>
      <c r="F2737" s="1"/>
      <c r="G2737" s="1"/>
      <c r="H2737" s="1"/>
      <c r="I2737" s="1"/>
      <c r="J2737" s="1"/>
      <c r="K2737" s="1"/>
      <c r="L2737" s="1"/>
      <c r="M2737" s="1"/>
      <c r="N2737" s="1"/>
      <c r="O2737" s="1"/>
      <c r="P2737" s="1"/>
      <c r="Q2737" s="1"/>
      <c r="R2737" s="1"/>
      <c r="S2737" s="1"/>
      <c r="T2737" s="1"/>
      <c r="U2737" s="1"/>
      <c r="V2737" s="1"/>
      <c r="W2737" s="1"/>
      <c r="X2737" s="1"/>
      <c r="Y2737" s="1"/>
      <c r="Z2737" s="1"/>
      <c r="AA2737" s="1"/>
      <c r="AB2737" s="1"/>
      <c r="AC2737" s="1"/>
      <c r="AD2737" s="1"/>
      <c r="AE2737" s="1"/>
      <c r="AF2737" s="83"/>
      <c r="AG2737" s="87"/>
      <c r="AH2737" s="1"/>
      <c r="AI2737" s="1"/>
      <c r="AJ2737" s="1"/>
      <c r="AK2737" s="1"/>
      <c r="AL2737" s="1"/>
      <c r="AM2737" s="1"/>
      <c r="AN2737" s="1"/>
      <c r="AO2737" s="1"/>
      <c r="AP2737" s="1"/>
      <c r="AQ2737" s="1"/>
      <c r="AR2737" s="1"/>
      <c r="AS2737" s="1"/>
      <c r="AT2737" s="1"/>
      <c r="AU2737" s="1"/>
      <c r="AV2737" s="1"/>
      <c r="AW2737" s="1"/>
      <c r="AX2737" s="1"/>
      <c r="AY2737" s="1"/>
      <c r="AZ2737" s="1"/>
      <c r="BA2737" s="1"/>
      <c r="BB2737" s="1"/>
      <c r="BC2737" s="1"/>
      <c r="BD2737" s="1"/>
      <c r="BE2737" s="1"/>
      <c r="BF2737" s="1"/>
      <c r="BG2737" s="1"/>
      <c r="BH2737" s="1"/>
      <c r="BI2737" s="1"/>
      <c r="BJ2737" s="1"/>
      <c r="BK2737" s="1"/>
    </row>
    <row r="2738" spans="1:63" s="2" customFormat="1" ht="15" customHeight="1" x14ac:dyDescent="0.15">
      <c r="A2738" s="1"/>
      <c r="B2738" s="1"/>
      <c r="C2738" s="1"/>
      <c r="D2738" s="1"/>
      <c r="E2738" s="1"/>
      <c r="F2738" s="1"/>
      <c r="G2738" s="1"/>
      <c r="H2738" s="1"/>
      <c r="I2738" s="1"/>
      <c r="J2738" s="1"/>
      <c r="K2738" s="1"/>
      <c r="L2738" s="1"/>
      <c r="M2738" s="1"/>
      <c r="N2738" s="1"/>
      <c r="O2738" s="1"/>
      <c r="P2738" s="1"/>
      <c r="Q2738" s="1"/>
      <c r="R2738" s="1"/>
      <c r="S2738" s="1"/>
      <c r="T2738" s="1"/>
      <c r="U2738" s="1"/>
      <c r="V2738" s="1"/>
      <c r="W2738" s="1"/>
      <c r="X2738" s="1"/>
      <c r="Y2738" s="1"/>
      <c r="Z2738" s="1"/>
      <c r="AA2738" s="1"/>
      <c r="AB2738" s="1"/>
      <c r="AC2738" s="1"/>
      <c r="AD2738" s="1"/>
      <c r="AE2738" s="1"/>
      <c r="AF2738" s="83"/>
      <c r="AG2738" s="87"/>
      <c r="AH2738" s="1"/>
      <c r="AI2738" s="1"/>
      <c r="AJ2738" s="1"/>
      <c r="AK2738" s="1"/>
      <c r="AL2738" s="1"/>
      <c r="AM2738" s="1"/>
      <c r="AN2738" s="1"/>
      <c r="AO2738" s="1"/>
      <c r="AP2738" s="1"/>
      <c r="AQ2738" s="1"/>
      <c r="AR2738" s="1"/>
      <c r="AS2738" s="1"/>
      <c r="AT2738" s="1"/>
      <c r="AU2738" s="1"/>
      <c r="AV2738" s="1"/>
      <c r="AW2738" s="1"/>
      <c r="AX2738" s="1"/>
      <c r="AY2738" s="1"/>
      <c r="AZ2738" s="1"/>
      <c r="BA2738" s="1"/>
      <c r="BB2738" s="1"/>
      <c r="BC2738" s="1"/>
      <c r="BD2738" s="1"/>
      <c r="BE2738" s="1"/>
      <c r="BF2738" s="1"/>
      <c r="BG2738" s="1"/>
      <c r="BH2738" s="1"/>
      <c r="BI2738" s="1"/>
      <c r="BJ2738" s="1"/>
      <c r="BK2738" s="1"/>
    </row>
    <row r="2739" spans="1:63" s="2" customFormat="1" ht="15" customHeight="1" x14ac:dyDescent="0.15">
      <c r="A2739" s="1"/>
      <c r="B2739" s="1"/>
      <c r="C2739" s="1"/>
      <c r="D2739" s="1"/>
      <c r="E2739" s="1"/>
      <c r="F2739" s="1"/>
      <c r="G2739" s="1"/>
      <c r="H2739" s="1"/>
      <c r="I2739" s="1"/>
      <c r="J2739" s="1"/>
      <c r="K2739" s="1"/>
      <c r="L2739" s="1"/>
      <c r="M2739" s="1"/>
      <c r="N2739" s="1"/>
      <c r="O2739" s="1"/>
      <c r="P2739" s="1"/>
      <c r="Q2739" s="1"/>
      <c r="R2739" s="1"/>
      <c r="S2739" s="1"/>
      <c r="T2739" s="1"/>
      <c r="U2739" s="1"/>
      <c r="V2739" s="1"/>
      <c r="W2739" s="1"/>
      <c r="X2739" s="1"/>
      <c r="Y2739" s="1"/>
      <c r="Z2739" s="1"/>
      <c r="AA2739" s="1"/>
      <c r="AB2739" s="1"/>
      <c r="AC2739" s="1"/>
      <c r="AD2739" s="1"/>
      <c r="AE2739" s="1"/>
      <c r="AF2739" s="83"/>
      <c r="AG2739" s="87"/>
      <c r="AH2739" s="1"/>
      <c r="AI2739" s="1"/>
      <c r="AJ2739" s="1"/>
      <c r="AK2739" s="1"/>
      <c r="AL2739" s="1"/>
      <c r="AM2739" s="1"/>
      <c r="AN2739" s="1"/>
      <c r="AO2739" s="1"/>
      <c r="AP2739" s="1"/>
      <c r="AQ2739" s="1"/>
      <c r="AR2739" s="1"/>
      <c r="AS2739" s="1"/>
      <c r="AT2739" s="1"/>
      <c r="AU2739" s="1"/>
      <c r="AV2739" s="1"/>
      <c r="AW2739" s="1"/>
      <c r="AX2739" s="1"/>
      <c r="AY2739" s="1"/>
      <c r="AZ2739" s="1"/>
      <c r="BA2739" s="1"/>
      <c r="BB2739" s="1"/>
      <c r="BC2739" s="1"/>
      <c r="BD2739" s="1"/>
      <c r="BE2739" s="1"/>
      <c r="BF2739" s="1"/>
      <c r="BG2739" s="1"/>
      <c r="BH2739" s="1"/>
      <c r="BI2739" s="1"/>
      <c r="BJ2739" s="1"/>
      <c r="BK2739" s="1"/>
    </row>
    <row r="2740" spans="1:63" s="2" customFormat="1" ht="15" customHeight="1" x14ac:dyDescent="0.15">
      <c r="A2740" s="1"/>
      <c r="B2740" s="1"/>
      <c r="C2740" s="1"/>
      <c r="D2740" s="1"/>
      <c r="E2740" s="1"/>
      <c r="F2740" s="1"/>
      <c r="G2740" s="1"/>
      <c r="H2740" s="1"/>
      <c r="I2740" s="1"/>
      <c r="J2740" s="1"/>
      <c r="K2740" s="1"/>
      <c r="L2740" s="1"/>
      <c r="M2740" s="1"/>
      <c r="N2740" s="1"/>
      <c r="O2740" s="1"/>
      <c r="P2740" s="1"/>
      <c r="Q2740" s="1"/>
      <c r="R2740" s="1"/>
      <c r="S2740" s="1"/>
      <c r="T2740" s="1"/>
      <c r="U2740" s="1"/>
      <c r="V2740" s="1"/>
      <c r="W2740" s="1"/>
      <c r="X2740" s="1"/>
      <c r="Y2740" s="1"/>
      <c r="Z2740" s="1"/>
      <c r="AA2740" s="1"/>
      <c r="AB2740" s="1"/>
      <c r="AC2740" s="1"/>
      <c r="AD2740" s="1"/>
      <c r="AE2740" s="1"/>
      <c r="AF2740" s="83"/>
      <c r="AG2740" s="87"/>
      <c r="AH2740" s="1"/>
      <c r="AI2740" s="1"/>
      <c r="AJ2740" s="1"/>
      <c r="AK2740" s="1"/>
      <c r="AL2740" s="1"/>
      <c r="AM2740" s="1"/>
      <c r="AN2740" s="1"/>
      <c r="AO2740" s="1"/>
      <c r="AP2740" s="1"/>
      <c r="AQ2740" s="1"/>
      <c r="AR2740" s="1"/>
      <c r="AS2740" s="1"/>
      <c r="AT2740" s="1"/>
      <c r="AU2740" s="1"/>
      <c r="AV2740" s="1"/>
      <c r="AW2740" s="1"/>
      <c r="AX2740" s="1"/>
      <c r="AY2740" s="1"/>
      <c r="AZ2740" s="1"/>
      <c r="BA2740" s="1"/>
      <c r="BB2740" s="1"/>
      <c r="BC2740" s="1"/>
      <c r="BD2740" s="1"/>
      <c r="BE2740" s="1"/>
      <c r="BF2740" s="1"/>
      <c r="BG2740" s="1"/>
      <c r="BH2740" s="1"/>
      <c r="BI2740" s="1"/>
      <c r="BJ2740" s="1"/>
      <c r="BK2740" s="1"/>
    </row>
    <row r="2741" spans="1:63" s="2" customFormat="1" ht="15" customHeight="1" x14ac:dyDescent="0.15">
      <c r="A2741" s="1"/>
      <c r="B2741" s="1"/>
      <c r="C2741" s="1"/>
      <c r="D2741" s="1"/>
      <c r="E2741" s="1"/>
      <c r="F2741" s="1"/>
      <c r="G2741" s="1"/>
      <c r="H2741" s="1"/>
      <c r="I2741" s="1"/>
      <c r="J2741" s="1"/>
      <c r="K2741" s="1"/>
      <c r="L2741" s="1"/>
      <c r="M2741" s="1"/>
      <c r="N2741" s="1"/>
      <c r="O2741" s="1"/>
      <c r="P2741" s="1"/>
      <c r="Q2741" s="1"/>
      <c r="R2741" s="1"/>
      <c r="S2741" s="1"/>
      <c r="T2741" s="1"/>
      <c r="U2741" s="1"/>
      <c r="V2741" s="1"/>
      <c r="W2741" s="1"/>
      <c r="X2741" s="1"/>
      <c r="Y2741" s="1"/>
      <c r="Z2741" s="1"/>
      <c r="AA2741" s="1"/>
      <c r="AB2741" s="1"/>
      <c r="AC2741" s="1"/>
      <c r="AD2741" s="1"/>
      <c r="AE2741" s="1"/>
      <c r="AF2741" s="83"/>
      <c r="AG2741" s="87"/>
      <c r="AH2741" s="1"/>
      <c r="AI2741" s="1"/>
      <c r="AJ2741" s="1"/>
      <c r="AK2741" s="1"/>
      <c r="AL2741" s="1"/>
      <c r="AM2741" s="1"/>
      <c r="AN2741" s="1"/>
      <c r="AO2741" s="1"/>
      <c r="AP2741" s="1"/>
      <c r="AQ2741" s="1"/>
      <c r="AR2741" s="1"/>
      <c r="AS2741" s="1"/>
      <c r="AT2741" s="1"/>
      <c r="AU2741" s="1"/>
      <c r="AV2741" s="1"/>
      <c r="AW2741" s="1"/>
      <c r="AX2741" s="1"/>
      <c r="AY2741" s="1"/>
      <c r="AZ2741" s="1"/>
      <c r="BA2741" s="1"/>
      <c r="BB2741" s="1"/>
      <c r="BC2741" s="1"/>
      <c r="BD2741" s="1"/>
      <c r="BE2741" s="1"/>
      <c r="BF2741" s="1"/>
      <c r="BG2741" s="1"/>
      <c r="BH2741" s="1"/>
      <c r="BI2741" s="1"/>
      <c r="BJ2741" s="1"/>
      <c r="BK2741" s="1"/>
    </row>
    <row r="2742" spans="1:63" s="2" customFormat="1" ht="15" customHeight="1" x14ac:dyDescent="0.15">
      <c r="A2742" s="1"/>
      <c r="B2742" s="1"/>
      <c r="C2742" s="1"/>
      <c r="D2742" s="1"/>
      <c r="E2742" s="1"/>
      <c r="F2742" s="1"/>
      <c r="G2742" s="1"/>
      <c r="H2742" s="1"/>
      <c r="I2742" s="1"/>
      <c r="J2742" s="1"/>
      <c r="K2742" s="1"/>
      <c r="L2742" s="1"/>
      <c r="M2742" s="1"/>
      <c r="N2742" s="1"/>
      <c r="O2742" s="1"/>
      <c r="P2742" s="1"/>
      <c r="Q2742" s="1"/>
      <c r="R2742" s="1"/>
      <c r="S2742" s="1"/>
      <c r="T2742" s="1"/>
      <c r="U2742" s="1"/>
      <c r="V2742" s="1"/>
      <c r="W2742" s="1"/>
      <c r="X2742" s="1"/>
      <c r="Y2742" s="1"/>
      <c r="Z2742" s="1"/>
      <c r="AA2742" s="1"/>
      <c r="AB2742" s="1"/>
      <c r="AC2742" s="1"/>
      <c r="AD2742" s="1"/>
      <c r="AE2742" s="1"/>
      <c r="AF2742" s="83"/>
      <c r="AG2742" s="87"/>
      <c r="AH2742" s="1"/>
      <c r="AI2742" s="1"/>
      <c r="AJ2742" s="1"/>
      <c r="AK2742" s="1"/>
      <c r="AL2742" s="1"/>
      <c r="AM2742" s="1"/>
      <c r="AN2742" s="1"/>
      <c r="AO2742" s="1"/>
      <c r="AP2742" s="1"/>
      <c r="AQ2742" s="1"/>
      <c r="AR2742" s="1"/>
      <c r="AS2742" s="1"/>
      <c r="AT2742" s="1"/>
      <c r="AU2742" s="1"/>
      <c r="AV2742" s="1"/>
      <c r="AW2742" s="1"/>
      <c r="AX2742" s="1"/>
      <c r="AY2742" s="1"/>
      <c r="AZ2742" s="1"/>
      <c r="BA2742" s="1"/>
      <c r="BB2742" s="1"/>
      <c r="BC2742" s="1"/>
      <c r="BD2742" s="1"/>
      <c r="BE2742" s="1"/>
      <c r="BF2742" s="1"/>
      <c r="BG2742" s="1"/>
      <c r="BH2742" s="1"/>
      <c r="BI2742" s="1"/>
      <c r="BJ2742" s="1"/>
      <c r="BK2742" s="1"/>
    </row>
    <row r="2743" spans="1:63" s="2" customFormat="1" ht="15" customHeight="1" x14ac:dyDescent="0.15">
      <c r="A2743" s="1"/>
      <c r="B2743" s="1"/>
      <c r="C2743" s="1"/>
      <c r="D2743" s="1"/>
      <c r="E2743" s="1"/>
      <c r="F2743" s="1"/>
      <c r="G2743" s="1"/>
      <c r="H2743" s="1"/>
      <c r="I2743" s="1"/>
      <c r="J2743" s="1"/>
      <c r="K2743" s="1"/>
      <c r="L2743" s="1"/>
      <c r="M2743" s="1"/>
      <c r="N2743" s="1"/>
      <c r="O2743" s="1"/>
      <c r="P2743" s="1"/>
      <c r="Q2743" s="1"/>
      <c r="R2743" s="1"/>
      <c r="S2743" s="1"/>
      <c r="T2743" s="1"/>
      <c r="U2743" s="1"/>
      <c r="V2743" s="1"/>
      <c r="W2743" s="1"/>
      <c r="X2743" s="1"/>
      <c r="Y2743" s="1"/>
      <c r="Z2743" s="1"/>
      <c r="AA2743" s="1"/>
      <c r="AB2743" s="1"/>
      <c r="AC2743" s="1"/>
      <c r="AD2743" s="1"/>
      <c r="AE2743" s="1"/>
      <c r="AF2743" s="83"/>
      <c r="AG2743" s="87"/>
      <c r="AH2743" s="1"/>
      <c r="AI2743" s="1"/>
      <c r="AJ2743" s="1"/>
      <c r="AK2743" s="1"/>
      <c r="AL2743" s="1"/>
      <c r="AM2743" s="1"/>
      <c r="AN2743" s="1"/>
      <c r="AO2743" s="1"/>
      <c r="AP2743" s="1"/>
      <c r="AQ2743" s="1"/>
      <c r="AR2743" s="1"/>
      <c r="AS2743" s="1"/>
      <c r="AT2743" s="1"/>
      <c r="AU2743" s="1"/>
      <c r="AV2743" s="1"/>
      <c r="AW2743" s="1"/>
      <c r="AX2743" s="1"/>
      <c r="AY2743" s="1"/>
      <c r="AZ2743" s="1"/>
      <c r="BA2743" s="1"/>
      <c r="BB2743" s="1"/>
      <c r="BC2743" s="1"/>
      <c r="BD2743" s="1"/>
      <c r="BE2743" s="1"/>
      <c r="BF2743" s="1"/>
      <c r="BG2743" s="1"/>
      <c r="BH2743" s="1"/>
      <c r="BI2743" s="1"/>
      <c r="BJ2743" s="1"/>
      <c r="BK2743" s="1"/>
    </row>
    <row r="2744" spans="1:63" s="2" customFormat="1" ht="15" customHeight="1" x14ac:dyDescent="0.15">
      <c r="A2744" s="1"/>
      <c r="B2744" s="1"/>
      <c r="C2744" s="1"/>
      <c r="D2744" s="1"/>
      <c r="E2744" s="1"/>
      <c r="F2744" s="1"/>
      <c r="G2744" s="1"/>
      <c r="H2744" s="1"/>
      <c r="I2744" s="1"/>
      <c r="J2744" s="1"/>
      <c r="K2744" s="1"/>
      <c r="L2744" s="1"/>
      <c r="M2744" s="1"/>
      <c r="N2744" s="1"/>
      <c r="O2744" s="1"/>
      <c r="P2744" s="1"/>
      <c r="Q2744" s="1"/>
      <c r="R2744" s="1"/>
      <c r="S2744" s="1"/>
      <c r="T2744" s="1"/>
      <c r="U2744" s="1"/>
      <c r="V2744" s="1"/>
      <c r="W2744" s="1"/>
      <c r="X2744" s="1"/>
      <c r="Y2744" s="1"/>
      <c r="Z2744" s="1"/>
      <c r="AA2744" s="1"/>
      <c r="AB2744" s="1"/>
      <c r="AC2744" s="1"/>
      <c r="AD2744" s="1"/>
      <c r="AE2744" s="1"/>
      <c r="AF2744" s="83"/>
      <c r="AG2744" s="87"/>
      <c r="AH2744" s="1"/>
      <c r="AI2744" s="1"/>
      <c r="AJ2744" s="1"/>
      <c r="AK2744" s="1"/>
      <c r="AL2744" s="1"/>
      <c r="AM2744" s="1"/>
      <c r="AN2744" s="1"/>
      <c r="AO2744" s="1"/>
      <c r="AP2744" s="1"/>
      <c r="AQ2744" s="1"/>
      <c r="AR2744" s="1"/>
      <c r="AS2744" s="1"/>
      <c r="AT2744" s="1"/>
      <c r="AU2744" s="1"/>
      <c r="AV2744" s="1"/>
      <c r="AW2744" s="1"/>
      <c r="AX2744" s="1"/>
      <c r="AY2744" s="1"/>
      <c r="AZ2744" s="1"/>
      <c r="BA2744" s="1"/>
      <c r="BB2744" s="1"/>
      <c r="BC2744" s="1"/>
      <c r="BD2744" s="1"/>
      <c r="BE2744" s="1"/>
      <c r="BF2744" s="1"/>
      <c r="BG2744" s="1"/>
      <c r="BH2744" s="1"/>
      <c r="BI2744" s="1"/>
      <c r="BJ2744" s="1"/>
      <c r="BK2744" s="1"/>
    </row>
    <row r="2745" spans="1:63" s="2" customFormat="1" ht="15" customHeight="1" x14ac:dyDescent="0.15">
      <c r="A2745" s="1"/>
      <c r="B2745" s="1"/>
      <c r="C2745" s="1"/>
      <c r="D2745" s="1"/>
      <c r="E2745" s="1"/>
      <c r="F2745" s="1"/>
      <c r="G2745" s="1"/>
      <c r="H2745" s="1"/>
      <c r="I2745" s="1"/>
      <c r="J2745" s="1"/>
      <c r="K2745" s="1"/>
      <c r="L2745" s="1"/>
      <c r="M2745" s="1"/>
      <c r="N2745" s="1"/>
      <c r="O2745" s="1"/>
      <c r="P2745" s="1"/>
      <c r="Q2745" s="1"/>
      <c r="R2745" s="1"/>
      <c r="S2745" s="1"/>
      <c r="T2745" s="1"/>
      <c r="U2745" s="1"/>
      <c r="V2745" s="1"/>
      <c r="W2745" s="1"/>
      <c r="X2745" s="1"/>
      <c r="Y2745" s="1"/>
      <c r="Z2745" s="1"/>
      <c r="AA2745" s="1"/>
      <c r="AB2745" s="1"/>
      <c r="AC2745" s="1"/>
      <c r="AD2745" s="1"/>
      <c r="AE2745" s="1"/>
      <c r="AF2745" s="83"/>
      <c r="AG2745" s="87"/>
      <c r="AH2745" s="1"/>
      <c r="AI2745" s="1"/>
      <c r="AJ2745" s="1"/>
      <c r="AK2745" s="1"/>
      <c r="AL2745" s="1"/>
      <c r="AM2745" s="1"/>
      <c r="AN2745" s="1"/>
      <c r="AO2745" s="1"/>
      <c r="AP2745" s="1"/>
      <c r="AQ2745" s="1"/>
      <c r="AR2745" s="1"/>
      <c r="AS2745" s="1"/>
      <c r="AT2745" s="1"/>
      <c r="AU2745" s="1"/>
      <c r="AV2745" s="1"/>
      <c r="AW2745" s="1"/>
      <c r="AX2745" s="1"/>
      <c r="AY2745" s="1"/>
      <c r="AZ2745" s="1"/>
      <c r="BA2745" s="1"/>
      <c r="BB2745" s="1"/>
      <c r="BC2745" s="1"/>
      <c r="BD2745" s="1"/>
      <c r="BE2745" s="1"/>
      <c r="BF2745" s="1"/>
      <c r="BG2745" s="1"/>
      <c r="BH2745" s="1"/>
      <c r="BI2745" s="1"/>
      <c r="BJ2745" s="1"/>
      <c r="BK2745" s="1"/>
    </row>
    <row r="2746" spans="1:63" s="2" customFormat="1" ht="15" customHeight="1" x14ac:dyDescent="0.15">
      <c r="A2746" s="1"/>
      <c r="B2746" s="1"/>
      <c r="C2746" s="1"/>
      <c r="D2746" s="1"/>
      <c r="E2746" s="1"/>
      <c r="F2746" s="1"/>
      <c r="G2746" s="1"/>
      <c r="H2746" s="1"/>
      <c r="I2746" s="1"/>
      <c r="J2746" s="1"/>
      <c r="K2746" s="1"/>
      <c r="L2746" s="1"/>
      <c r="M2746" s="1"/>
      <c r="N2746" s="1"/>
      <c r="O2746" s="1"/>
      <c r="P2746" s="1"/>
      <c r="Q2746" s="1"/>
      <c r="R2746" s="1"/>
      <c r="S2746" s="1"/>
      <c r="T2746" s="1"/>
      <c r="U2746" s="1"/>
      <c r="V2746" s="1"/>
      <c r="W2746" s="1"/>
      <c r="X2746" s="1"/>
      <c r="Y2746" s="1"/>
      <c r="Z2746" s="1"/>
      <c r="AA2746" s="1"/>
      <c r="AB2746" s="1"/>
      <c r="AC2746" s="1"/>
      <c r="AD2746" s="1"/>
      <c r="AE2746" s="1"/>
      <c r="AF2746" s="83"/>
      <c r="AG2746" s="87"/>
      <c r="AH2746" s="1"/>
      <c r="AI2746" s="1"/>
      <c r="AJ2746" s="1"/>
      <c r="AK2746" s="1"/>
      <c r="AL2746" s="1"/>
      <c r="AM2746" s="1"/>
      <c r="AN2746" s="1"/>
      <c r="AO2746" s="1"/>
      <c r="AP2746" s="1"/>
      <c r="AQ2746" s="1"/>
      <c r="AR2746" s="1"/>
      <c r="AS2746" s="1"/>
      <c r="AT2746" s="1"/>
      <c r="AU2746" s="1"/>
      <c r="AV2746" s="1"/>
      <c r="AW2746" s="1"/>
      <c r="AX2746" s="1"/>
      <c r="AY2746" s="1"/>
      <c r="AZ2746" s="1"/>
      <c r="BA2746" s="1"/>
      <c r="BB2746" s="1"/>
      <c r="BC2746" s="1"/>
      <c r="BD2746" s="1"/>
      <c r="BE2746" s="1"/>
      <c r="BF2746" s="1"/>
      <c r="BG2746" s="1"/>
      <c r="BH2746" s="1"/>
      <c r="BI2746" s="1"/>
      <c r="BJ2746" s="1"/>
      <c r="BK2746" s="1"/>
    </row>
    <row r="2747" spans="1:63" s="2" customFormat="1" ht="15" customHeight="1" x14ac:dyDescent="0.15">
      <c r="A2747" s="1"/>
      <c r="B2747" s="1"/>
      <c r="C2747" s="1"/>
      <c r="D2747" s="1"/>
      <c r="E2747" s="1"/>
      <c r="F2747" s="1"/>
      <c r="G2747" s="1"/>
      <c r="H2747" s="1"/>
      <c r="I2747" s="1"/>
      <c r="J2747" s="1"/>
      <c r="K2747" s="1"/>
      <c r="L2747" s="1"/>
      <c r="M2747" s="1"/>
      <c r="N2747" s="1"/>
      <c r="O2747" s="1"/>
      <c r="P2747" s="1"/>
      <c r="Q2747" s="1"/>
      <c r="R2747" s="1"/>
      <c r="S2747" s="1"/>
      <c r="T2747" s="1"/>
      <c r="U2747" s="1"/>
      <c r="V2747" s="1"/>
      <c r="W2747" s="1"/>
      <c r="X2747" s="1"/>
      <c r="Y2747" s="1"/>
      <c r="Z2747" s="1"/>
      <c r="AA2747" s="1"/>
      <c r="AB2747" s="1"/>
      <c r="AC2747" s="1"/>
      <c r="AD2747" s="1"/>
      <c r="AE2747" s="1"/>
      <c r="AF2747" s="83"/>
      <c r="AG2747" s="87"/>
      <c r="AH2747" s="1"/>
      <c r="AI2747" s="1"/>
      <c r="AJ2747" s="1"/>
      <c r="AK2747" s="1"/>
      <c r="AL2747" s="1"/>
      <c r="AM2747" s="1"/>
      <c r="AN2747" s="1"/>
      <c r="AO2747" s="1"/>
      <c r="AP2747" s="1"/>
      <c r="AQ2747" s="1"/>
      <c r="AR2747" s="1"/>
      <c r="AS2747" s="1"/>
      <c r="AT2747" s="1"/>
      <c r="AU2747" s="1"/>
      <c r="AV2747" s="1"/>
      <c r="AW2747" s="1"/>
      <c r="AX2747" s="1"/>
      <c r="AY2747" s="1"/>
      <c r="AZ2747" s="1"/>
      <c r="BA2747" s="1"/>
      <c r="BB2747" s="1"/>
      <c r="BC2747" s="1"/>
      <c r="BD2747" s="1"/>
      <c r="BE2747" s="1"/>
      <c r="BF2747" s="1"/>
      <c r="BG2747" s="1"/>
      <c r="BH2747" s="1"/>
      <c r="BI2747" s="1"/>
      <c r="BJ2747" s="1"/>
      <c r="BK2747" s="1"/>
    </row>
    <row r="2748" spans="1:63" s="2" customFormat="1" ht="15" customHeight="1" x14ac:dyDescent="0.15">
      <c r="A2748" s="1"/>
      <c r="B2748" s="1"/>
      <c r="C2748" s="1"/>
      <c r="D2748" s="1"/>
      <c r="E2748" s="1"/>
      <c r="F2748" s="1"/>
      <c r="G2748" s="1"/>
      <c r="H2748" s="1"/>
      <c r="I2748" s="1"/>
      <c r="J2748" s="1"/>
      <c r="K2748" s="1"/>
      <c r="L2748" s="1"/>
      <c r="M2748" s="1"/>
      <c r="N2748" s="1"/>
      <c r="O2748" s="1"/>
      <c r="P2748" s="1"/>
      <c r="Q2748" s="1"/>
      <c r="R2748" s="1"/>
      <c r="S2748" s="1"/>
      <c r="T2748" s="1"/>
      <c r="U2748" s="1"/>
      <c r="V2748" s="1"/>
      <c r="W2748" s="1"/>
      <c r="X2748" s="1"/>
      <c r="Y2748" s="1"/>
      <c r="Z2748" s="1"/>
      <c r="AA2748" s="1"/>
      <c r="AB2748" s="1"/>
      <c r="AC2748" s="1"/>
      <c r="AD2748" s="1"/>
      <c r="AE2748" s="1"/>
      <c r="AF2748" s="83"/>
      <c r="AG2748" s="87"/>
      <c r="AH2748" s="1"/>
      <c r="AI2748" s="1"/>
      <c r="AJ2748" s="1"/>
      <c r="AK2748" s="1"/>
      <c r="AL2748" s="1"/>
      <c r="AM2748" s="1"/>
      <c r="AN2748" s="1"/>
      <c r="AO2748" s="1"/>
      <c r="AP2748" s="1"/>
      <c r="AQ2748" s="1"/>
      <c r="AR2748" s="1"/>
      <c r="AS2748" s="1"/>
      <c r="AT2748" s="1"/>
      <c r="AU2748" s="1"/>
      <c r="AV2748" s="1"/>
      <c r="AW2748" s="1"/>
      <c r="AX2748" s="1"/>
      <c r="AY2748" s="1"/>
      <c r="AZ2748" s="1"/>
      <c r="BA2748" s="1"/>
      <c r="BB2748" s="1"/>
      <c r="BC2748" s="1"/>
      <c r="BD2748" s="1"/>
      <c r="BE2748" s="1"/>
      <c r="BF2748" s="1"/>
      <c r="BG2748" s="1"/>
      <c r="BH2748" s="1"/>
      <c r="BI2748" s="1"/>
      <c r="BJ2748" s="1"/>
      <c r="BK2748" s="1"/>
    </row>
    <row r="2749" spans="1:63" s="2" customFormat="1" ht="15" customHeight="1" x14ac:dyDescent="0.15">
      <c r="A2749" s="1"/>
      <c r="B2749" s="1"/>
      <c r="C2749" s="1"/>
      <c r="D2749" s="1"/>
      <c r="E2749" s="1"/>
      <c r="F2749" s="1"/>
      <c r="G2749" s="1"/>
      <c r="H2749" s="1"/>
      <c r="I2749" s="1"/>
      <c r="J2749" s="1"/>
      <c r="K2749" s="1"/>
      <c r="L2749" s="1"/>
      <c r="M2749" s="1"/>
      <c r="N2749" s="1"/>
      <c r="O2749" s="1"/>
      <c r="P2749" s="1"/>
      <c r="Q2749" s="1"/>
      <c r="R2749" s="1"/>
      <c r="S2749" s="1"/>
      <c r="T2749" s="1"/>
      <c r="U2749" s="1"/>
      <c r="V2749" s="1"/>
      <c r="W2749" s="1"/>
      <c r="X2749" s="1"/>
      <c r="Y2749" s="1"/>
      <c r="Z2749" s="1"/>
      <c r="AA2749" s="1"/>
      <c r="AB2749" s="1"/>
      <c r="AC2749" s="1"/>
      <c r="AD2749" s="1"/>
      <c r="AE2749" s="1"/>
      <c r="AF2749" s="83"/>
      <c r="AG2749" s="87"/>
      <c r="AH2749" s="1"/>
      <c r="AI2749" s="1"/>
      <c r="AJ2749" s="1"/>
      <c r="AK2749" s="1"/>
      <c r="AL2749" s="1"/>
      <c r="AM2749" s="1"/>
      <c r="AN2749" s="1"/>
      <c r="AO2749" s="1"/>
      <c r="AP2749" s="1"/>
      <c r="AQ2749" s="1"/>
      <c r="AR2749" s="1"/>
      <c r="AS2749" s="1"/>
      <c r="AT2749" s="1"/>
      <c r="AU2749" s="1"/>
      <c r="AV2749" s="1"/>
      <c r="AW2749" s="1"/>
      <c r="AX2749" s="1"/>
      <c r="AY2749" s="1"/>
      <c r="AZ2749" s="1"/>
      <c r="BA2749" s="1"/>
      <c r="BB2749" s="1"/>
      <c r="BC2749" s="1"/>
      <c r="BD2749" s="1"/>
      <c r="BE2749" s="1"/>
      <c r="BF2749" s="1"/>
      <c r="BG2749" s="1"/>
      <c r="BH2749" s="1"/>
      <c r="BI2749" s="1"/>
      <c r="BJ2749" s="1"/>
      <c r="BK2749" s="1"/>
    </row>
    <row r="2750" spans="1:63" s="2" customFormat="1" ht="15" customHeight="1" x14ac:dyDescent="0.15">
      <c r="A2750" s="1"/>
      <c r="B2750" s="1"/>
      <c r="C2750" s="1"/>
      <c r="D2750" s="1"/>
      <c r="E2750" s="1"/>
      <c r="F2750" s="1"/>
      <c r="G2750" s="1"/>
      <c r="H2750" s="1"/>
      <c r="I2750" s="1"/>
      <c r="J2750" s="1"/>
      <c r="K2750" s="1"/>
      <c r="L2750" s="1"/>
      <c r="M2750" s="1"/>
      <c r="N2750" s="1"/>
      <c r="O2750" s="1"/>
      <c r="P2750" s="1"/>
      <c r="Q2750" s="1"/>
      <c r="R2750" s="1"/>
      <c r="S2750" s="1"/>
      <c r="T2750" s="1"/>
      <c r="U2750" s="1"/>
      <c r="V2750" s="1"/>
      <c r="W2750" s="1"/>
      <c r="X2750" s="1"/>
      <c r="Y2750" s="1"/>
      <c r="Z2750" s="1"/>
      <c r="AA2750" s="1"/>
      <c r="AB2750" s="1"/>
      <c r="AC2750" s="1"/>
      <c r="AD2750" s="1"/>
      <c r="AE2750" s="1"/>
      <c r="AF2750" s="83"/>
      <c r="AG2750" s="87"/>
      <c r="AH2750" s="1"/>
      <c r="AI2750" s="1"/>
      <c r="AJ2750" s="1"/>
      <c r="AK2750" s="1"/>
      <c r="AL2750" s="1"/>
      <c r="AM2750" s="1"/>
      <c r="AN2750" s="1"/>
      <c r="AO2750" s="1"/>
      <c r="AP2750" s="1"/>
      <c r="AQ2750" s="1"/>
      <c r="AR2750" s="1"/>
      <c r="AS2750" s="1"/>
      <c r="AT2750" s="1"/>
      <c r="AU2750" s="1"/>
      <c r="AV2750" s="1"/>
      <c r="AW2750" s="1"/>
      <c r="AX2750" s="1"/>
      <c r="AY2750" s="1"/>
      <c r="AZ2750" s="1"/>
      <c r="BA2750" s="1"/>
      <c r="BB2750" s="1"/>
      <c r="BC2750" s="1"/>
      <c r="BD2750" s="1"/>
      <c r="BE2750" s="1"/>
      <c r="BF2750" s="1"/>
      <c r="BG2750" s="1"/>
      <c r="BH2750" s="1"/>
      <c r="BI2750" s="1"/>
      <c r="BJ2750" s="1"/>
      <c r="BK2750" s="1"/>
    </row>
    <row r="2751" spans="1:63" s="2" customFormat="1" ht="15" customHeight="1" x14ac:dyDescent="0.15">
      <c r="A2751" s="1"/>
      <c r="B2751" s="1"/>
      <c r="C2751" s="1"/>
      <c r="D2751" s="1"/>
      <c r="E2751" s="1"/>
      <c r="F2751" s="1"/>
      <c r="G2751" s="1"/>
      <c r="H2751" s="1"/>
      <c r="I2751" s="1"/>
      <c r="J2751" s="1"/>
      <c r="K2751" s="1"/>
      <c r="L2751" s="1"/>
      <c r="M2751" s="1"/>
      <c r="N2751" s="1"/>
      <c r="O2751" s="1"/>
      <c r="P2751" s="1"/>
      <c r="Q2751" s="1"/>
      <c r="R2751" s="1"/>
      <c r="S2751" s="1"/>
      <c r="T2751" s="1"/>
      <c r="U2751" s="1"/>
      <c r="V2751" s="1"/>
      <c r="W2751" s="1"/>
      <c r="X2751" s="1"/>
      <c r="Y2751" s="1"/>
      <c r="Z2751" s="1"/>
      <c r="AA2751" s="1"/>
      <c r="AB2751" s="1"/>
      <c r="AC2751" s="1"/>
      <c r="AD2751" s="1"/>
      <c r="AE2751" s="1"/>
      <c r="AF2751" s="83"/>
      <c r="AG2751" s="87"/>
      <c r="AH2751" s="1"/>
      <c r="AI2751" s="1"/>
      <c r="AJ2751" s="1"/>
      <c r="AK2751" s="1"/>
      <c r="AL2751" s="1"/>
      <c r="AM2751" s="1"/>
      <c r="AN2751" s="1"/>
      <c r="AO2751" s="1"/>
      <c r="AP2751" s="1"/>
      <c r="AQ2751" s="1"/>
      <c r="AR2751" s="1"/>
      <c r="AS2751" s="1"/>
      <c r="AT2751" s="1"/>
      <c r="AU2751" s="1"/>
      <c r="AV2751" s="1"/>
      <c r="AW2751" s="1"/>
      <c r="AX2751" s="1"/>
      <c r="AY2751" s="1"/>
      <c r="AZ2751" s="1"/>
      <c r="BA2751" s="1"/>
      <c r="BB2751" s="1"/>
      <c r="BC2751" s="1"/>
      <c r="BD2751" s="1"/>
      <c r="BE2751" s="1"/>
      <c r="BF2751" s="1"/>
      <c r="BG2751" s="1"/>
      <c r="BH2751" s="1"/>
      <c r="BI2751" s="1"/>
      <c r="BJ2751" s="1"/>
      <c r="BK2751" s="1"/>
    </row>
    <row r="2752" spans="1:63" s="2" customFormat="1" ht="15" customHeight="1" x14ac:dyDescent="0.15">
      <c r="A2752" s="1"/>
      <c r="B2752" s="1"/>
      <c r="C2752" s="1"/>
      <c r="D2752" s="1"/>
      <c r="E2752" s="1"/>
      <c r="F2752" s="1"/>
      <c r="G2752" s="1"/>
      <c r="H2752" s="1"/>
      <c r="I2752" s="1"/>
      <c r="J2752" s="1"/>
      <c r="K2752" s="1"/>
      <c r="L2752" s="1"/>
      <c r="M2752" s="1"/>
      <c r="N2752" s="1"/>
      <c r="O2752" s="1"/>
      <c r="P2752" s="1"/>
      <c r="Q2752" s="1"/>
      <c r="R2752" s="1"/>
      <c r="S2752" s="1"/>
      <c r="T2752" s="1"/>
      <c r="U2752" s="1"/>
      <c r="V2752" s="1"/>
      <c r="W2752" s="1"/>
      <c r="X2752" s="1"/>
      <c r="Y2752" s="1"/>
      <c r="Z2752" s="1"/>
      <c r="AA2752" s="1"/>
      <c r="AB2752" s="1"/>
      <c r="AC2752" s="1"/>
      <c r="AD2752" s="1"/>
      <c r="AE2752" s="1"/>
      <c r="AF2752" s="83"/>
      <c r="AG2752" s="87"/>
      <c r="AH2752" s="1"/>
      <c r="AI2752" s="1"/>
      <c r="AJ2752" s="1"/>
      <c r="AK2752" s="1"/>
      <c r="AL2752" s="1"/>
      <c r="AM2752" s="1"/>
      <c r="AN2752" s="1"/>
      <c r="AO2752" s="1"/>
      <c r="AP2752" s="1"/>
      <c r="AQ2752" s="1"/>
      <c r="AR2752" s="1"/>
      <c r="AS2752" s="1"/>
      <c r="AT2752" s="1"/>
      <c r="AU2752" s="1"/>
      <c r="AV2752" s="1"/>
      <c r="AW2752" s="1"/>
      <c r="AX2752" s="1"/>
      <c r="AY2752" s="1"/>
      <c r="AZ2752" s="1"/>
      <c r="BA2752" s="1"/>
      <c r="BB2752" s="1"/>
      <c r="BC2752" s="1"/>
      <c r="BD2752" s="1"/>
      <c r="BE2752" s="1"/>
      <c r="BF2752" s="1"/>
      <c r="BG2752" s="1"/>
      <c r="BH2752" s="1"/>
      <c r="BI2752" s="1"/>
      <c r="BJ2752" s="1"/>
      <c r="BK2752" s="1"/>
    </row>
    <row r="2753" spans="1:63" s="2" customFormat="1" ht="15" customHeight="1" x14ac:dyDescent="0.15">
      <c r="A2753" s="1"/>
      <c r="B2753" s="1"/>
      <c r="C2753" s="1"/>
      <c r="D2753" s="1"/>
      <c r="E2753" s="1"/>
      <c r="F2753" s="1"/>
      <c r="G2753" s="1"/>
      <c r="H2753" s="1"/>
      <c r="I2753" s="1"/>
      <c r="J2753" s="1"/>
      <c r="K2753" s="1"/>
      <c r="L2753" s="1"/>
      <c r="M2753" s="1"/>
      <c r="N2753" s="1"/>
      <c r="O2753" s="1"/>
      <c r="P2753" s="1"/>
      <c r="Q2753" s="1"/>
      <c r="R2753" s="1"/>
      <c r="S2753" s="1"/>
      <c r="T2753" s="1"/>
      <c r="U2753" s="1"/>
      <c r="V2753" s="1"/>
      <c r="W2753" s="1"/>
      <c r="X2753" s="1"/>
      <c r="Y2753" s="1"/>
      <c r="Z2753" s="1"/>
      <c r="AA2753" s="1"/>
      <c r="AB2753" s="1"/>
      <c r="AC2753" s="1"/>
      <c r="AD2753" s="1"/>
      <c r="AE2753" s="1"/>
      <c r="AF2753" s="83"/>
      <c r="AG2753" s="87"/>
      <c r="AH2753" s="1"/>
      <c r="AI2753" s="1"/>
      <c r="AJ2753" s="1"/>
      <c r="AK2753" s="1"/>
      <c r="AL2753" s="1"/>
      <c r="AM2753" s="1"/>
      <c r="AN2753" s="1"/>
      <c r="AO2753" s="1"/>
      <c r="AP2753" s="1"/>
      <c r="AQ2753" s="1"/>
      <c r="AR2753" s="1"/>
      <c r="AS2753" s="1"/>
      <c r="AT2753" s="1"/>
      <c r="AU2753" s="1"/>
      <c r="AV2753" s="1"/>
      <c r="AW2753" s="1"/>
      <c r="AX2753" s="1"/>
      <c r="AY2753" s="1"/>
      <c r="AZ2753" s="1"/>
      <c r="BA2753" s="1"/>
      <c r="BB2753" s="1"/>
      <c r="BC2753" s="1"/>
      <c r="BD2753" s="1"/>
      <c r="BE2753" s="1"/>
      <c r="BF2753" s="1"/>
      <c r="BG2753" s="1"/>
      <c r="BH2753" s="1"/>
      <c r="BI2753" s="1"/>
      <c r="BJ2753" s="1"/>
      <c r="BK2753" s="1"/>
    </row>
    <row r="2754" spans="1:63" s="2" customFormat="1" ht="15" customHeight="1" x14ac:dyDescent="0.15">
      <c r="A2754" s="1"/>
      <c r="B2754" s="1"/>
      <c r="C2754" s="1"/>
      <c r="D2754" s="1"/>
      <c r="E2754" s="1"/>
      <c r="F2754" s="1"/>
      <c r="G2754" s="1"/>
      <c r="H2754" s="1"/>
      <c r="I2754" s="1"/>
      <c r="J2754" s="1"/>
      <c r="K2754" s="1"/>
      <c r="L2754" s="1"/>
      <c r="M2754" s="1"/>
      <c r="N2754" s="1"/>
      <c r="O2754" s="1"/>
      <c r="P2754" s="1"/>
      <c r="Q2754" s="1"/>
      <c r="R2754" s="1"/>
      <c r="S2754" s="1"/>
      <c r="T2754" s="1"/>
      <c r="U2754" s="1"/>
      <c r="V2754" s="1"/>
      <c r="W2754" s="1"/>
      <c r="X2754" s="1"/>
      <c r="Y2754" s="1"/>
      <c r="Z2754" s="1"/>
      <c r="AA2754" s="1"/>
      <c r="AB2754" s="1"/>
      <c r="AC2754" s="1"/>
      <c r="AD2754" s="1"/>
      <c r="AE2754" s="1"/>
      <c r="AF2754" s="83"/>
      <c r="AG2754" s="87"/>
      <c r="AH2754" s="1"/>
      <c r="AI2754" s="1"/>
      <c r="AJ2754" s="1"/>
      <c r="AK2754" s="1"/>
      <c r="AL2754" s="1"/>
      <c r="AM2754" s="1"/>
      <c r="AN2754" s="1"/>
      <c r="AO2754" s="1"/>
      <c r="AP2754" s="1"/>
      <c r="AQ2754" s="1"/>
      <c r="AR2754" s="1"/>
      <c r="AS2754" s="1"/>
      <c r="AT2754" s="1"/>
      <c r="AU2754" s="1"/>
      <c r="AV2754" s="1"/>
      <c r="AW2754" s="1"/>
      <c r="AX2754" s="1"/>
      <c r="AY2754" s="1"/>
      <c r="AZ2754" s="1"/>
      <c r="BA2754" s="1"/>
      <c r="BB2754" s="1"/>
      <c r="BC2754" s="1"/>
      <c r="BD2754" s="1"/>
      <c r="BE2754" s="1"/>
      <c r="BF2754" s="1"/>
      <c r="BG2754" s="1"/>
      <c r="BH2754" s="1"/>
      <c r="BI2754" s="1"/>
      <c r="BJ2754" s="1"/>
      <c r="BK2754" s="1"/>
    </row>
    <row r="2755" spans="1:63" s="2" customFormat="1" ht="15" customHeight="1" x14ac:dyDescent="0.15">
      <c r="A2755" s="1"/>
      <c r="B2755" s="1"/>
      <c r="C2755" s="1"/>
      <c r="D2755" s="1"/>
      <c r="E2755" s="1"/>
      <c r="F2755" s="1"/>
      <c r="G2755" s="1"/>
      <c r="H2755" s="1"/>
      <c r="I2755" s="1"/>
      <c r="J2755" s="1"/>
      <c r="K2755" s="1"/>
      <c r="L2755" s="1"/>
      <c r="M2755" s="1"/>
      <c r="N2755" s="1"/>
      <c r="O2755" s="1"/>
      <c r="P2755" s="1"/>
      <c r="Q2755" s="1"/>
      <c r="R2755" s="1"/>
      <c r="S2755" s="1"/>
      <c r="T2755" s="1"/>
      <c r="U2755" s="1"/>
      <c r="V2755" s="1"/>
      <c r="W2755" s="1"/>
      <c r="X2755" s="1"/>
      <c r="Y2755" s="1"/>
      <c r="Z2755" s="1"/>
      <c r="AA2755" s="1"/>
      <c r="AB2755" s="1"/>
      <c r="AC2755" s="1"/>
      <c r="AD2755" s="1"/>
      <c r="AE2755" s="1"/>
      <c r="AF2755" s="83"/>
      <c r="AG2755" s="87"/>
      <c r="AH2755" s="1"/>
      <c r="AI2755" s="1"/>
      <c r="AJ2755" s="1"/>
      <c r="AK2755" s="1"/>
      <c r="AL2755" s="1"/>
      <c r="AM2755" s="1"/>
      <c r="AN2755" s="1"/>
      <c r="AO2755" s="1"/>
      <c r="AP2755" s="1"/>
      <c r="AQ2755" s="1"/>
      <c r="AR2755" s="1"/>
      <c r="AS2755" s="1"/>
      <c r="AT2755" s="1"/>
      <c r="AU2755" s="1"/>
      <c r="AV2755" s="1"/>
      <c r="AW2755" s="1"/>
      <c r="AX2755" s="1"/>
      <c r="AY2755" s="1"/>
      <c r="AZ2755" s="1"/>
      <c r="BA2755" s="1"/>
      <c r="BB2755" s="1"/>
      <c r="BC2755" s="1"/>
      <c r="BD2755" s="1"/>
      <c r="BE2755" s="1"/>
      <c r="BF2755" s="1"/>
      <c r="BG2755" s="1"/>
      <c r="BH2755" s="1"/>
      <c r="BI2755" s="1"/>
      <c r="BJ2755" s="1"/>
      <c r="BK2755" s="1"/>
    </row>
    <row r="2756" spans="1:63" s="2" customFormat="1" ht="15" customHeight="1" x14ac:dyDescent="0.15">
      <c r="A2756" s="1"/>
      <c r="B2756" s="1"/>
      <c r="C2756" s="1"/>
      <c r="D2756" s="1"/>
      <c r="E2756" s="1"/>
      <c r="F2756" s="1"/>
      <c r="G2756" s="1"/>
      <c r="H2756" s="1"/>
      <c r="I2756" s="1"/>
      <c r="J2756" s="1"/>
      <c r="K2756" s="1"/>
      <c r="L2756" s="1"/>
      <c r="M2756" s="1"/>
      <c r="N2756" s="1"/>
      <c r="O2756" s="1"/>
      <c r="P2756" s="1"/>
      <c r="Q2756" s="1"/>
      <c r="R2756" s="1"/>
      <c r="S2756" s="1"/>
      <c r="T2756" s="1"/>
      <c r="U2756" s="1"/>
      <c r="V2756" s="1"/>
      <c r="W2756" s="1"/>
      <c r="X2756" s="1"/>
      <c r="Y2756" s="1"/>
      <c r="Z2756" s="1"/>
      <c r="AA2756" s="1"/>
      <c r="AB2756" s="1"/>
      <c r="AC2756" s="1"/>
      <c r="AD2756" s="1"/>
      <c r="AE2756" s="1"/>
      <c r="AF2756" s="83"/>
      <c r="AG2756" s="87"/>
      <c r="AH2756" s="1"/>
      <c r="AI2756" s="1"/>
      <c r="AJ2756" s="1"/>
      <c r="AK2756" s="1"/>
      <c r="AL2756" s="1"/>
      <c r="AM2756" s="1"/>
      <c r="AN2756" s="1"/>
      <c r="AO2756" s="1"/>
      <c r="AP2756" s="1"/>
      <c r="AQ2756" s="1"/>
      <c r="AR2756" s="1"/>
      <c r="AS2756" s="1"/>
      <c r="AT2756" s="1"/>
      <c r="AU2756" s="1"/>
      <c r="AV2756" s="1"/>
      <c r="AW2756" s="1"/>
      <c r="AX2756" s="1"/>
      <c r="AY2756" s="1"/>
      <c r="AZ2756" s="1"/>
      <c r="BA2756" s="1"/>
      <c r="BB2756" s="1"/>
      <c r="BC2756" s="1"/>
      <c r="BD2756" s="1"/>
      <c r="BE2756" s="1"/>
      <c r="BF2756" s="1"/>
      <c r="BG2756" s="1"/>
      <c r="BH2756" s="1"/>
      <c r="BI2756" s="1"/>
      <c r="BJ2756" s="1"/>
      <c r="BK2756" s="1"/>
    </row>
    <row r="2757" spans="1:63" s="2" customFormat="1" ht="15" customHeight="1" x14ac:dyDescent="0.15">
      <c r="A2757" s="1"/>
      <c r="B2757" s="1"/>
      <c r="C2757" s="1"/>
      <c r="D2757" s="1"/>
      <c r="E2757" s="1"/>
      <c r="F2757" s="1"/>
      <c r="G2757" s="1"/>
      <c r="H2757" s="1"/>
      <c r="I2757" s="1"/>
      <c r="J2757" s="1"/>
      <c r="K2757" s="1"/>
      <c r="L2757" s="1"/>
      <c r="M2757" s="1"/>
      <c r="N2757" s="1"/>
      <c r="O2757" s="1"/>
      <c r="P2757" s="1"/>
      <c r="Q2757" s="1"/>
      <c r="R2757" s="1"/>
      <c r="S2757" s="1"/>
      <c r="T2757" s="1"/>
      <c r="U2757" s="1"/>
      <c r="V2757" s="1"/>
      <c r="W2757" s="1"/>
      <c r="X2757" s="1"/>
      <c r="Y2757" s="1"/>
      <c r="Z2757" s="1"/>
      <c r="AA2757" s="1"/>
      <c r="AB2757" s="1"/>
      <c r="AC2757" s="1"/>
      <c r="AD2757" s="1"/>
      <c r="AE2757" s="1"/>
      <c r="AF2757" s="83"/>
      <c r="AG2757" s="87"/>
      <c r="AH2757" s="1"/>
      <c r="AI2757" s="1"/>
      <c r="AJ2757" s="1"/>
      <c r="AK2757" s="1"/>
      <c r="AL2757" s="1"/>
      <c r="AM2757" s="1"/>
      <c r="AN2757" s="1"/>
      <c r="AO2757" s="1"/>
      <c r="AP2757" s="1"/>
      <c r="AQ2757" s="1"/>
      <c r="AR2757" s="1"/>
      <c r="AS2757" s="1"/>
      <c r="AT2757" s="1"/>
      <c r="AU2757" s="1"/>
      <c r="AV2757" s="1"/>
      <c r="AW2757" s="1"/>
      <c r="AX2757" s="1"/>
      <c r="AY2757" s="1"/>
      <c r="AZ2757" s="1"/>
      <c r="BA2757" s="1"/>
      <c r="BB2757" s="1"/>
      <c r="BC2757" s="1"/>
      <c r="BD2757" s="1"/>
      <c r="BE2757" s="1"/>
      <c r="BF2757" s="1"/>
      <c r="BG2757" s="1"/>
      <c r="BH2757" s="1"/>
      <c r="BI2757" s="1"/>
      <c r="BJ2757" s="1"/>
      <c r="BK2757" s="1"/>
    </row>
    <row r="2758" spans="1:63" s="2" customFormat="1" ht="15" customHeight="1" x14ac:dyDescent="0.15">
      <c r="A2758" s="1"/>
      <c r="B2758" s="1"/>
      <c r="C2758" s="1"/>
      <c r="D2758" s="1"/>
      <c r="E2758" s="1"/>
      <c r="F2758" s="1"/>
      <c r="G2758" s="1"/>
      <c r="H2758" s="1"/>
      <c r="I2758" s="1"/>
      <c r="J2758" s="1"/>
      <c r="K2758" s="1"/>
      <c r="L2758" s="1"/>
      <c r="M2758" s="1"/>
      <c r="N2758" s="1"/>
      <c r="O2758" s="1"/>
      <c r="P2758" s="1"/>
      <c r="Q2758" s="1"/>
      <c r="R2758" s="1"/>
      <c r="S2758" s="1"/>
      <c r="T2758" s="1"/>
      <c r="U2758" s="1"/>
      <c r="V2758" s="1"/>
      <c r="W2758" s="1"/>
      <c r="X2758" s="1"/>
      <c r="Y2758" s="1"/>
      <c r="Z2758" s="1"/>
      <c r="AA2758" s="1"/>
      <c r="AB2758" s="1"/>
      <c r="AC2758" s="1"/>
      <c r="AD2758" s="1"/>
      <c r="AE2758" s="1"/>
      <c r="AF2758" s="83"/>
      <c r="AG2758" s="87"/>
      <c r="AH2758" s="1"/>
      <c r="AI2758" s="1"/>
      <c r="AJ2758" s="1"/>
      <c r="AK2758" s="1"/>
      <c r="AL2758" s="1"/>
      <c r="AM2758" s="1"/>
      <c r="AN2758" s="1"/>
      <c r="AO2758" s="1"/>
      <c r="AP2758" s="1"/>
      <c r="AQ2758" s="1"/>
      <c r="AR2758" s="1"/>
      <c r="AS2758" s="1"/>
      <c r="AT2758" s="1"/>
      <c r="AU2758" s="1"/>
      <c r="AV2758" s="1"/>
      <c r="AW2758" s="1"/>
      <c r="AX2758" s="1"/>
      <c r="AY2758" s="1"/>
      <c r="AZ2758" s="1"/>
      <c r="BA2758" s="1"/>
      <c r="BB2758" s="1"/>
      <c r="BC2758" s="1"/>
      <c r="BD2758" s="1"/>
      <c r="BE2758" s="1"/>
      <c r="BF2758" s="1"/>
      <c r="BG2758" s="1"/>
      <c r="BH2758" s="1"/>
      <c r="BI2758" s="1"/>
      <c r="BJ2758" s="1"/>
      <c r="BK2758" s="1"/>
    </row>
    <row r="2759" spans="1:63" s="2" customFormat="1" ht="15" customHeight="1" x14ac:dyDescent="0.15">
      <c r="A2759" s="1"/>
      <c r="B2759" s="1"/>
      <c r="C2759" s="1"/>
      <c r="D2759" s="1"/>
      <c r="E2759" s="1"/>
      <c r="F2759" s="1"/>
      <c r="G2759" s="1"/>
      <c r="H2759" s="1"/>
      <c r="I2759" s="1"/>
      <c r="J2759" s="1"/>
      <c r="K2759" s="1"/>
      <c r="L2759" s="1"/>
      <c r="M2759" s="1"/>
      <c r="N2759" s="1"/>
      <c r="O2759" s="1"/>
      <c r="P2759" s="1"/>
      <c r="Q2759" s="1"/>
      <c r="R2759" s="1"/>
      <c r="S2759" s="1"/>
      <c r="T2759" s="1"/>
      <c r="U2759" s="1"/>
      <c r="V2759" s="1"/>
      <c r="W2759" s="1"/>
      <c r="X2759" s="1"/>
      <c r="Y2759" s="1"/>
      <c r="Z2759" s="1"/>
      <c r="AA2759" s="1"/>
      <c r="AB2759" s="1"/>
      <c r="AC2759" s="1"/>
      <c r="AD2759" s="1"/>
      <c r="AE2759" s="1"/>
      <c r="AF2759" s="83"/>
      <c r="AG2759" s="87"/>
      <c r="AH2759" s="1"/>
      <c r="AI2759" s="1"/>
      <c r="AJ2759" s="1"/>
      <c r="AK2759" s="1"/>
      <c r="AL2759" s="1"/>
      <c r="AM2759" s="1"/>
      <c r="AN2759" s="1"/>
      <c r="AO2759" s="1"/>
      <c r="AP2759" s="1"/>
      <c r="AQ2759" s="1"/>
      <c r="AR2759" s="1"/>
      <c r="AS2759" s="1"/>
      <c r="AT2759" s="1"/>
      <c r="AU2759" s="1"/>
      <c r="AV2759" s="1"/>
      <c r="AW2759" s="1"/>
      <c r="AX2759" s="1"/>
      <c r="AY2759" s="1"/>
      <c r="AZ2759" s="1"/>
      <c r="BA2759" s="1"/>
      <c r="BB2759" s="1"/>
      <c r="BC2759" s="1"/>
      <c r="BD2759" s="1"/>
      <c r="BE2759" s="1"/>
      <c r="BF2759" s="1"/>
      <c r="BG2759" s="1"/>
      <c r="BH2759" s="1"/>
      <c r="BI2759" s="1"/>
      <c r="BJ2759" s="1"/>
      <c r="BK2759" s="1"/>
    </row>
    <row r="2760" spans="1:63" s="2" customFormat="1" ht="15" customHeight="1" x14ac:dyDescent="0.15">
      <c r="A2760" s="1"/>
      <c r="B2760" s="1"/>
      <c r="C2760" s="1"/>
      <c r="D2760" s="1"/>
      <c r="E2760" s="1"/>
      <c r="F2760" s="1"/>
      <c r="G2760" s="1"/>
      <c r="H2760" s="1"/>
      <c r="I2760" s="1"/>
      <c r="J2760" s="1"/>
      <c r="K2760" s="1"/>
      <c r="L2760" s="1"/>
      <c r="M2760" s="1"/>
      <c r="N2760" s="1"/>
      <c r="O2760" s="1"/>
      <c r="P2760" s="1"/>
      <c r="Q2760" s="1"/>
      <c r="R2760" s="1"/>
      <c r="S2760" s="1"/>
      <c r="T2760" s="1"/>
      <c r="U2760" s="1"/>
      <c r="V2760" s="1"/>
      <c r="W2760" s="1"/>
      <c r="X2760" s="1"/>
      <c r="Y2760" s="1"/>
      <c r="Z2760" s="1"/>
      <c r="AA2760" s="1"/>
      <c r="AB2760" s="1"/>
      <c r="AC2760" s="1"/>
      <c r="AD2760" s="1"/>
      <c r="AE2760" s="1"/>
      <c r="AF2760" s="83"/>
      <c r="AG2760" s="87"/>
      <c r="AH2760" s="1"/>
      <c r="AI2760" s="1"/>
      <c r="AJ2760" s="1"/>
      <c r="AK2760" s="1"/>
      <c r="AL2760" s="1"/>
      <c r="AM2760" s="1"/>
      <c r="AN2760" s="1"/>
      <c r="AO2760" s="1"/>
      <c r="AP2760" s="1"/>
      <c r="AQ2760" s="1"/>
      <c r="AR2760" s="1"/>
      <c r="AS2760" s="1"/>
      <c r="AT2760" s="1"/>
      <c r="AU2760" s="1"/>
      <c r="AV2760" s="1"/>
      <c r="AW2760" s="1"/>
      <c r="AX2760" s="1"/>
      <c r="AY2760" s="1"/>
      <c r="AZ2760" s="1"/>
      <c r="BA2760" s="1"/>
      <c r="BB2760" s="1"/>
      <c r="BC2760" s="1"/>
      <c r="BD2760" s="1"/>
      <c r="BE2760" s="1"/>
      <c r="BF2760" s="1"/>
      <c r="BG2760" s="1"/>
      <c r="BH2760" s="1"/>
      <c r="BI2760" s="1"/>
      <c r="BJ2760" s="1"/>
      <c r="BK2760" s="1"/>
    </row>
    <row r="2761" spans="1:63" s="2" customFormat="1" ht="15" customHeight="1" x14ac:dyDescent="0.15">
      <c r="A2761" s="1"/>
      <c r="B2761" s="1"/>
      <c r="C2761" s="1"/>
      <c r="D2761" s="1"/>
      <c r="E2761" s="1"/>
      <c r="F2761" s="1"/>
      <c r="G2761" s="1"/>
      <c r="H2761" s="1"/>
      <c r="I2761" s="1"/>
      <c r="J2761" s="1"/>
      <c r="K2761" s="1"/>
      <c r="L2761" s="1"/>
      <c r="M2761" s="1"/>
      <c r="N2761" s="1"/>
      <c r="O2761" s="1"/>
      <c r="P2761" s="1"/>
      <c r="Q2761" s="1"/>
      <c r="R2761" s="1"/>
      <c r="S2761" s="1"/>
      <c r="T2761" s="1"/>
      <c r="U2761" s="1"/>
      <c r="V2761" s="1"/>
      <c r="W2761" s="1"/>
      <c r="X2761" s="1"/>
      <c r="Y2761" s="1"/>
      <c r="Z2761" s="1"/>
      <c r="AA2761" s="1"/>
      <c r="AB2761" s="1"/>
      <c r="AC2761" s="1"/>
      <c r="AD2761" s="1"/>
      <c r="AE2761" s="1"/>
      <c r="AF2761" s="83"/>
      <c r="AG2761" s="87"/>
      <c r="AH2761" s="1"/>
      <c r="AI2761" s="1"/>
      <c r="AJ2761" s="1"/>
      <c r="AK2761" s="1"/>
      <c r="AL2761" s="1"/>
      <c r="AM2761" s="1"/>
      <c r="AN2761" s="1"/>
      <c r="AO2761" s="1"/>
      <c r="AP2761" s="1"/>
      <c r="AQ2761" s="1"/>
      <c r="AR2761" s="1"/>
      <c r="AS2761" s="1"/>
      <c r="AT2761" s="1"/>
      <c r="AU2761" s="1"/>
      <c r="AV2761" s="1"/>
      <c r="AW2761" s="1"/>
      <c r="AX2761" s="1"/>
      <c r="AY2761" s="1"/>
      <c r="AZ2761" s="1"/>
      <c r="BA2761" s="1"/>
      <c r="BB2761" s="1"/>
      <c r="BC2761" s="1"/>
      <c r="BD2761" s="1"/>
      <c r="BE2761" s="1"/>
      <c r="BF2761" s="1"/>
      <c r="BG2761" s="1"/>
      <c r="BH2761" s="1"/>
      <c r="BI2761" s="1"/>
      <c r="BJ2761" s="1"/>
      <c r="BK2761" s="1"/>
    </row>
    <row r="2762" spans="1:63" s="2" customFormat="1" ht="15" customHeight="1" x14ac:dyDescent="0.15">
      <c r="A2762" s="1"/>
      <c r="B2762" s="1"/>
      <c r="C2762" s="1"/>
      <c r="D2762" s="1"/>
      <c r="E2762" s="1"/>
      <c r="F2762" s="1"/>
      <c r="G2762" s="1"/>
      <c r="H2762" s="1"/>
      <c r="I2762" s="1"/>
      <c r="J2762" s="1"/>
      <c r="K2762" s="1"/>
      <c r="L2762" s="1"/>
      <c r="M2762" s="1"/>
      <c r="N2762" s="1"/>
      <c r="O2762" s="1"/>
      <c r="P2762" s="1"/>
      <c r="Q2762" s="1"/>
      <c r="R2762" s="1"/>
      <c r="S2762" s="1"/>
      <c r="T2762" s="1"/>
      <c r="U2762" s="1"/>
      <c r="V2762" s="1"/>
      <c r="W2762" s="1"/>
      <c r="X2762" s="1"/>
      <c r="Y2762" s="1"/>
      <c r="Z2762" s="1"/>
      <c r="AA2762" s="1"/>
      <c r="AB2762" s="1"/>
      <c r="AC2762" s="1"/>
      <c r="AD2762" s="1"/>
      <c r="AE2762" s="1"/>
      <c r="AF2762" s="83"/>
      <c r="AG2762" s="87"/>
      <c r="AH2762" s="1"/>
      <c r="AI2762" s="1"/>
      <c r="AJ2762" s="1"/>
      <c r="AK2762" s="1"/>
      <c r="AL2762" s="1"/>
      <c r="AM2762" s="1"/>
      <c r="AN2762" s="1"/>
      <c r="AO2762" s="1"/>
      <c r="AP2762" s="1"/>
      <c r="AQ2762" s="1"/>
      <c r="AR2762" s="1"/>
      <c r="AS2762" s="1"/>
      <c r="AT2762" s="1"/>
      <c r="AU2762" s="1"/>
      <c r="AV2762" s="1"/>
      <c r="AW2762" s="1"/>
      <c r="AX2762" s="1"/>
      <c r="AY2762" s="1"/>
      <c r="AZ2762" s="1"/>
      <c r="BA2762" s="1"/>
      <c r="BB2762" s="1"/>
      <c r="BC2762" s="1"/>
      <c r="BD2762" s="1"/>
      <c r="BE2762" s="1"/>
      <c r="BF2762" s="1"/>
      <c r="BG2762" s="1"/>
      <c r="BH2762" s="1"/>
      <c r="BI2762" s="1"/>
      <c r="BJ2762" s="1"/>
      <c r="BK2762" s="1"/>
    </row>
    <row r="2763" spans="1:63" s="2" customFormat="1" ht="15" customHeight="1" x14ac:dyDescent="0.15">
      <c r="A2763" s="1"/>
      <c r="B2763" s="1"/>
      <c r="C2763" s="1"/>
      <c r="D2763" s="1"/>
      <c r="E2763" s="1"/>
      <c r="F2763" s="1"/>
      <c r="G2763" s="1"/>
      <c r="H2763" s="1"/>
      <c r="I2763" s="1"/>
      <c r="J2763" s="1"/>
      <c r="K2763" s="1"/>
      <c r="L2763" s="1"/>
      <c r="M2763" s="1"/>
      <c r="N2763" s="1"/>
      <c r="O2763" s="1"/>
      <c r="P2763" s="1"/>
      <c r="Q2763" s="1"/>
      <c r="R2763" s="1"/>
      <c r="S2763" s="1"/>
      <c r="T2763" s="1"/>
      <c r="U2763" s="1"/>
      <c r="V2763" s="1"/>
      <c r="W2763" s="1"/>
      <c r="X2763" s="1"/>
      <c r="Y2763" s="1"/>
      <c r="Z2763" s="1"/>
      <c r="AA2763" s="1"/>
      <c r="AB2763" s="1"/>
      <c r="AC2763" s="1"/>
      <c r="AD2763" s="1"/>
      <c r="AE2763" s="1"/>
      <c r="AF2763" s="83"/>
      <c r="AG2763" s="87"/>
      <c r="AH2763" s="1"/>
      <c r="AI2763" s="1"/>
      <c r="AJ2763" s="1"/>
      <c r="AK2763" s="1"/>
      <c r="AL2763" s="1"/>
      <c r="AM2763" s="1"/>
      <c r="AN2763" s="1"/>
      <c r="AO2763" s="1"/>
      <c r="AP2763" s="1"/>
      <c r="AQ2763" s="1"/>
      <c r="AR2763" s="1"/>
      <c r="AS2763" s="1"/>
      <c r="AT2763" s="1"/>
      <c r="AU2763" s="1"/>
      <c r="AV2763" s="1"/>
      <c r="AW2763" s="1"/>
      <c r="AX2763" s="1"/>
      <c r="AY2763" s="1"/>
      <c r="AZ2763" s="1"/>
      <c r="BA2763" s="1"/>
      <c r="BB2763" s="1"/>
      <c r="BC2763" s="1"/>
      <c r="BD2763" s="1"/>
      <c r="BE2763" s="1"/>
      <c r="BF2763" s="1"/>
      <c r="BG2763" s="1"/>
      <c r="BH2763" s="1"/>
      <c r="BI2763" s="1"/>
      <c r="BJ2763" s="1"/>
      <c r="BK2763" s="1"/>
    </row>
    <row r="2764" spans="1:63" s="2" customFormat="1" ht="15" customHeight="1" x14ac:dyDescent="0.15">
      <c r="A2764" s="1"/>
      <c r="B2764" s="1"/>
      <c r="C2764" s="1"/>
      <c r="D2764" s="1"/>
      <c r="E2764" s="1"/>
      <c r="F2764" s="1"/>
      <c r="G2764" s="1"/>
      <c r="H2764" s="1"/>
      <c r="I2764" s="1"/>
      <c r="J2764" s="1"/>
      <c r="K2764" s="1"/>
      <c r="L2764" s="1"/>
      <c r="M2764" s="1"/>
      <c r="N2764" s="1"/>
      <c r="O2764" s="1"/>
      <c r="P2764" s="1"/>
      <c r="Q2764" s="1"/>
      <c r="R2764" s="1"/>
      <c r="S2764" s="1"/>
      <c r="T2764" s="1"/>
      <c r="U2764" s="1"/>
      <c r="V2764" s="1"/>
      <c r="W2764" s="1"/>
      <c r="X2764" s="1"/>
      <c r="Y2764" s="1"/>
      <c r="Z2764" s="1"/>
      <c r="AA2764" s="1"/>
      <c r="AB2764" s="1"/>
      <c r="AC2764" s="1"/>
      <c r="AD2764" s="1"/>
      <c r="AE2764" s="1"/>
      <c r="AF2764" s="83"/>
      <c r="AG2764" s="87"/>
      <c r="AH2764" s="1"/>
      <c r="AI2764" s="1"/>
      <c r="AJ2764" s="1"/>
      <c r="AK2764" s="1"/>
      <c r="AL2764" s="1"/>
      <c r="AM2764" s="1"/>
      <c r="AN2764" s="1"/>
      <c r="AO2764" s="1"/>
      <c r="AP2764" s="1"/>
      <c r="AQ2764" s="1"/>
      <c r="AR2764" s="1"/>
      <c r="AS2764" s="1"/>
      <c r="AT2764" s="1"/>
      <c r="AU2764" s="1"/>
      <c r="AV2764" s="1"/>
      <c r="AW2764" s="1"/>
      <c r="AX2764" s="1"/>
      <c r="AY2764" s="1"/>
      <c r="AZ2764" s="1"/>
      <c r="BA2764" s="1"/>
      <c r="BB2764" s="1"/>
      <c r="BC2764" s="1"/>
      <c r="BD2764" s="1"/>
      <c r="BE2764" s="1"/>
      <c r="BF2764" s="1"/>
      <c r="BG2764" s="1"/>
      <c r="BH2764" s="1"/>
      <c r="BI2764" s="1"/>
      <c r="BJ2764" s="1"/>
      <c r="BK2764" s="1"/>
    </row>
    <row r="2765" spans="1:63" s="2" customFormat="1" ht="15" customHeight="1" x14ac:dyDescent="0.15">
      <c r="A2765" s="1"/>
      <c r="B2765" s="1"/>
      <c r="C2765" s="1"/>
      <c r="D2765" s="1"/>
      <c r="E2765" s="1"/>
      <c r="F2765" s="1"/>
      <c r="G2765" s="1"/>
      <c r="H2765" s="1"/>
      <c r="I2765" s="1"/>
      <c r="J2765" s="1"/>
      <c r="K2765" s="1"/>
      <c r="L2765" s="1"/>
      <c r="M2765" s="1"/>
      <c r="N2765" s="1"/>
      <c r="O2765" s="1"/>
      <c r="P2765" s="1"/>
      <c r="Q2765" s="1"/>
      <c r="R2765" s="1"/>
      <c r="S2765" s="1"/>
      <c r="T2765" s="1"/>
      <c r="U2765" s="1"/>
      <c r="V2765" s="1"/>
      <c r="W2765" s="1"/>
      <c r="X2765" s="1"/>
      <c r="Y2765" s="1"/>
      <c r="Z2765" s="1"/>
      <c r="AA2765" s="1"/>
      <c r="AB2765" s="1"/>
      <c r="AC2765" s="1"/>
      <c r="AD2765" s="1"/>
      <c r="AE2765" s="1"/>
      <c r="AF2765" s="83"/>
      <c r="AG2765" s="87"/>
      <c r="AH2765" s="1"/>
      <c r="AI2765" s="1"/>
      <c r="AJ2765" s="1"/>
      <c r="AK2765" s="1"/>
      <c r="AL2765" s="1"/>
      <c r="AM2765" s="1"/>
      <c r="AN2765" s="1"/>
      <c r="AO2765" s="1"/>
      <c r="AP2765" s="1"/>
      <c r="AQ2765" s="1"/>
      <c r="AR2765" s="1"/>
      <c r="AS2765" s="1"/>
      <c r="AT2765" s="1"/>
      <c r="AU2765" s="1"/>
      <c r="AV2765" s="1"/>
      <c r="AW2765" s="1"/>
      <c r="AX2765" s="1"/>
      <c r="AY2765" s="1"/>
      <c r="AZ2765" s="1"/>
      <c r="BA2765" s="1"/>
      <c r="BB2765" s="1"/>
      <c r="BC2765" s="1"/>
      <c r="BD2765" s="1"/>
      <c r="BE2765" s="1"/>
      <c r="BF2765" s="1"/>
      <c r="BG2765" s="1"/>
      <c r="BH2765" s="1"/>
      <c r="BI2765" s="1"/>
      <c r="BJ2765" s="1"/>
      <c r="BK2765" s="1"/>
    </row>
    <row r="2766" spans="1:63" s="2" customFormat="1" ht="15" customHeight="1" x14ac:dyDescent="0.15">
      <c r="A2766" s="1"/>
      <c r="B2766" s="1"/>
      <c r="C2766" s="1"/>
      <c r="D2766" s="1"/>
      <c r="E2766" s="1"/>
      <c r="F2766" s="1"/>
      <c r="G2766" s="1"/>
      <c r="H2766" s="1"/>
      <c r="I2766" s="1"/>
      <c r="J2766" s="1"/>
      <c r="K2766" s="1"/>
      <c r="L2766" s="1"/>
      <c r="M2766" s="1"/>
      <c r="N2766" s="1"/>
      <c r="O2766" s="1"/>
      <c r="P2766" s="1"/>
      <c r="Q2766" s="1"/>
      <c r="R2766" s="1"/>
      <c r="S2766" s="1"/>
      <c r="T2766" s="1"/>
      <c r="U2766" s="1"/>
      <c r="V2766" s="1"/>
      <c r="W2766" s="1"/>
      <c r="X2766" s="1"/>
      <c r="Y2766" s="1"/>
      <c r="Z2766" s="1"/>
      <c r="AA2766" s="1"/>
      <c r="AB2766" s="1"/>
      <c r="AC2766" s="1"/>
      <c r="AD2766" s="1"/>
      <c r="AE2766" s="1"/>
      <c r="AF2766" s="83"/>
      <c r="AG2766" s="87"/>
      <c r="AH2766" s="1"/>
      <c r="AI2766" s="1"/>
      <c r="AJ2766" s="1"/>
      <c r="AK2766" s="1"/>
      <c r="AL2766" s="1"/>
      <c r="AM2766" s="1"/>
      <c r="AN2766" s="1"/>
      <c r="AO2766" s="1"/>
      <c r="AP2766" s="1"/>
      <c r="AQ2766" s="1"/>
      <c r="AR2766" s="1"/>
      <c r="AS2766" s="1"/>
      <c r="AT2766" s="1"/>
      <c r="AU2766" s="1"/>
      <c r="AV2766" s="1"/>
      <c r="AW2766" s="1"/>
      <c r="AX2766" s="1"/>
      <c r="AY2766" s="1"/>
      <c r="AZ2766" s="1"/>
      <c r="BA2766" s="1"/>
      <c r="BB2766" s="1"/>
      <c r="BC2766" s="1"/>
      <c r="BD2766" s="1"/>
      <c r="BE2766" s="1"/>
      <c r="BF2766" s="1"/>
      <c r="BG2766" s="1"/>
      <c r="BH2766" s="1"/>
      <c r="BI2766" s="1"/>
      <c r="BJ2766" s="1"/>
      <c r="BK2766" s="1"/>
    </row>
    <row r="2767" spans="1:63" s="2" customFormat="1" ht="15" customHeight="1" x14ac:dyDescent="0.15">
      <c r="A2767" s="1"/>
      <c r="B2767" s="1"/>
      <c r="C2767" s="1"/>
      <c r="D2767" s="1"/>
      <c r="E2767" s="1"/>
      <c r="F2767" s="1"/>
      <c r="G2767" s="1"/>
      <c r="H2767" s="1"/>
      <c r="I2767" s="1"/>
      <c r="J2767" s="1"/>
      <c r="K2767" s="1"/>
      <c r="L2767" s="1"/>
      <c r="M2767" s="1"/>
      <c r="N2767" s="1"/>
      <c r="O2767" s="1"/>
      <c r="P2767" s="1"/>
      <c r="Q2767" s="1"/>
      <c r="R2767" s="1"/>
      <c r="S2767" s="1"/>
      <c r="T2767" s="1"/>
      <c r="U2767" s="1"/>
      <c r="V2767" s="1"/>
      <c r="W2767" s="1"/>
      <c r="X2767" s="1"/>
      <c r="Y2767" s="1"/>
      <c r="Z2767" s="1"/>
      <c r="AA2767" s="1"/>
      <c r="AB2767" s="1"/>
      <c r="AC2767" s="1"/>
      <c r="AD2767" s="1"/>
      <c r="AE2767" s="1"/>
      <c r="AF2767" s="83"/>
      <c r="AG2767" s="87"/>
      <c r="AH2767" s="1"/>
      <c r="AI2767" s="1"/>
      <c r="AJ2767" s="1"/>
      <c r="AK2767" s="1"/>
      <c r="AL2767" s="1"/>
      <c r="AM2767" s="1"/>
      <c r="AN2767" s="1"/>
      <c r="AO2767" s="1"/>
      <c r="AP2767" s="1"/>
      <c r="AQ2767" s="1"/>
      <c r="AR2767" s="1"/>
      <c r="AS2767" s="1"/>
      <c r="AT2767" s="1"/>
      <c r="AU2767" s="1"/>
      <c r="AV2767" s="1"/>
      <c r="AW2767" s="1"/>
      <c r="AX2767" s="1"/>
      <c r="AY2767" s="1"/>
      <c r="AZ2767" s="1"/>
      <c r="BA2767" s="1"/>
      <c r="BB2767" s="1"/>
      <c r="BC2767" s="1"/>
      <c r="BD2767" s="1"/>
      <c r="BE2767" s="1"/>
      <c r="BF2767" s="1"/>
      <c r="BG2767" s="1"/>
      <c r="BH2767" s="1"/>
      <c r="BI2767" s="1"/>
      <c r="BJ2767" s="1"/>
      <c r="BK2767" s="1"/>
    </row>
    <row r="2768" spans="1:63" s="2" customFormat="1" ht="15" customHeight="1" x14ac:dyDescent="0.15">
      <c r="A2768" s="1"/>
      <c r="B2768" s="1"/>
      <c r="C2768" s="1"/>
      <c r="D2768" s="1"/>
      <c r="E2768" s="1"/>
      <c r="F2768" s="1"/>
      <c r="G2768" s="1"/>
      <c r="H2768" s="1"/>
      <c r="I2768" s="1"/>
      <c r="J2768" s="1"/>
      <c r="K2768" s="1"/>
      <c r="L2768" s="1"/>
      <c r="M2768" s="1"/>
      <c r="N2768" s="1"/>
      <c r="O2768" s="1"/>
      <c r="P2768" s="1"/>
      <c r="Q2768" s="1"/>
      <c r="R2768" s="1"/>
      <c r="S2768" s="1"/>
      <c r="T2768" s="1"/>
      <c r="U2768" s="1"/>
      <c r="V2768" s="1"/>
      <c r="W2768" s="1"/>
      <c r="X2768" s="1"/>
      <c r="Y2768" s="1"/>
      <c r="Z2768" s="1"/>
      <c r="AA2768" s="1"/>
      <c r="AB2768" s="1"/>
      <c r="AC2768" s="1"/>
      <c r="AD2768" s="1"/>
      <c r="AE2768" s="1"/>
      <c r="AF2768" s="83"/>
      <c r="AG2768" s="87"/>
      <c r="AH2768" s="1"/>
      <c r="AI2768" s="1"/>
      <c r="AJ2768" s="1"/>
      <c r="AK2768" s="1"/>
      <c r="AL2768" s="1"/>
      <c r="AM2768" s="1"/>
      <c r="AN2768" s="1"/>
      <c r="AO2768" s="1"/>
      <c r="AP2768" s="1"/>
      <c r="AQ2768" s="1"/>
      <c r="AR2768" s="1"/>
      <c r="AS2768" s="1"/>
      <c r="AT2768" s="1"/>
      <c r="AU2768" s="1"/>
      <c r="AV2768" s="1"/>
      <c r="AW2768" s="1"/>
      <c r="AX2768" s="1"/>
      <c r="AY2768" s="1"/>
      <c r="AZ2768" s="1"/>
      <c r="BA2768" s="1"/>
      <c r="BB2768" s="1"/>
      <c r="BC2768" s="1"/>
      <c r="BD2768" s="1"/>
      <c r="BE2768" s="1"/>
      <c r="BF2768" s="1"/>
      <c r="BG2768" s="1"/>
      <c r="BH2768" s="1"/>
      <c r="BI2768" s="1"/>
      <c r="BJ2768" s="1"/>
      <c r="BK2768" s="1"/>
    </row>
    <row r="2769" spans="1:63" s="2" customFormat="1" ht="15" customHeight="1" x14ac:dyDescent="0.15">
      <c r="A2769" s="1"/>
      <c r="B2769" s="1"/>
      <c r="C2769" s="1"/>
      <c r="D2769" s="1"/>
      <c r="E2769" s="1"/>
      <c r="F2769" s="1"/>
      <c r="G2769" s="1"/>
      <c r="H2769" s="1"/>
      <c r="I2769" s="1"/>
      <c r="J2769" s="1"/>
      <c r="K2769" s="1"/>
      <c r="L2769" s="1"/>
      <c r="M2769" s="1"/>
      <c r="N2769" s="1"/>
      <c r="O2769" s="1"/>
      <c r="P2769" s="1"/>
      <c r="Q2769" s="1"/>
      <c r="R2769" s="1"/>
      <c r="S2769" s="1"/>
      <c r="T2769" s="1"/>
      <c r="U2769" s="1"/>
      <c r="V2769" s="1"/>
      <c r="W2769" s="1"/>
      <c r="X2769" s="1"/>
      <c r="Y2769" s="1"/>
      <c r="Z2769" s="1"/>
      <c r="AA2769" s="1"/>
      <c r="AB2769" s="1"/>
      <c r="AC2769" s="1"/>
      <c r="AD2769" s="1"/>
      <c r="AE2769" s="1"/>
      <c r="AF2769" s="83"/>
      <c r="AG2769" s="87"/>
      <c r="AH2769" s="1"/>
      <c r="AI2769" s="1"/>
      <c r="AJ2769" s="1"/>
      <c r="AK2769" s="1"/>
      <c r="AL2769" s="1"/>
      <c r="AM2769" s="1"/>
      <c r="AN2769" s="1"/>
      <c r="AO2769" s="1"/>
      <c r="AP2769" s="1"/>
      <c r="AQ2769" s="1"/>
      <c r="AR2769" s="1"/>
      <c r="AS2769" s="1"/>
      <c r="AT2769" s="1"/>
      <c r="AU2769" s="1"/>
      <c r="AV2769" s="1"/>
      <c r="AW2769" s="1"/>
      <c r="AX2769" s="1"/>
      <c r="AY2769" s="1"/>
      <c r="AZ2769" s="1"/>
      <c r="BA2769" s="1"/>
      <c r="BB2769" s="1"/>
      <c r="BC2769" s="1"/>
      <c r="BD2769" s="1"/>
      <c r="BE2769" s="1"/>
      <c r="BF2769" s="1"/>
      <c r="BG2769" s="1"/>
      <c r="BH2769" s="1"/>
      <c r="BI2769" s="1"/>
      <c r="BJ2769" s="1"/>
      <c r="BK2769" s="1"/>
    </row>
    <row r="2770" spans="1:63" s="2" customFormat="1" ht="15" customHeight="1" x14ac:dyDescent="0.15">
      <c r="A2770" s="1"/>
      <c r="B2770" s="1"/>
      <c r="C2770" s="1"/>
      <c r="D2770" s="1"/>
      <c r="E2770" s="1"/>
      <c r="F2770" s="1"/>
      <c r="G2770" s="1"/>
      <c r="H2770" s="1"/>
      <c r="I2770" s="1"/>
      <c r="J2770" s="1"/>
      <c r="K2770" s="1"/>
      <c r="L2770" s="1"/>
      <c r="M2770" s="1"/>
      <c r="N2770" s="1"/>
      <c r="O2770" s="1"/>
      <c r="P2770" s="1"/>
      <c r="Q2770" s="1"/>
      <c r="R2770" s="1"/>
      <c r="S2770" s="1"/>
      <c r="T2770" s="1"/>
      <c r="U2770" s="1"/>
      <c r="V2770" s="1"/>
      <c r="W2770" s="1"/>
      <c r="X2770" s="1"/>
      <c r="Y2770" s="1"/>
      <c r="Z2770" s="1"/>
      <c r="AA2770" s="1"/>
      <c r="AB2770" s="1"/>
      <c r="AC2770" s="1"/>
      <c r="AD2770" s="1"/>
      <c r="AE2770" s="1"/>
      <c r="AF2770" s="83"/>
      <c r="AG2770" s="87"/>
      <c r="AH2770" s="1"/>
      <c r="AI2770" s="1"/>
      <c r="AJ2770" s="1"/>
      <c r="AK2770" s="1"/>
      <c r="AL2770" s="1"/>
      <c r="AM2770" s="1"/>
      <c r="AN2770" s="1"/>
      <c r="AO2770" s="1"/>
      <c r="AP2770" s="1"/>
      <c r="AQ2770" s="1"/>
      <c r="AR2770" s="1"/>
      <c r="AS2770" s="1"/>
      <c r="AT2770" s="1"/>
      <c r="AU2770" s="1"/>
      <c r="AV2770" s="1"/>
      <c r="AW2770" s="1"/>
      <c r="AX2770" s="1"/>
      <c r="AY2770" s="1"/>
      <c r="AZ2770" s="1"/>
      <c r="BA2770" s="1"/>
      <c r="BB2770" s="1"/>
      <c r="BC2770" s="1"/>
      <c r="BD2770" s="1"/>
      <c r="BE2770" s="1"/>
      <c r="BF2770" s="1"/>
      <c r="BG2770" s="1"/>
      <c r="BH2770" s="1"/>
      <c r="BI2770" s="1"/>
      <c r="BJ2770" s="1"/>
      <c r="BK2770" s="1"/>
    </row>
    <row r="2771" spans="1:63" s="2" customFormat="1" ht="15" customHeight="1" x14ac:dyDescent="0.15">
      <c r="A2771" s="1"/>
      <c r="B2771" s="1"/>
      <c r="C2771" s="1"/>
      <c r="D2771" s="1"/>
      <c r="E2771" s="1"/>
      <c r="F2771" s="1"/>
      <c r="G2771" s="1"/>
      <c r="H2771" s="1"/>
      <c r="I2771" s="1"/>
      <c r="J2771" s="1"/>
      <c r="K2771" s="1"/>
      <c r="L2771" s="1"/>
      <c r="M2771" s="1"/>
      <c r="N2771" s="1"/>
      <c r="O2771" s="1"/>
      <c r="P2771" s="1"/>
      <c r="Q2771" s="1"/>
      <c r="R2771" s="1"/>
      <c r="S2771" s="1"/>
      <c r="T2771" s="1"/>
      <c r="U2771" s="1"/>
      <c r="V2771" s="1"/>
      <c r="W2771" s="1"/>
      <c r="X2771" s="1"/>
      <c r="Y2771" s="1"/>
      <c r="Z2771" s="1"/>
      <c r="AA2771" s="1"/>
      <c r="AB2771" s="1"/>
      <c r="AC2771" s="1"/>
      <c r="AD2771" s="1"/>
      <c r="AE2771" s="1"/>
      <c r="AF2771" s="83"/>
      <c r="AG2771" s="87"/>
      <c r="AH2771" s="1"/>
      <c r="AI2771" s="1"/>
      <c r="AJ2771" s="1"/>
      <c r="AK2771" s="1"/>
      <c r="AL2771" s="1"/>
      <c r="AM2771" s="1"/>
      <c r="AN2771" s="1"/>
      <c r="AO2771" s="1"/>
      <c r="AP2771" s="1"/>
      <c r="AQ2771" s="1"/>
      <c r="AR2771" s="1"/>
      <c r="AS2771" s="1"/>
      <c r="AT2771" s="1"/>
      <c r="AU2771" s="1"/>
      <c r="AV2771" s="1"/>
      <c r="AW2771" s="1"/>
      <c r="AX2771" s="1"/>
      <c r="AY2771" s="1"/>
      <c r="AZ2771" s="1"/>
      <c r="BA2771" s="1"/>
      <c r="BB2771" s="1"/>
      <c r="BC2771" s="1"/>
      <c r="BD2771" s="1"/>
      <c r="BE2771" s="1"/>
      <c r="BF2771" s="1"/>
      <c r="BG2771" s="1"/>
      <c r="BH2771" s="1"/>
      <c r="BI2771" s="1"/>
      <c r="BJ2771" s="1"/>
      <c r="BK2771" s="1"/>
    </row>
    <row r="2772" spans="1:63" s="2" customFormat="1" ht="15" customHeight="1" x14ac:dyDescent="0.15">
      <c r="A2772" s="1"/>
      <c r="B2772" s="1"/>
      <c r="C2772" s="1"/>
      <c r="D2772" s="1"/>
      <c r="E2772" s="1"/>
      <c r="F2772" s="1"/>
      <c r="G2772" s="1"/>
      <c r="H2772" s="1"/>
      <c r="I2772" s="1"/>
      <c r="J2772" s="1"/>
      <c r="K2772" s="1"/>
      <c r="L2772" s="1"/>
      <c r="M2772" s="1"/>
      <c r="N2772" s="1"/>
      <c r="O2772" s="1"/>
      <c r="P2772" s="1"/>
      <c r="Q2772" s="1"/>
      <c r="R2772" s="1"/>
      <c r="S2772" s="1"/>
      <c r="T2772" s="1"/>
      <c r="U2772" s="1"/>
      <c r="V2772" s="1"/>
      <c r="W2772" s="1"/>
      <c r="X2772" s="1"/>
      <c r="Y2772" s="1"/>
      <c r="Z2772" s="1"/>
      <c r="AA2772" s="1"/>
      <c r="AB2772" s="1"/>
      <c r="AC2772" s="1"/>
      <c r="AD2772" s="1"/>
      <c r="AE2772" s="1"/>
      <c r="AF2772" s="83"/>
      <c r="AG2772" s="87"/>
      <c r="AH2772" s="1"/>
      <c r="AI2772" s="1"/>
      <c r="AJ2772" s="1"/>
      <c r="AK2772" s="1"/>
      <c r="AL2772" s="1"/>
      <c r="AM2772" s="1"/>
      <c r="AN2772" s="1"/>
      <c r="AO2772" s="1"/>
      <c r="AP2772" s="1"/>
      <c r="AQ2772" s="1"/>
      <c r="AR2772" s="1"/>
      <c r="AS2772" s="1"/>
      <c r="AT2772" s="1"/>
      <c r="AU2772" s="1"/>
      <c r="AV2772" s="1"/>
      <c r="AW2772" s="1"/>
      <c r="AX2772" s="1"/>
      <c r="AY2772" s="1"/>
      <c r="AZ2772" s="1"/>
      <c r="BA2772" s="1"/>
      <c r="BB2772" s="1"/>
      <c r="BC2772" s="1"/>
      <c r="BD2772" s="1"/>
      <c r="BE2772" s="1"/>
      <c r="BF2772" s="1"/>
      <c r="BG2772" s="1"/>
      <c r="BH2772" s="1"/>
      <c r="BI2772" s="1"/>
      <c r="BJ2772" s="1"/>
      <c r="BK2772" s="1"/>
    </row>
    <row r="2773" spans="1:63" s="2" customFormat="1" ht="15" customHeight="1" x14ac:dyDescent="0.15">
      <c r="A2773" s="1"/>
      <c r="B2773" s="1"/>
      <c r="C2773" s="1"/>
      <c r="D2773" s="1"/>
      <c r="E2773" s="1"/>
      <c r="F2773" s="1"/>
      <c r="G2773" s="1"/>
      <c r="H2773" s="1"/>
      <c r="I2773" s="1"/>
      <c r="J2773" s="1"/>
      <c r="K2773" s="1"/>
      <c r="L2773" s="1"/>
      <c r="M2773" s="1"/>
      <c r="N2773" s="1"/>
      <c r="O2773" s="1"/>
      <c r="P2773" s="1"/>
      <c r="Q2773" s="1"/>
      <c r="R2773" s="1"/>
      <c r="S2773" s="1"/>
      <c r="T2773" s="1"/>
      <c r="U2773" s="1"/>
      <c r="V2773" s="1"/>
      <c r="W2773" s="1"/>
      <c r="X2773" s="1"/>
      <c r="Y2773" s="1"/>
      <c r="Z2773" s="1"/>
      <c r="AA2773" s="1"/>
      <c r="AB2773" s="1"/>
      <c r="AC2773" s="1"/>
      <c r="AD2773" s="1"/>
      <c r="AE2773" s="1"/>
      <c r="AF2773" s="83"/>
      <c r="AG2773" s="87"/>
      <c r="AH2773" s="1"/>
      <c r="AI2773" s="1"/>
      <c r="AJ2773" s="1"/>
      <c r="AK2773" s="1"/>
      <c r="AL2773" s="1"/>
      <c r="AM2773" s="1"/>
      <c r="AN2773" s="1"/>
      <c r="AO2773" s="1"/>
      <c r="AP2773" s="1"/>
      <c r="AQ2773" s="1"/>
      <c r="AR2773" s="1"/>
      <c r="AS2773" s="1"/>
      <c r="AT2773" s="1"/>
      <c r="AU2773" s="1"/>
      <c r="AV2773" s="1"/>
      <c r="AW2773" s="1"/>
      <c r="AX2773" s="1"/>
      <c r="AY2773" s="1"/>
      <c r="AZ2773" s="1"/>
      <c r="BA2773" s="1"/>
      <c r="BB2773" s="1"/>
      <c r="BC2773" s="1"/>
      <c r="BD2773" s="1"/>
      <c r="BE2773" s="1"/>
      <c r="BF2773" s="1"/>
      <c r="BG2773" s="1"/>
      <c r="BH2773" s="1"/>
      <c r="BI2773" s="1"/>
      <c r="BJ2773" s="1"/>
      <c r="BK2773" s="1"/>
    </row>
    <row r="2774" spans="1:63" s="2" customFormat="1" ht="15" customHeight="1" x14ac:dyDescent="0.15">
      <c r="A2774" s="1"/>
      <c r="B2774" s="1"/>
      <c r="C2774" s="1"/>
      <c r="D2774" s="1"/>
      <c r="E2774" s="1"/>
      <c r="F2774" s="1"/>
      <c r="G2774" s="1"/>
      <c r="H2774" s="1"/>
      <c r="I2774" s="1"/>
      <c r="J2774" s="1"/>
      <c r="K2774" s="1"/>
      <c r="L2774" s="1"/>
      <c r="M2774" s="1"/>
      <c r="N2774" s="1"/>
      <c r="O2774" s="1"/>
      <c r="P2774" s="1"/>
      <c r="Q2774" s="1"/>
      <c r="R2774" s="1"/>
      <c r="S2774" s="1"/>
      <c r="T2774" s="1"/>
      <c r="U2774" s="1"/>
      <c r="V2774" s="1"/>
      <c r="W2774" s="1"/>
      <c r="X2774" s="1"/>
      <c r="Y2774" s="1"/>
      <c r="Z2774" s="1"/>
      <c r="AA2774" s="1"/>
      <c r="AB2774" s="1"/>
      <c r="AC2774" s="1"/>
      <c r="AD2774" s="1"/>
      <c r="AE2774" s="1"/>
      <c r="AF2774" s="83"/>
      <c r="AG2774" s="87"/>
      <c r="AH2774" s="1"/>
      <c r="AI2774" s="1"/>
      <c r="AJ2774" s="1"/>
      <c r="AK2774" s="1"/>
      <c r="AL2774" s="1"/>
      <c r="AM2774" s="1"/>
      <c r="AN2774" s="1"/>
      <c r="AO2774" s="1"/>
      <c r="AP2774" s="1"/>
      <c r="AQ2774" s="1"/>
      <c r="AR2774" s="1"/>
      <c r="AS2774" s="1"/>
      <c r="AT2774" s="1"/>
      <c r="AU2774" s="1"/>
      <c r="AV2774" s="1"/>
      <c r="AW2774" s="1"/>
      <c r="AX2774" s="1"/>
      <c r="AY2774" s="1"/>
      <c r="AZ2774" s="1"/>
      <c r="BA2774" s="1"/>
      <c r="BB2774" s="1"/>
      <c r="BC2774" s="1"/>
      <c r="BD2774" s="1"/>
      <c r="BE2774" s="1"/>
      <c r="BF2774" s="1"/>
      <c r="BG2774" s="1"/>
      <c r="BH2774" s="1"/>
      <c r="BI2774" s="1"/>
      <c r="BJ2774" s="1"/>
      <c r="BK2774" s="1"/>
    </row>
    <row r="2775" spans="1:63" s="2" customFormat="1" ht="15" customHeight="1" x14ac:dyDescent="0.15">
      <c r="A2775" s="1"/>
      <c r="B2775" s="1"/>
      <c r="C2775" s="1"/>
      <c r="D2775" s="1"/>
      <c r="E2775" s="1"/>
      <c r="F2775" s="1"/>
      <c r="G2775" s="1"/>
      <c r="H2775" s="1"/>
      <c r="I2775" s="1"/>
      <c r="J2775" s="1"/>
      <c r="K2775" s="1"/>
      <c r="L2775" s="1"/>
      <c r="M2775" s="1"/>
      <c r="N2775" s="1"/>
      <c r="O2775" s="1"/>
      <c r="P2775" s="1"/>
      <c r="Q2775" s="1"/>
      <c r="R2775" s="1"/>
      <c r="S2775" s="1"/>
      <c r="T2775" s="1"/>
      <c r="U2775" s="1"/>
      <c r="V2775" s="1"/>
      <c r="W2775" s="1"/>
      <c r="X2775" s="1"/>
      <c r="Y2775" s="1"/>
      <c r="Z2775" s="1"/>
      <c r="AA2775" s="1"/>
      <c r="AB2775" s="1"/>
      <c r="AC2775" s="1"/>
      <c r="AD2775" s="1"/>
      <c r="AE2775" s="1"/>
      <c r="AF2775" s="83"/>
      <c r="AG2775" s="87"/>
      <c r="AH2775" s="1"/>
      <c r="AI2775" s="1"/>
      <c r="AJ2775" s="1"/>
      <c r="AK2775" s="1"/>
      <c r="AL2775" s="1"/>
      <c r="AM2775" s="1"/>
      <c r="AN2775" s="1"/>
      <c r="AO2775" s="1"/>
      <c r="AP2775" s="1"/>
      <c r="AQ2775" s="1"/>
      <c r="AR2775" s="1"/>
      <c r="AS2775" s="1"/>
      <c r="AT2775" s="1"/>
      <c r="AU2775" s="1"/>
      <c r="AV2775" s="1"/>
      <c r="AW2775" s="1"/>
      <c r="AX2775" s="1"/>
      <c r="AY2775" s="1"/>
      <c r="AZ2775" s="1"/>
      <c r="BA2775" s="1"/>
      <c r="BB2775" s="1"/>
      <c r="BC2775" s="1"/>
      <c r="BD2775" s="1"/>
      <c r="BE2775" s="1"/>
      <c r="BF2775" s="1"/>
      <c r="BG2775" s="1"/>
      <c r="BH2775" s="1"/>
      <c r="BI2775" s="1"/>
      <c r="BJ2775" s="1"/>
      <c r="BK2775" s="1"/>
    </row>
    <row r="2776" spans="1:63" s="2" customFormat="1" ht="15" customHeight="1" x14ac:dyDescent="0.15">
      <c r="A2776" s="1"/>
      <c r="B2776" s="1"/>
      <c r="C2776" s="1"/>
      <c r="D2776" s="1"/>
      <c r="E2776" s="1"/>
      <c r="F2776" s="1"/>
      <c r="G2776" s="1"/>
      <c r="H2776" s="1"/>
      <c r="I2776" s="1"/>
      <c r="J2776" s="1"/>
      <c r="K2776" s="1"/>
      <c r="L2776" s="1"/>
      <c r="M2776" s="1"/>
      <c r="N2776" s="1"/>
      <c r="O2776" s="1"/>
      <c r="P2776" s="1"/>
      <c r="Q2776" s="1"/>
      <c r="R2776" s="1"/>
      <c r="S2776" s="1"/>
      <c r="T2776" s="1"/>
      <c r="U2776" s="1"/>
      <c r="V2776" s="1"/>
      <c r="W2776" s="1"/>
      <c r="X2776" s="1"/>
      <c r="Y2776" s="1"/>
      <c r="Z2776" s="1"/>
      <c r="AA2776" s="1"/>
      <c r="AB2776" s="1"/>
      <c r="AC2776" s="1"/>
      <c r="AD2776" s="1"/>
      <c r="AE2776" s="1"/>
      <c r="AF2776" s="83"/>
      <c r="AG2776" s="87"/>
      <c r="AH2776" s="1"/>
      <c r="AI2776" s="1"/>
      <c r="AJ2776" s="1"/>
      <c r="AK2776" s="1"/>
      <c r="AL2776" s="1"/>
      <c r="AM2776" s="1"/>
      <c r="AN2776" s="1"/>
      <c r="AO2776" s="1"/>
      <c r="AP2776" s="1"/>
      <c r="AQ2776" s="1"/>
      <c r="AR2776" s="1"/>
      <c r="AS2776" s="1"/>
      <c r="AT2776" s="1"/>
      <c r="AU2776" s="1"/>
      <c r="AV2776" s="1"/>
      <c r="AW2776" s="1"/>
      <c r="AX2776" s="1"/>
      <c r="AY2776" s="1"/>
      <c r="AZ2776" s="1"/>
      <c r="BA2776" s="1"/>
      <c r="BB2776" s="1"/>
      <c r="BC2776" s="1"/>
      <c r="BD2776" s="1"/>
      <c r="BE2776" s="1"/>
      <c r="BF2776" s="1"/>
      <c r="BG2776" s="1"/>
      <c r="BH2776" s="1"/>
      <c r="BI2776" s="1"/>
      <c r="BJ2776" s="1"/>
      <c r="BK2776" s="1"/>
    </row>
    <row r="2777" spans="1:63" s="2" customFormat="1" ht="15" customHeight="1" x14ac:dyDescent="0.15">
      <c r="A2777" s="1"/>
      <c r="B2777" s="1"/>
      <c r="C2777" s="1"/>
      <c r="D2777" s="1"/>
      <c r="E2777" s="1"/>
      <c r="F2777" s="1"/>
      <c r="G2777" s="1"/>
      <c r="H2777" s="1"/>
      <c r="I2777" s="1"/>
      <c r="J2777" s="1"/>
      <c r="K2777" s="1"/>
      <c r="L2777" s="1"/>
      <c r="M2777" s="1"/>
      <c r="N2777" s="1"/>
      <c r="O2777" s="1"/>
      <c r="P2777" s="1"/>
      <c r="Q2777" s="1"/>
      <c r="R2777" s="1"/>
      <c r="S2777" s="1"/>
      <c r="T2777" s="1"/>
      <c r="U2777" s="1"/>
      <c r="V2777" s="1"/>
      <c r="W2777" s="1"/>
      <c r="X2777" s="1"/>
      <c r="Y2777" s="1"/>
      <c r="Z2777" s="1"/>
      <c r="AA2777" s="1"/>
      <c r="AB2777" s="1"/>
      <c r="AC2777" s="1"/>
      <c r="AD2777" s="1"/>
      <c r="AE2777" s="1"/>
      <c r="AF2777" s="83"/>
      <c r="AG2777" s="87"/>
      <c r="AH2777" s="1"/>
      <c r="AI2777" s="1"/>
      <c r="AJ2777" s="1"/>
      <c r="AK2777" s="1"/>
      <c r="AL2777" s="1"/>
      <c r="AM2777" s="1"/>
      <c r="AN2777" s="1"/>
      <c r="AO2777" s="1"/>
      <c r="AP2777" s="1"/>
      <c r="AQ2777" s="1"/>
      <c r="AR2777" s="1"/>
      <c r="AS2777" s="1"/>
      <c r="AT2777" s="1"/>
      <c r="AU2777" s="1"/>
      <c r="AV2777" s="1"/>
      <c r="AW2777" s="1"/>
      <c r="AX2777" s="1"/>
      <c r="AY2777" s="1"/>
      <c r="AZ2777" s="1"/>
      <c r="BA2777" s="1"/>
      <c r="BB2777" s="1"/>
      <c r="BC2777" s="1"/>
      <c r="BD2777" s="1"/>
      <c r="BE2777" s="1"/>
      <c r="BF2777" s="1"/>
      <c r="BG2777" s="1"/>
      <c r="BH2777" s="1"/>
      <c r="BI2777" s="1"/>
      <c r="BJ2777" s="1"/>
      <c r="BK2777" s="1"/>
    </row>
    <row r="2778" spans="1:63" s="2" customFormat="1" ht="15" customHeight="1" x14ac:dyDescent="0.15">
      <c r="A2778" s="1"/>
      <c r="B2778" s="1"/>
      <c r="C2778" s="1"/>
      <c r="D2778" s="1"/>
      <c r="E2778" s="1"/>
      <c r="F2778" s="1"/>
      <c r="G2778" s="1"/>
      <c r="H2778" s="1"/>
      <c r="I2778" s="1"/>
      <c r="J2778" s="1"/>
      <c r="K2778" s="1"/>
      <c r="L2778" s="1"/>
      <c r="M2778" s="1"/>
      <c r="N2778" s="1"/>
      <c r="O2778" s="1"/>
      <c r="P2778" s="1"/>
      <c r="Q2778" s="1"/>
      <c r="R2778" s="1"/>
      <c r="S2778" s="1"/>
      <c r="T2778" s="1"/>
      <c r="U2778" s="1"/>
      <c r="V2778" s="1"/>
      <c r="W2778" s="1"/>
      <c r="X2778" s="1"/>
      <c r="Y2778" s="1"/>
      <c r="Z2778" s="1"/>
      <c r="AA2778" s="1"/>
      <c r="AB2778" s="1"/>
      <c r="AC2778" s="1"/>
      <c r="AD2778" s="1"/>
      <c r="AE2778" s="1"/>
      <c r="AF2778" s="83"/>
      <c r="AG2778" s="87"/>
      <c r="AH2778" s="1"/>
      <c r="AI2778" s="1"/>
      <c r="AJ2778" s="1"/>
      <c r="AK2778" s="1"/>
      <c r="AL2778" s="1"/>
      <c r="AM2778" s="1"/>
      <c r="AN2778" s="1"/>
      <c r="AO2778" s="1"/>
      <c r="AP2778" s="1"/>
      <c r="AQ2778" s="1"/>
      <c r="AR2778" s="1"/>
      <c r="AS2778" s="1"/>
      <c r="AT2778" s="1"/>
      <c r="AU2778" s="1"/>
      <c r="AV2778" s="1"/>
      <c r="AW2778" s="1"/>
      <c r="AX2778" s="1"/>
      <c r="AY2778" s="1"/>
      <c r="AZ2778" s="1"/>
      <c r="BA2778" s="1"/>
      <c r="BB2778" s="1"/>
      <c r="BC2778" s="1"/>
      <c r="BD2778" s="1"/>
      <c r="BE2778" s="1"/>
      <c r="BF2778" s="1"/>
      <c r="BG2778" s="1"/>
      <c r="BH2778" s="1"/>
      <c r="BI2778" s="1"/>
      <c r="BJ2778" s="1"/>
      <c r="BK2778" s="1"/>
    </row>
    <row r="2779" spans="1:63" s="2" customFormat="1" ht="15" customHeight="1" x14ac:dyDescent="0.15">
      <c r="A2779" s="1"/>
      <c r="B2779" s="1"/>
      <c r="C2779" s="1"/>
      <c r="D2779" s="1"/>
      <c r="E2779" s="1"/>
      <c r="F2779" s="1"/>
      <c r="G2779" s="1"/>
      <c r="H2779" s="1"/>
      <c r="I2779" s="1"/>
      <c r="J2779" s="1"/>
      <c r="K2779" s="1"/>
      <c r="L2779" s="1"/>
      <c r="M2779" s="1"/>
      <c r="N2779" s="1"/>
      <c r="O2779" s="1"/>
      <c r="P2779" s="1"/>
      <c r="Q2779" s="1"/>
      <c r="R2779" s="1"/>
      <c r="S2779" s="1"/>
      <c r="T2779" s="1"/>
      <c r="U2779" s="1"/>
      <c r="V2779" s="1"/>
      <c r="W2779" s="1"/>
      <c r="X2779" s="1"/>
      <c r="Y2779" s="1"/>
      <c r="Z2779" s="1"/>
      <c r="AA2779" s="1"/>
      <c r="AB2779" s="1"/>
      <c r="AC2779" s="1"/>
      <c r="AD2779" s="1"/>
      <c r="AE2779" s="1"/>
      <c r="AF2779" s="83"/>
      <c r="AG2779" s="87"/>
      <c r="AH2779" s="1"/>
      <c r="AI2779" s="1"/>
      <c r="AJ2779" s="1"/>
      <c r="AK2779" s="1"/>
      <c r="AL2779" s="1"/>
      <c r="AM2779" s="1"/>
      <c r="AN2779" s="1"/>
      <c r="AO2779" s="1"/>
      <c r="AP2779" s="1"/>
      <c r="AQ2779" s="1"/>
      <c r="AR2779" s="1"/>
      <c r="AS2779" s="1"/>
      <c r="AT2779" s="1"/>
      <c r="AU2779" s="1"/>
      <c r="AV2779" s="1"/>
      <c r="AW2779" s="1"/>
      <c r="AX2779" s="1"/>
      <c r="AY2779" s="1"/>
      <c r="AZ2779" s="1"/>
      <c r="BA2779" s="1"/>
      <c r="BB2779" s="1"/>
      <c r="BC2779" s="1"/>
      <c r="BD2779" s="1"/>
      <c r="BE2779" s="1"/>
      <c r="BF2779" s="1"/>
      <c r="BG2779" s="1"/>
      <c r="BH2779" s="1"/>
      <c r="BI2779" s="1"/>
      <c r="BJ2779" s="1"/>
      <c r="BK2779" s="1"/>
    </row>
    <row r="2780" spans="1:63" s="2" customFormat="1" ht="15" customHeight="1" x14ac:dyDescent="0.15">
      <c r="A2780" s="1"/>
      <c r="B2780" s="1"/>
      <c r="C2780" s="1"/>
      <c r="D2780" s="1"/>
      <c r="E2780" s="1"/>
      <c r="F2780" s="1"/>
      <c r="G2780" s="1"/>
      <c r="H2780" s="1"/>
      <c r="I2780" s="1"/>
      <c r="J2780" s="1"/>
      <c r="K2780" s="1"/>
      <c r="L2780" s="1"/>
      <c r="M2780" s="1"/>
      <c r="N2780" s="1"/>
      <c r="O2780" s="1"/>
      <c r="P2780" s="1"/>
      <c r="Q2780" s="1"/>
      <c r="R2780" s="1"/>
      <c r="S2780" s="1"/>
      <c r="T2780" s="1"/>
      <c r="U2780" s="1"/>
      <c r="V2780" s="1"/>
      <c r="W2780" s="1"/>
      <c r="X2780" s="1"/>
      <c r="Y2780" s="1"/>
      <c r="Z2780" s="1"/>
      <c r="AA2780" s="1"/>
      <c r="AB2780" s="1"/>
      <c r="AC2780" s="1"/>
      <c r="AD2780" s="1"/>
      <c r="AE2780" s="1"/>
      <c r="AF2780" s="83"/>
      <c r="AG2780" s="87"/>
      <c r="AH2780" s="1"/>
      <c r="AI2780" s="1"/>
      <c r="AJ2780" s="1"/>
      <c r="AK2780" s="1"/>
      <c r="AL2780" s="1"/>
      <c r="AM2780" s="1"/>
      <c r="AN2780" s="1"/>
      <c r="AO2780" s="1"/>
      <c r="AP2780" s="1"/>
      <c r="AQ2780" s="1"/>
      <c r="AR2780" s="1"/>
      <c r="AS2780" s="1"/>
      <c r="AT2780" s="1"/>
      <c r="AU2780" s="1"/>
      <c r="AV2780" s="1"/>
      <c r="AW2780" s="1"/>
      <c r="AX2780" s="1"/>
      <c r="AY2780" s="1"/>
      <c r="AZ2780" s="1"/>
      <c r="BA2780" s="1"/>
      <c r="BB2780" s="1"/>
      <c r="BC2780" s="1"/>
      <c r="BD2780" s="1"/>
      <c r="BE2780" s="1"/>
      <c r="BF2780" s="1"/>
      <c r="BG2780" s="1"/>
      <c r="BH2780" s="1"/>
      <c r="BI2780" s="1"/>
      <c r="BJ2780" s="1"/>
      <c r="BK2780" s="1"/>
    </row>
    <row r="2781" spans="1:63" s="2" customFormat="1" ht="15" customHeight="1" x14ac:dyDescent="0.15">
      <c r="A2781" s="1"/>
      <c r="B2781" s="1"/>
      <c r="C2781" s="1"/>
      <c r="D2781" s="1"/>
      <c r="E2781" s="1"/>
      <c r="F2781" s="1"/>
      <c r="G2781" s="1"/>
      <c r="H2781" s="1"/>
      <c r="I2781" s="1"/>
      <c r="J2781" s="1"/>
      <c r="K2781" s="1"/>
      <c r="L2781" s="1"/>
      <c r="M2781" s="1"/>
      <c r="N2781" s="1"/>
      <c r="O2781" s="1"/>
      <c r="P2781" s="1"/>
      <c r="Q2781" s="1"/>
      <c r="R2781" s="1"/>
      <c r="S2781" s="1"/>
      <c r="T2781" s="1"/>
      <c r="U2781" s="1"/>
      <c r="V2781" s="1"/>
      <c r="W2781" s="1"/>
      <c r="X2781" s="1"/>
      <c r="Y2781" s="1"/>
      <c r="Z2781" s="1"/>
      <c r="AA2781" s="1"/>
      <c r="AB2781" s="1"/>
      <c r="AC2781" s="1"/>
      <c r="AD2781" s="1"/>
      <c r="AE2781" s="1"/>
      <c r="AF2781" s="83"/>
      <c r="AG2781" s="87"/>
      <c r="AH2781" s="1"/>
      <c r="AI2781" s="1"/>
      <c r="AJ2781" s="1"/>
      <c r="AK2781" s="1"/>
      <c r="AL2781" s="1"/>
      <c r="AM2781" s="1"/>
      <c r="AN2781" s="1"/>
      <c r="AO2781" s="1"/>
      <c r="AP2781" s="1"/>
      <c r="AQ2781" s="1"/>
      <c r="AR2781" s="1"/>
      <c r="AS2781" s="1"/>
      <c r="AT2781" s="1"/>
      <c r="AU2781" s="1"/>
      <c r="AV2781" s="1"/>
      <c r="AW2781" s="1"/>
      <c r="AX2781" s="1"/>
      <c r="AY2781" s="1"/>
      <c r="AZ2781" s="1"/>
      <c r="BA2781" s="1"/>
      <c r="BB2781" s="1"/>
      <c r="BC2781" s="1"/>
      <c r="BD2781" s="1"/>
      <c r="BE2781" s="1"/>
      <c r="BF2781" s="1"/>
      <c r="BG2781" s="1"/>
      <c r="BH2781" s="1"/>
      <c r="BI2781" s="1"/>
      <c r="BJ2781" s="1"/>
      <c r="BK2781" s="1"/>
    </row>
    <row r="2782" spans="1:63" s="2" customFormat="1" ht="15" customHeight="1" x14ac:dyDescent="0.15">
      <c r="A2782" s="1"/>
      <c r="B2782" s="1"/>
      <c r="C2782" s="1"/>
      <c r="D2782" s="1"/>
      <c r="E2782" s="1"/>
      <c r="F2782" s="1"/>
      <c r="G2782" s="1"/>
      <c r="H2782" s="1"/>
      <c r="I2782" s="1"/>
      <c r="J2782" s="1"/>
      <c r="K2782" s="1"/>
      <c r="L2782" s="1"/>
      <c r="M2782" s="1"/>
      <c r="N2782" s="1"/>
      <c r="O2782" s="1"/>
      <c r="P2782" s="1"/>
      <c r="Q2782" s="1"/>
      <c r="R2782" s="1"/>
      <c r="S2782" s="1"/>
      <c r="T2782" s="1"/>
      <c r="U2782" s="1"/>
      <c r="V2782" s="1"/>
      <c r="W2782" s="1"/>
      <c r="X2782" s="1"/>
      <c r="Y2782" s="1"/>
      <c r="Z2782" s="1"/>
      <c r="AA2782" s="1"/>
      <c r="AB2782" s="1"/>
      <c r="AC2782" s="1"/>
      <c r="AD2782" s="1"/>
      <c r="AE2782" s="1"/>
      <c r="AF2782" s="83"/>
      <c r="AG2782" s="87"/>
      <c r="AH2782" s="1"/>
      <c r="AI2782" s="1"/>
      <c r="AJ2782" s="1"/>
      <c r="AK2782" s="1"/>
      <c r="AL2782" s="1"/>
      <c r="AM2782" s="1"/>
      <c r="AN2782" s="1"/>
      <c r="AO2782" s="1"/>
      <c r="AP2782" s="1"/>
      <c r="AQ2782" s="1"/>
      <c r="AR2782" s="1"/>
      <c r="AS2782" s="1"/>
      <c r="AT2782" s="1"/>
      <c r="AU2782" s="1"/>
      <c r="AV2782" s="1"/>
      <c r="AW2782" s="1"/>
      <c r="AX2782" s="1"/>
      <c r="AY2782" s="1"/>
      <c r="AZ2782" s="1"/>
      <c r="BA2782" s="1"/>
      <c r="BB2782" s="1"/>
      <c r="BC2782" s="1"/>
      <c r="BD2782" s="1"/>
      <c r="BE2782" s="1"/>
      <c r="BF2782" s="1"/>
      <c r="BG2782" s="1"/>
      <c r="BH2782" s="1"/>
      <c r="BI2782" s="1"/>
      <c r="BJ2782" s="1"/>
      <c r="BK2782" s="1"/>
    </row>
    <row r="2783" spans="1:63" s="2" customFormat="1" ht="15" customHeight="1" x14ac:dyDescent="0.15">
      <c r="A2783" s="1"/>
      <c r="B2783" s="1"/>
      <c r="C2783" s="1"/>
      <c r="D2783" s="1"/>
      <c r="E2783" s="1"/>
      <c r="F2783" s="1"/>
      <c r="G2783" s="1"/>
      <c r="H2783" s="1"/>
      <c r="I2783" s="1"/>
      <c r="J2783" s="1"/>
      <c r="K2783" s="1"/>
      <c r="L2783" s="1"/>
      <c r="M2783" s="1"/>
      <c r="N2783" s="1"/>
      <c r="O2783" s="1"/>
      <c r="P2783" s="1"/>
      <c r="Q2783" s="1"/>
      <c r="R2783" s="1"/>
      <c r="S2783" s="1"/>
      <c r="T2783" s="1"/>
      <c r="U2783" s="1"/>
      <c r="V2783" s="1"/>
      <c r="W2783" s="1"/>
      <c r="X2783" s="1"/>
      <c r="Y2783" s="1"/>
      <c r="Z2783" s="1"/>
      <c r="AA2783" s="1"/>
      <c r="AB2783" s="1"/>
      <c r="AC2783" s="1"/>
      <c r="AD2783" s="1"/>
      <c r="AE2783" s="1"/>
      <c r="AF2783" s="83"/>
      <c r="AG2783" s="87"/>
      <c r="AH2783" s="1"/>
      <c r="AI2783" s="1"/>
      <c r="AJ2783" s="1"/>
      <c r="AK2783" s="1"/>
      <c r="AL2783" s="1"/>
      <c r="AM2783" s="1"/>
      <c r="AN2783" s="1"/>
      <c r="AO2783" s="1"/>
      <c r="AP2783" s="1"/>
      <c r="AQ2783" s="1"/>
      <c r="AR2783" s="1"/>
      <c r="AS2783" s="1"/>
      <c r="AT2783" s="1"/>
      <c r="AU2783" s="1"/>
      <c r="AV2783" s="1"/>
      <c r="AW2783" s="1"/>
      <c r="AX2783" s="1"/>
      <c r="AY2783" s="1"/>
      <c r="AZ2783" s="1"/>
      <c r="BA2783" s="1"/>
      <c r="BB2783" s="1"/>
      <c r="BC2783" s="1"/>
      <c r="BD2783" s="1"/>
      <c r="BE2783" s="1"/>
      <c r="BF2783" s="1"/>
      <c r="BG2783" s="1"/>
      <c r="BH2783" s="1"/>
      <c r="BI2783" s="1"/>
      <c r="BJ2783" s="1"/>
      <c r="BK2783" s="1"/>
    </row>
    <row r="2784" spans="1:63" s="2" customFormat="1" ht="15" customHeight="1" x14ac:dyDescent="0.15">
      <c r="A2784" s="1"/>
      <c r="B2784" s="1"/>
      <c r="C2784" s="1"/>
      <c r="D2784" s="1"/>
      <c r="E2784" s="1"/>
      <c r="F2784" s="1"/>
      <c r="G2784" s="1"/>
      <c r="H2784" s="1"/>
      <c r="I2784" s="1"/>
      <c r="J2784" s="1"/>
      <c r="K2784" s="1"/>
      <c r="L2784" s="1"/>
      <c r="M2784" s="1"/>
      <c r="N2784" s="1"/>
      <c r="O2784" s="1"/>
      <c r="P2784" s="1"/>
      <c r="Q2784" s="1"/>
      <c r="R2784" s="1"/>
      <c r="S2784" s="1"/>
      <c r="T2784" s="1"/>
      <c r="U2784" s="1"/>
      <c r="V2784" s="1"/>
      <c r="W2784" s="1"/>
      <c r="X2784" s="1"/>
      <c r="Y2784" s="1"/>
      <c r="Z2784" s="1"/>
      <c r="AA2784" s="1"/>
      <c r="AB2784" s="1"/>
      <c r="AC2784" s="1"/>
      <c r="AD2784" s="1"/>
      <c r="AE2784" s="1"/>
      <c r="AF2784" s="83"/>
      <c r="AG2784" s="87"/>
      <c r="AH2784" s="1"/>
      <c r="AI2784" s="1"/>
      <c r="AJ2784" s="1"/>
      <c r="AK2784" s="1"/>
      <c r="AL2784" s="1"/>
      <c r="AM2784" s="1"/>
      <c r="AN2784" s="1"/>
      <c r="AO2784" s="1"/>
      <c r="AP2784" s="1"/>
      <c r="AQ2784" s="1"/>
      <c r="AR2784" s="1"/>
      <c r="AS2784" s="1"/>
      <c r="AT2784" s="1"/>
      <c r="AU2784" s="1"/>
      <c r="AV2784" s="1"/>
      <c r="AW2784" s="1"/>
      <c r="AX2784" s="1"/>
      <c r="AY2784" s="1"/>
      <c r="AZ2784" s="1"/>
      <c r="BA2784" s="1"/>
      <c r="BB2784" s="1"/>
      <c r="BC2784" s="1"/>
      <c r="BD2784" s="1"/>
      <c r="BE2784" s="1"/>
      <c r="BF2784" s="1"/>
      <c r="BG2784" s="1"/>
      <c r="BH2784" s="1"/>
      <c r="BI2784" s="1"/>
      <c r="BJ2784" s="1"/>
      <c r="BK2784" s="1"/>
    </row>
    <row r="2785" spans="1:63" s="2" customFormat="1" ht="15" customHeight="1" x14ac:dyDescent="0.15">
      <c r="A2785" s="1"/>
      <c r="B2785" s="1"/>
      <c r="C2785" s="1"/>
      <c r="D2785" s="1"/>
      <c r="E2785" s="1"/>
      <c r="F2785" s="1"/>
      <c r="G2785" s="1"/>
      <c r="H2785" s="1"/>
      <c r="I2785" s="1"/>
      <c r="J2785" s="1"/>
      <c r="K2785" s="1"/>
      <c r="L2785" s="1"/>
      <c r="M2785" s="1"/>
      <c r="N2785" s="1"/>
      <c r="O2785" s="1"/>
      <c r="P2785" s="1"/>
      <c r="Q2785" s="1"/>
      <c r="R2785" s="1"/>
      <c r="S2785" s="1"/>
      <c r="T2785" s="1"/>
      <c r="U2785" s="1"/>
      <c r="V2785" s="1"/>
      <c r="W2785" s="1"/>
      <c r="X2785" s="1"/>
      <c r="Y2785" s="1"/>
      <c r="Z2785" s="1"/>
      <c r="AA2785" s="1"/>
      <c r="AB2785" s="1"/>
      <c r="AC2785" s="1"/>
      <c r="AD2785" s="1"/>
      <c r="AE2785" s="1"/>
      <c r="AF2785" s="83"/>
      <c r="AG2785" s="87"/>
      <c r="AH2785" s="1"/>
      <c r="AI2785" s="1"/>
      <c r="AJ2785" s="1"/>
      <c r="AK2785" s="1"/>
      <c r="AL2785" s="1"/>
      <c r="AM2785" s="1"/>
      <c r="AN2785" s="1"/>
      <c r="AO2785" s="1"/>
      <c r="AP2785" s="1"/>
      <c r="AQ2785" s="1"/>
      <c r="AR2785" s="1"/>
      <c r="AS2785" s="1"/>
      <c r="AT2785" s="1"/>
      <c r="AU2785" s="1"/>
      <c r="AV2785" s="1"/>
      <c r="AW2785" s="1"/>
      <c r="AX2785" s="1"/>
      <c r="AY2785" s="1"/>
      <c r="AZ2785" s="1"/>
      <c r="BA2785" s="1"/>
      <c r="BB2785" s="1"/>
      <c r="BC2785" s="1"/>
      <c r="BD2785" s="1"/>
      <c r="BE2785" s="1"/>
      <c r="BF2785" s="1"/>
      <c r="BG2785" s="1"/>
      <c r="BH2785" s="1"/>
      <c r="BI2785" s="1"/>
      <c r="BJ2785" s="1"/>
      <c r="BK2785" s="1"/>
    </row>
    <row r="2786" spans="1:63" s="2" customFormat="1" ht="15" customHeight="1" x14ac:dyDescent="0.15">
      <c r="A2786" s="1"/>
      <c r="B2786" s="1"/>
      <c r="C2786" s="1"/>
      <c r="D2786" s="1"/>
      <c r="E2786" s="1"/>
      <c r="F2786" s="1"/>
      <c r="G2786" s="1"/>
      <c r="H2786" s="1"/>
      <c r="I2786" s="1"/>
      <c r="J2786" s="1"/>
      <c r="K2786" s="1"/>
      <c r="L2786" s="1"/>
      <c r="M2786" s="1"/>
      <c r="N2786" s="1"/>
      <c r="O2786" s="1"/>
      <c r="P2786" s="1"/>
      <c r="Q2786" s="1"/>
      <c r="R2786" s="1"/>
      <c r="S2786" s="1"/>
      <c r="T2786" s="1"/>
      <c r="U2786" s="1"/>
      <c r="V2786" s="1"/>
      <c r="W2786" s="1"/>
      <c r="X2786" s="1"/>
      <c r="Y2786" s="1"/>
      <c r="Z2786" s="1"/>
      <c r="AA2786" s="1"/>
      <c r="AB2786" s="1"/>
      <c r="AC2786" s="1"/>
      <c r="AD2786" s="1"/>
      <c r="AE2786" s="1"/>
      <c r="AF2786" s="83"/>
      <c r="AG2786" s="87"/>
      <c r="AH2786" s="1"/>
      <c r="AI2786" s="1"/>
      <c r="AJ2786" s="1"/>
      <c r="AK2786" s="1"/>
      <c r="AL2786" s="1"/>
      <c r="AM2786" s="1"/>
      <c r="AN2786" s="1"/>
      <c r="AO2786" s="1"/>
      <c r="AP2786" s="1"/>
      <c r="AQ2786" s="1"/>
      <c r="AR2786" s="1"/>
      <c r="AS2786" s="1"/>
      <c r="AT2786" s="1"/>
      <c r="AU2786" s="1"/>
      <c r="AV2786" s="1"/>
      <c r="AW2786" s="1"/>
      <c r="AX2786" s="1"/>
      <c r="AY2786" s="1"/>
      <c r="AZ2786" s="1"/>
      <c r="BA2786" s="1"/>
      <c r="BB2786" s="1"/>
      <c r="BC2786" s="1"/>
      <c r="BD2786" s="1"/>
      <c r="BE2786" s="1"/>
      <c r="BF2786" s="1"/>
      <c r="BG2786" s="1"/>
      <c r="BH2786" s="1"/>
      <c r="BI2786" s="1"/>
      <c r="BJ2786" s="1"/>
      <c r="BK2786" s="1"/>
    </row>
    <row r="2787" spans="1:63" s="2" customFormat="1" ht="15" customHeight="1" x14ac:dyDescent="0.15">
      <c r="A2787" s="1"/>
      <c r="B2787" s="1"/>
      <c r="C2787" s="1"/>
      <c r="D2787" s="1"/>
      <c r="E2787" s="1"/>
      <c r="F2787" s="1"/>
      <c r="G2787" s="1"/>
      <c r="H2787" s="1"/>
      <c r="I2787" s="1"/>
      <c r="J2787" s="1"/>
      <c r="K2787" s="1"/>
      <c r="L2787" s="1"/>
      <c r="M2787" s="1"/>
      <c r="N2787" s="1"/>
      <c r="O2787" s="1"/>
      <c r="P2787" s="1"/>
      <c r="Q2787" s="1"/>
      <c r="R2787" s="1"/>
      <c r="S2787" s="1"/>
      <c r="T2787" s="1"/>
      <c r="U2787" s="1"/>
      <c r="V2787" s="1"/>
      <c r="W2787" s="1"/>
      <c r="X2787" s="1"/>
      <c r="Y2787" s="1"/>
      <c r="Z2787" s="1"/>
      <c r="AA2787" s="1"/>
      <c r="AB2787" s="1"/>
      <c r="AC2787" s="1"/>
      <c r="AD2787" s="1"/>
      <c r="AE2787" s="1"/>
      <c r="AF2787" s="83"/>
      <c r="AG2787" s="87"/>
      <c r="AH2787" s="1"/>
      <c r="AI2787" s="1"/>
      <c r="AJ2787" s="1"/>
      <c r="AK2787" s="1"/>
      <c r="AL2787" s="1"/>
      <c r="AM2787" s="1"/>
      <c r="AN2787" s="1"/>
      <c r="AO2787" s="1"/>
      <c r="AP2787" s="1"/>
      <c r="AQ2787" s="1"/>
      <c r="AR2787" s="1"/>
      <c r="AS2787" s="1"/>
      <c r="AT2787" s="1"/>
      <c r="AU2787" s="1"/>
      <c r="AV2787" s="1"/>
      <c r="AW2787" s="1"/>
      <c r="AX2787" s="1"/>
      <c r="AY2787" s="1"/>
      <c r="AZ2787" s="1"/>
      <c r="BA2787" s="1"/>
      <c r="BB2787" s="1"/>
      <c r="BC2787" s="1"/>
      <c r="BD2787" s="1"/>
      <c r="BE2787" s="1"/>
      <c r="BF2787" s="1"/>
      <c r="BG2787" s="1"/>
      <c r="BH2787" s="1"/>
      <c r="BI2787" s="1"/>
      <c r="BJ2787" s="1"/>
      <c r="BK2787" s="1"/>
    </row>
    <row r="2788" spans="1:63" s="2" customFormat="1" ht="15" customHeight="1" x14ac:dyDescent="0.15">
      <c r="A2788" s="1"/>
      <c r="B2788" s="1"/>
      <c r="C2788" s="1"/>
      <c r="D2788" s="1"/>
      <c r="E2788" s="1"/>
      <c r="F2788" s="1"/>
      <c r="G2788" s="1"/>
      <c r="H2788" s="1"/>
      <c r="I2788" s="1"/>
      <c r="J2788" s="1"/>
      <c r="K2788" s="1"/>
      <c r="L2788" s="1"/>
      <c r="M2788" s="1"/>
      <c r="N2788" s="1"/>
      <c r="O2788" s="1"/>
      <c r="P2788" s="1"/>
      <c r="Q2788" s="1"/>
      <c r="R2788" s="1"/>
      <c r="S2788" s="1"/>
      <c r="T2788" s="1"/>
      <c r="U2788" s="1"/>
      <c r="V2788" s="1"/>
      <c r="W2788" s="1"/>
      <c r="X2788" s="1"/>
      <c r="Y2788" s="1"/>
      <c r="Z2788" s="1"/>
      <c r="AA2788" s="1"/>
      <c r="AB2788" s="1"/>
      <c r="AC2788" s="1"/>
      <c r="AD2788" s="1"/>
      <c r="AE2788" s="1"/>
      <c r="AF2788" s="83"/>
      <c r="AG2788" s="87"/>
      <c r="AH2788" s="1"/>
      <c r="AI2788" s="1"/>
      <c r="AJ2788" s="1"/>
      <c r="AK2788" s="1"/>
      <c r="AL2788" s="1"/>
      <c r="AM2788" s="1"/>
      <c r="AN2788" s="1"/>
      <c r="AO2788" s="1"/>
      <c r="AP2788" s="1"/>
      <c r="AQ2788" s="1"/>
      <c r="AR2788" s="1"/>
      <c r="AS2788" s="1"/>
      <c r="AT2788" s="1"/>
      <c r="AU2788" s="1"/>
      <c r="AV2788" s="1"/>
      <c r="AW2788" s="1"/>
      <c r="AX2788" s="1"/>
      <c r="AY2788" s="1"/>
      <c r="AZ2788" s="1"/>
      <c r="BA2788" s="1"/>
      <c r="BB2788" s="1"/>
      <c r="BC2788" s="1"/>
      <c r="BD2788" s="1"/>
      <c r="BE2788" s="1"/>
      <c r="BF2788" s="1"/>
      <c r="BG2788" s="1"/>
      <c r="BH2788" s="1"/>
      <c r="BI2788" s="1"/>
      <c r="BJ2788" s="1"/>
      <c r="BK2788" s="1"/>
    </row>
    <row r="2789" spans="1:63" s="2" customFormat="1" ht="15" customHeight="1" x14ac:dyDescent="0.15">
      <c r="A2789" s="1"/>
      <c r="B2789" s="1"/>
      <c r="C2789" s="1"/>
      <c r="D2789" s="1"/>
      <c r="E2789" s="1"/>
      <c r="F2789" s="1"/>
      <c r="G2789" s="1"/>
      <c r="H2789" s="1"/>
      <c r="I2789" s="1"/>
      <c r="J2789" s="1"/>
      <c r="K2789" s="1"/>
      <c r="L2789" s="1"/>
      <c r="M2789" s="1"/>
      <c r="N2789" s="1"/>
      <c r="O2789" s="1"/>
      <c r="P2789" s="1"/>
      <c r="Q2789" s="1"/>
      <c r="R2789" s="1"/>
      <c r="S2789" s="1"/>
      <c r="T2789" s="1"/>
      <c r="U2789" s="1"/>
      <c r="V2789" s="1"/>
      <c r="W2789" s="1"/>
      <c r="X2789" s="1"/>
      <c r="Y2789" s="1"/>
      <c r="Z2789" s="1"/>
      <c r="AA2789" s="1"/>
      <c r="AB2789" s="1"/>
      <c r="AC2789" s="1"/>
      <c r="AD2789" s="1"/>
      <c r="AE2789" s="1"/>
      <c r="AF2789" s="83"/>
      <c r="AG2789" s="87"/>
      <c r="AH2789" s="1"/>
      <c r="AI2789" s="1"/>
      <c r="AJ2789" s="1"/>
      <c r="AK2789" s="1"/>
      <c r="AL2789" s="1"/>
      <c r="AM2789" s="1"/>
      <c r="AN2789" s="1"/>
      <c r="AO2789" s="1"/>
      <c r="AP2789" s="1"/>
      <c r="AQ2789" s="1"/>
      <c r="AR2789" s="1"/>
      <c r="AS2789" s="1"/>
      <c r="AT2789" s="1"/>
      <c r="AU2789" s="1"/>
      <c r="AV2789" s="1"/>
      <c r="AW2789" s="1"/>
      <c r="AX2789" s="1"/>
      <c r="AY2789" s="1"/>
      <c r="AZ2789" s="1"/>
      <c r="BA2789" s="1"/>
      <c r="BB2789" s="1"/>
      <c r="BC2789" s="1"/>
      <c r="BD2789" s="1"/>
      <c r="BE2789" s="1"/>
      <c r="BF2789" s="1"/>
      <c r="BG2789" s="1"/>
      <c r="BH2789" s="1"/>
      <c r="BI2789" s="1"/>
      <c r="BJ2789" s="1"/>
      <c r="BK2789" s="1"/>
    </row>
    <row r="2790" spans="1:63" s="2" customFormat="1" ht="15" customHeight="1" x14ac:dyDescent="0.15">
      <c r="A2790" s="1"/>
      <c r="B2790" s="1"/>
      <c r="C2790" s="1"/>
      <c r="D2790" s="1"/>
      <c r="E2790" s="1"/>
      <c r="F2790" s="1"/>
      <c r="G2790" s="1"/>
      <c r="H2790" s="1"/>
      <c r="I2790" s="1"/>
      <c r="J2790" s="1"/>
      <c r="K2790" s="1"/>
      <c r="L2790" s="1"/>
      <c r="M2790" s="1"/>
      <c r="N2790" s="1"/>
      <c r="O2790" s="1"/>
      <c r="P2790" s="1"/>
      <c r="Q2790" s="1"/>
      <c r="R2790" s="1"/>
      <c r="S2790" s="1"/>
      <c r="T2790" s="1"/>
      <c r="U2790" s="1"/>
      <c r="V2790" s="1"/>
      <c r="W2790" s="1"/>
      <c r="X2790" s="1"/>
      <c r="Y2790" s="1"/>
      <c r="Z2790" s="1"/>
      <c r="AA2790" s="1"/>
      <c r="AB2790" s="1"/>
      <c r="AC2790" s="1"/>
      <c r="AD2790" s="1"/>
      <c r="AE2790" s="1"/>
      <c r="AF2790" s="83"/>
      <c r="AG2790" s="87"/>
      <c r="AH2790" s="1"/>
      <c r="AI2790" s="1"/>
      <c r="AJ2790" s="1"/>
      <c r="AK2790" s="1"/>
      <c r="AL2790" s="1"/>
      <c r="AM2790" s="1"/>
      <c r="AN2790" s="1"/>
      <c r="AO2790" s="1"/>
      <c r="AP2790" s="1"/>
      <c r="AQ2790" s="1"/>
      <c r="AR2790" s="1"/>
      <c r="AS2790" s="1"/>
      <c r="AT2790" s="1"/>
      <c r="AU2790" s="1"/>
      <c r="AV2790" s="1"/>
      <c r="AW2790" s="1"/>
      <c r="AX2790" s="1"/>
      <c r="AY2790" s="1"/>
      <c r="AZ2790" s="1"/>
      <c r="BA2790" s="1"/>
      <c r="BB2790" s="1"/>
      <c r="BC2790" s="1"/>
      <c r="BD2790" s="1"/>
      <c r="BE2790" s="1"/>
      <c r="BF2790" s="1"/>
      <c r="BG2790" s="1"/>
      <c r="BH2790" s="1"/>
      <c r="BI2790" s="1"/>
      <c r="BJ2790" s="1"/>
      <c r="BK2790" s="1"/>
    </row>
    <row r="2791" spans="1:63" s="2" customFormat="1" ht="15" customHeight="1" x14ac:dyDescent="0.15">
      <c r="A2791" s="1"/>
      <c r="B2791" s="1"/>
      <c r="C2791" s="1"/>
      <c r="D2791" s="1"/>
      <c r="E2791" s="1"/>
      <c r="F2791" s="1"/>
      <c r="G2791" s="1"/>
      <c r="H2791" s="1"/>
      <c r="I2791" s="1"/>
      <c r="J2791" s="1"/>
      <c r="K2791" s="1"/>
      <c r="L2791" s="1"/>
      <c r="M2791" s="1"/>
      <c r="N2791" s="1"/>
      <c r="O2791" s="1"/>
      <c r="P2791" s="1"/>
      <c r="Q2791" s="1"/>
      <c r="R2791" s="1"/>
      <c r="S2791" s="1"/>
      <c r="T2791" s="1"/>
      <c r="U2791" s="1"/>
      <c r="V2791" s="1"/>
      <c r="W2791" s="1"/>
      <c r="X2791" s="1"/>
      <c r="Y2791" s="1"/>
      <c r="Z2791" s="1"/>
      <c r="AA2791" s="1"/>
      <c r="AB2791" s="1"/>
      <c r="AC2791" s="1"/>
      <c r="AD2791" s="1"/>
      <c r="AE2791" s="1"/>
      <c r="AF2791" s="83"/>
      <c r="AG2791" s="87"/>
      <c r="AH2791" s="1"/>
      <c r="AI2791" s="1"/>
      <c r="AJ2791" s="1"/>
      <c r="AK2791" s="1"/>
      <c r="AL2791" s="1"/>
      <c r="AM2791" s="1"/>
      <c r="AN2791" s="1"/>
      <c r="AO2791" s="1"/>
      <c r="AP2791" s="1"/>
      <c r="AQ2791" s="1"/>
      <c r="AR2791" s="1"/>
      <c r="AS2791" s="1"/>
      <c r="AT2791" s="1"/>
      <c r="AU2791" s="1"/>
      <c r="AV2791" s="1"/>
      <c r="AW2791" s="1"/>
      <c r="AX2791" s="1"/>
      <c r="AY2791" s="1"/>
      <c r="AZ2791" s="1"/>
      <c r="BA2791" s="1"/>
      <c r="BB2791" s="1"/>
      <c r="BC2791" s="1"/>
      <c r="BD2791" s="1"/>
      <c r="BE2791" s="1"/>
      <c r="BF2791" s="1"/>
      <c r="BG2791" s="1"/>
      <c r="BH2791" s="1"/>
      <c r="BI2791" s="1"/>
      <c r="BJ2791" s="1"/>
      <c r="BK2791" s="1"/>
    </row>
    <row r="2792" spans="1:63" s="2" customFormat="1" ht="15" customHeight="1" x14ac:dyDescent="0.15">
      <c r="A2792" s="1"/>
      <c r="B2792" s="1"/>
      <c r="C2792" s="1"/>
      <c r="D2792" s="1"/>
      <c r="E2792" s="1"/>
      <c r="F2792" s="1"/>
      <c r="G2792" s="1"/>
      <c r="H2792" s="1"/>
      <c r="I2792" s="1"/>
      <c r="J2792" s="1"/>
      <c r="K2792" s="1"/>
      <c r="L2792" s="1"/>
      <c r="M2792" s="1"/>
      <c r="N2792" s="1"/>
      <c r="O2792" s="1"/>
      <c r="P2792" s="1"/>
      <c r="Q2792" s="1"/>
      <c r="R2792" s="1"/>
      <c r="S2792" s="1"/>
      <c r="T2792" s="1"/>
      <c r="U2792" s="1"/>
      <c r="V2792" s="1"/>
      <c r="W2792" s="1"/>
      <c r="X2792" s="1"/>
      <c r="Y2792" s="1"/>
      <c r="Z2792" s="1"/>
      <c r="AA2792" s="1"/>
      <c r="AB2792" s="1"/>
      <c r="AC2792" s="1"/>
      <c r="AD2792" s="1"/>
      <c r="AE2792" s="1"/>
      <c r="AF2792" s="83"/>
      <c r="AG2792" s="87"/>
      <c r="AH2792" s="1"/>
      <c r="AI2792" s="1"/>
      <c r="AJ2792" s="1"/>
      <c r="AK2792" s="1"/>
      <c r="AL2792" s="1"/>
      <c r="AM2792" s="1"/>
      <c r="AN2792" s="1"/>
      <c r="AO2792" s="1"/>
      <c r="AP2792" s="1"/>
      <c r="AQ2792" s="1"/>
      <c r="AR2792" s="1"/>
      <c r="AS2792" s="1"/>
      <c r="AT2792" s="1"/>
      <c r="AU2792" s="1"/>
      <c r="AV2792" s="1"/>
      <c r="AW2792" s="1"/>
      <c r="AX2792" s="1"/>
      <c r="AY2792" s="1"/>
      <c r="AZ2792" s="1"/>
      <c r="BA2792" s="1"/>
      <c r="BB2792" s="1"/>
      <c r="BC2792" s="1"/>
      <c r="BD2792" s="1"/>
      <c r="BE2792" s="1"/>
      <c r="BF2792" s="1"/>
      <c r="BG2792" s="1"/>
      <c r="BH2792" s="1"/>
      <c r="BI2792" s="1"/>
      <c r="BJ2792" s="1"/>
      <c r="BK2792" s="1"/>
    </row>
    <row r="2793" spans="1:63" s="2" customFormat="1" ht="15" customHeight="1" x14ac:dyDescent="0.15">
      <c r="A2793" s="1"/>
      <c r="B2793" s="1"/>
      <c r="C2793" s="1"/>
      <c r="D2793" s="1"/>
      <c r="E2793" s="1"/>
      <c r="F2793" s="1"/>
      <c r="G2793" s="1"/>
      <c r="H2793" s="1"/>
      <c r="I2793" s="1"/>
      <c r="J2793" s="1"/>
      <c r="K2793" s="1"/>
      <c r="L2793" s="1"/>
      <c r="M2793" s="1"/>
      <c r="N2793" s="1"/>
      <c r="O2793" s="1"/>
      <c r="P2793" s="1"/>
      <c r="Q2793" s="1"/>
      <c r="R2793" s="1"/>
      <c r="S2793" s="1"/>
      <c r="T2793" s="1"/>
      <c r="U2793" s="1"/>
      <c r="V2793" s="1"/>
      <c r="W2793" s="1"/>
      <c r="X2793" s="1"/>
      <c r="Y2793" s="1"/>
      <c r="Z2793" s="1"/>
      <c r="AA2793" s="1"/>
      <c r="AB2793" s="1"/>
      <c r="AC2793" s="1"/>
      <c r="AD2793" s="1"/>
      <c r="AE2793" s="1"/>
      <c r="AF2793" s="83"/>
      <c r="AG2793" s="87"/>
      <c r="AH2793" s="1"/>
      <c r="AI2793" s="1"/>
      <c r="AJ2793" s="1"/>
      <c r="AK2793" s="1"/>
      <c r="AL2793" s="1"/>
      <c r="AM2793" s="1"/>
      <c r="AN2793" s="1"/>
      <c r="AO2793" s="1"/>
      <c r="AP2793" s="1"/>
      <c r="AQ2793" s="1"/>
      <c r="AR2793" s="1"/>
      <c r="AS2793" s="1"/>
      <c r="AT2793" s="1"/>
      <c r="AU2793" s="1"/>
      <c r="AV2793" s="1"/>
      <c r="AW2793" s="1"/>
      <c r="AX2793" s="1"/>
      <c r="AY2793" s="1"/>
      <c r="AZ2793" s="1"/>
      <c r="BA2793" s="1"/>
      <c r="BB2793" s="1"/>
      <c r="BC2793" s="1"/>
      <c r="BD2793" s="1"/>
      <c r="BE2793" s="1"/>
      <c r="BF2793" s="1"/>
      <c r="BG2793" s="1"/>
      <c r="BH2793" s="1"/>
      <c r="BI2793" s="1"/>
      <c r="BJ2793" s="1"/>
      <c r="BK2793" s="1"/>
    </row>
    <row r="2794" spans="1:63" s="2" customFormat="1" ht="15" customHeight="1" x14ac:dyDescent="0.15">
      <c r="A2794" s="1"/>
      <c r="B2794" s="1"/>
      <c r="C2794" s="1"/>
      <c r="D2794" s="1"/>
      <c r="E2794" s="1"/>
      <c r="F2794" s="1"/>
      <c r="G2794" s="1"/>
      <c r="H2794" s="1"/>
      <c r="I2794" s="1"/>
      <c r="J2794" s="1"/>
      <c r="K2794" s="1"/>
      <c r="L2794" s="1"/>
      <c r="M2794" s="1"/>
      <c r="N2794" s="1"/>
      <c r="O2794" s="1"/>
      <c r="P2794" s="1"/>
      <c r="Q2794" s="1"/>
      <c r="R2794" s="1"/>
      <c r="S2794" s="1"/>
      <c r="T2794" s="1"/>
      <c r="U2794" s="1"/>
      <c r="V2794" s="1"/>
      <c r="W2794" s="1"/>
      <c r="X2794" s="1"/>
      <c r="Y2794" s="1"/>
      <c r="Z2794" s="1"/>
      <c r="AA2794" s="1"/>
      <c r="AB2794" s="1"/>
      <c r="AC2794" s="1"/>
      <c r="AD2794" s="1"/>
      <c r="AE2794" s="1"/>
      <c r="AF2794" s="83"/>
      <c r="AG2794" s="87"/>
      <c r="AH2794" s="1"/>
      <c r="AI2794" s="1"/>
      <c r="AJ2794" s="1"/>
      <c r="AK2794" s="1"/>
      <c r="AL2794" s="1"/>
      <c r="AM2794" s="1"/>
      <c r="AN2794" s="1"/>
      <c r="AO2794" s="1"/>
      <c r="AP2794" s="1"/>
      <c r="AQ2794" s="1"/>
      <c r="AR2794" s="1"/>
      <c r="AS2794" s="1"/>
      <c r="AT2794" s="1"/>
      <c r="AU2794" s="1"/>
      <c r="AV2794" s="1"/>
      <c r="AW2794" s="1"/>
      <c r="AX2794" s="1"/>
      <c r="AY2794" s="1"/>
      <c r="AZ2794" s="1"/>
      <c r="BA2794" s="1"/>
      <c r="BB2794" s="1"/>
      <c r="BC2794" s="1"/>
      <c r="BD2794" s="1"/>
      <c r="BE2794" s="1"/>
      <c r="BF2794" s="1"/>
      <c r="BG2794" s="1"/>
      <c r="BH2794" s="1"/>
      <c r="BI2794" s="1"/>
      <c r="BJ2794" s="1"/>
      <c r="BK2794" s="1"/>
    </row>
    <row r="2795" spans="1:63" s="2" customFormat="1" ht="15" customHeight="1" x14ac:dyDescent="0.15">
      <c r="A2795" s="1"/>
      <c r="B2795" s="1"/>
      <c r="C2795" s="1"/>
      <c r="D2795" s="1"/>
      <c r="E2795" s="1"/>
      <c r="F2795" s="1"/>
      <c r="G2795" s="1"/>
      <c r="H2795" s="1"/>
      <c r="I2795" s="1"/>
      <c r="J2795" s="1"/>
      <c r="K2795" s="1"/>
      <c r="L2795" s="1"/>
      <c r="M2795" s="1"/>
      <c r="N2795" s="1"/>
      <c r="O2795" s="1"/>
      <c r="P2795" s="1"/>
      <c r="Q2795" s="1"/>
      <c r="R2795" s="1"/>
      <c r="S2795" s="1"/>
      <c r="T2795" s="1"/>
      <c r="U2795" s="1"/>
      <c r="V2795" s="1"/>
      <c r="W2795" s="1"/>
      <c r="X2795" s="1"/>
      <c r="Y2795" s="1"/>
      <c r="Z2795" s="1"/>
      <c r="AA2795" s="1"/>
      <c r="AB2795" s="1"/>
      <c r="AC2795" s="1"/>
      <c r="AD2795" s="1"/>
      <c r="AE2795" s="1"/>
      <c r="AF2795" s="83"/>
      <c r="AG2795" s="87"/>
      <c r="AH2795" s="1"/>
      <c r="AI2795" s="1"/>
      <c r="AJ2795" s="1"/>
      <c r="AK2795" s="1"/>
      <c r="AL2795" s="1"/>
      <c r="AM2795" s="1"/>
      <c r="AN2795" s="1"/>
      <c r="AO2795" s="1"/>
      <c r="AP2795" s="1"/>
      <c r="AQ2795" s="1"/>
      <c r="AR2795" s="1"/>
      <c r="AS2795" s="1"/>
      <c r="AT2795" s="1"/>
      <c r="AU2795" s="1"/>
      <c r="AV2795" s="1"/>
      <c r="AW2795" s="1"/>
      <c r="AX2795" s="1"/>
      <c r="AY2795" s="1"/>
      <c r="AZ2795" s="1"/>
      <c r="BA2795" s="1"/>
      <c r="BB2795" s="1"/>
      <c r="BC2795" s="1"/>
      <c r="BD2795" s="1"/>
      <c r="BE2795" s="1"/>
      <c r="BF2795" s="1"/>
      <c r="BG2795" s="1"/>
      <c r="BH2795" s="1"/>
      <c r="BI2795" s="1"/>
      <c r="BJ2795" s="1"/>
      <c r="BK2795" s="1"/>
    </row>
    <row r="2796" spans="1:63" s="2" customFormat="1" ht="15" customHeight="1" x14ac:dyDescent="0.15">
      <c r="A2796" s="1"/>
      <c r="B2796" s="1"/>
      <c r="C2796" s="1"/>
      <c r="D2796" s="1"/>
      <c r="E2796" s="1"/>
      <c r="F2796" s="1"/>
      <c r="G2796" s="1"/>
      <c r="H2796" s="1"/>
      <c r="I2796" s="1"/>
      <c r="J2796" s="1"/>
      <c r="K2796" s="1"/>
      <c r="L2796" s="1"/>
      <c r="M2796" s="1"/>
      <c r="N2796" s="1"/>
      <c r="O2796" s="1"/>
      <c r="P2796" s="1"/>
      <c r="Q2796" s="1"/>
      <c r="R2796" s="1"/>
      <c r="S2796" s="1"/>
      <c r="T2796" s="1"/>
      <c r="U2796" s="1"/>
      <c r="V2796" s="1"/>
      <c r="W2796" s="1"/>
      <c r="X2796" s="1"/>
      <c r="Y2796" s="1"/>
      <c r="Z2796" s="1"/>
      <c r="AA2796" s="1"/>
      <c r="AB2796" s="1"/>
      <c r="AC2796" s="1"/>
      <c r="AD2796" s="1"/>
      <c r="AE2796" s="1"/>
      <c r="AF2796" s="83"/>
      <c r="AG2796" s="87"/>
      <c r="AH2796" s="1"/>
      <c r="AI2796" s="1"/>
      <c r="AJ2796" s="1"/>
      <c r="AK2796" s="1"/>
      <c r="AL2796" s="1"/>
      <c r="AM2796" s="1"/>
      <c r="AN2796" s="1"/>
      <c r="AO2796" s="1"/>
      <c r="AP2796" s="1"/>
      <c r="AQ2796" s="1"/>
      <c r="AR2796" s="1"/>
      <c r="AS2796" s="1"/>
      <c r="AT2796" s="1"/>
      <c r="AU2796" s="1"/>
      <c r="AV2796" s="1"/>
      <c r="AW2796" s="1"/>
      <c r="AX2796" s="1"/>
      <c r="AY2796" s="1"/>
      <c r="AZ2796" s="1"/>
      <c r="BA2796" s="1"/>
      <c r="BB2796" s="1"/>
      <c r="BC2796" s="1"/>
      <c r="BD2796" s="1"/>
      <c r="BE2796" s="1"/>
      <c r="BF2796" s="1"/>
      <c r="BG2796" s="1"/>
      <c r="BH2796" s="1"/>
      <c r="BI2796" s="1"/>
      <c r="BJ2796" s="1"/>
      <c r="BK2796" s="1"/>
    </row>
    <row r="2797" spans="1:63" s="2" customFormat="1" ht="15" customHeight="1" x14ac:dyDescent="0.15">
      <c r="A2797" s="1"/>
      <c r="B2797" s="1"/>
      <c r="C2797" s="1"/>
      <c r="D2797" s="1"/>
      <c r="E2797" s="1"/>
      <c r="F2797" s="1"/>
      <c r="G2797" s="1"/>
      <c r="H2797" s="1"/>
      <c r="I2797" s="1"/>
      <c r="J2797" s="1"/>
      <c r="K2797" s="1"/>
      <c r="L2797" s="1"/>
      <c r="M2797" s="1"/>
      <c r="N2797" s="1"/>
      <c r="O2797" s="1"/>
      <c r="P2797" s="1"/>
      <c r="Q2797" s="1"/>
      <c r="R2797" s="1"/>
      <c r="S2797" s="1"/>
      <c r="T2797" s="1"/>
      <c r="U2797" s="1"/>
      <c r="V2797" s="1"/>
      <c r="W2797" s="1"/>
      <c r="X2797" s="1"/>
      <c r="Y2797" s="1"/>
      <c r="Z2797" s="1"/>
      <c r="AA2797" s="1"/>
      <c r="AB2797" s="1"/>
      <c r="AC2797" s="1"/>
      <c r="AD2797" s="1"/>
      <c r="AE2797" s="1"/>
      <c r="AF2797" s="83"/>
      <c r="AG2797" s="87"/>
      <c r="AH2797" s="1"/>
      <c r="AI2797" s="1"/>
      <c r="AJ2797" s="1"/>
      <c r="AK2797" s="1"/>
      <c r="AL2797" s="1"/>
      <c r="AM2797" s="1"/>
      <c r="AN2797" s="1"/>
      <c r="AO2797" s="1"/>
      <c r="AP2797" s="1"/>
      <c r="AQ2797" s="1"/>
      <c r="AR2797" s="1"/>
      <c r="AS2797" s="1"/>
      <c r="AT2797" s="1"/>
      <c r="AU2797" s="1"/>
      <c r="AV2797" s="1"/>
      <c r="AW2797" s="1"/>
      <c r="AX2797" s="1"/>
      <c r="AY2797" s="1"/>
      <c r="AZ2797" s="1"/>
      <c r="BA2797" s="1"/>
      <c r="BB2797" s="1"/>
      <c r="BC2797" s="1"/>
      <c r="BD2797" s="1"/>
      <c r="BE2797" s="1"/>
      <c r="BF2797" s="1"/>
      <c r="BG2797" s="1"/>
      <c r="BH2797" s="1"/>
      <c r="BI2797" s="1"/>
      <c r="BJ2797" s="1"/>
      <c r="BK2797" s="1"/>
    </row>
    <row r="2798" spans="1:63" s="2" customFormat="1" ht="15" customHeight="1" x14ac:dyDescent="0.15">
      <c r="A2798" s="1"/>
      <c r="B2798" s="1"/>
      <c r="C2798" s="1"/>
      <c r="D2798" s="1"/>
      <c r="E2798" s="1"/>
      <c r="F2798" s="1"/>
      <c r="G2798" s="1"/>
      <c r="H2798" s="1"/>
      <c r="I2798" s="1"/>
      <c r="J2798" s="1"/>
      <c r="K2798" s="1"/>
      <c r="L2798" s="1"/>
      <c r="M2798" s="1"/>
      <c r="N2798" s="1"/>
      <c r="O2798" s="1"/>
      <c r="P2798" s="1"/>
      <c r="Q2798" s="1"/>
      <c r="R2798" s="1"/>
      <c r="S2798" s="1"/>
      <c r="T2798" s="1"/>
      <c r="U2798" s="1"/>
      <c r="V2798" s="1"/>
      <c r="W2798" s="1"/>
      <c r="X2798" s="1"/>
      <c r="Y2798" s="1"/>
      <c r="Z2798" s="1"/>
      <c r="AA2798" s="1"/>
      <c r="AB2798" s="1"/>
      <c r="AC2798" s="1"/>
      <c r="AD2798" s="1"/>
      <c r="AE2798" s="1"/>
      <c r="AF2798" s="83"/>
      <c r="AG2798" s="87"/>
      <c r="AH2798" s="1"/>
      <c r="AI2798" s="1"/>
      <c r="AJ2798" s="1"/>
      <c r="AK2798" s="1"/>
      <c r="AL2798" s="1"/>
      <c r="AM2798" s="1"/>
      <c r="AN2798" s="1"/>
      <c r="AO2798" s="1"/>
      <c r="AP2798" s="1"/>
      <c r="AQ2798" s="1"/>
      <c r="AR2798" s="1"/>
      <c r="AS2798" s="1"/>
      <c r="AT2798" s="1"/>
      <c r="AU2798" s="1"/>
      <c r="AV2798" s="1"/>
      <c r="AW2798" s="1"/>
      <c r="AX2798" s="1"/>
      <c r="AY2798" s="1"/>
      <c r="AZ2798" s="1"/>
      <c r="BA2798" s="1"/>
      <c r="BB2798" s="1"/>
      <c r="BC2798" s="1"/>
      <c r="BD2798" s="1"/>
      <c r="BE2798" s="1"/>
      <c r="BF2798" s="1"/>
      <c r="BG2798" s="1"/>
      <c r="BH2798" s="1"/>
      <c r="BI2798" s="1"/>
      <c r="BJ2798" s="1"/>
      <c r="BK2798" s="1"/>
    </row>
    <row r="2799" spans="1:63" s="2" customFormat="1" ht="15" customHeight="1" x14ac:dyDescent="0.15">
      <c r="A2799" s="1"/>
      <c r="B2799" s="1"/>
      <c r="C2799" s="1"/>
      <c r="D2799" s="1"/>
      <c r="E2799" s="1"/>
      <c r="F2799" s="1"/>
      <c r="G2799" s="1"/>
      <c r="H2799" s="1"/>
      <c r="I2799" s="1"/>
      <c r="J2799" s="1"/>
      <c r="K2799" s="1"/>
      <c r="L2799" s="1"/>
      <c r="M2799" s="1"/>
      <c r="N2799" s="1"/>
      <c r="O2799" s="1"/>
      <c r="P2799" s="1"/>
      <c r="Q2799" s="1"/>
      <c r="R2799" s="1"/>
      <c r="S2799" s="1"/>
      <c r="T2799" s="1"/>
      <c r="U2799" s="1"/>
      <c r="V2799" s="1"/>
      <c r="W2799" s="1"/>
      <c r="X2799" s="1"/>
      <c r="Y2799" s="1"/>
      <c r="Z2799" s="1"/>
      <c r="AA2799" s="1"/>
      <c r="AB2799" s="1"/>
      <c r="AC2799" s="1"/>
      <c r="AD2799" s="1"/>
      <c r="AE2799" s="1"/>
      <c r="AF2799" s="83"/>
      <c r="AG2799" s="87"/>
      <c r="AH2799" s="1"/>
      <c r="AI2799" s="1"/>
      <c r="AJ2799" s="1"/>
      <c r="AK2799" s="1"/>
      <c r="AL2799" s="1"/>
      <c r="AM2799" s="1"/>
      <c r="AN2799" s="1"/>
      <c r="AO2799" s="1"/>
      <c r="AP2799" s="1"/>
      <c r="AQ2799" s="1"/>
      <c r="AR2799" s="1"/>
      <c r="AS2799" s="1"/>
      <c r="AT2799" s="1"/>
      <c r="AU2799" s="1"/>
      <c r="AV2799" s="1"/>
      <c r="AW2799" s="1"/>
      <c r="AX2799" s="1"/>
      <c r="AY2799" s="1"/>
      <c r="AZ2799" s="1"/>
      <c r="BA2799" s="1"/>
      <c r="BB2799" s="1"/>
      <c r="BC2799" s="1"/>
      <c r="BD2799" s="1"/>
      <c r="BE2799" s="1"/>
      <c r="BF2799" s="1"/>
      <c r="BG2799" s="1"/>
      <c r="BH2799" s="1"/>
      <c r="BI2799" s="1"/>
      <c r="BJ2799" s="1"/>
      <c r="BK2799" s="1"/>
    </row>
    <row r="2800" spans="1:63" s="2" customFormat="1" ht="15" customHeight="1" x14ac:dyDescent="0.15">
      <c r="A2800" s="1"/>
      <c r="B2800" s="1"/>
      <c r="C2800" s="1"/>
      <c r="D2800" s="1"/>
      <c r="E2800" s="1"/>
      <c r="F2800" s="1"/>
      <c r="G2800" s="1"/>
      <c r="H2800" s="1"/>
      <c r="I2800" s="1"/>
      <c r="J2800" s="1"/>
      <c r="K2800" s="1"/>
      <c r="L2800" s="1"/>
      <c r="M2800" s="1"/>
      <c r="N2800" s="1"/>
      <c r="O2800" s="1"/>
      <c r="P2800" s="1"/>
      <c r="Q2800" s="1"/>
      <c r="R2800" s="1"/>
      <c r="S2800" s="1"/>
      <c r="T2800" s="1"/>
      <c r="U2800" s="1"/>
      <c r="V2800" s="1"/>
      <c r="W2800" s="1"/>
      <c r="X2800" s="1"/>
      <c r="Y2800" s="1"/>
      <c r="Z2800" s="1"/>
      <c r="AA2800" s="1"/>
      <c r="AB2800" s="1"/>
      <c r="AC2800" s="1"/>
      <c r="AD2800" s="1"/>
      <c r="AE2800" s="1"/>
      <c r="AF2800" s="83"/>
      <c r="AG2800" s="87"/>
      <c r="AH2800" s="1"/>
      <c r="AI2800" s="1"/>
      <c r="AJ2800" s="1"/>
      <c r="AK2800" s="1"/>
      <c r="AL2800" s="1"/>
      <c r="AM2800" s="1"/>
      <c r="AN2800" s="1"/>
      <c r="AO2800" s="1"/>
      <c r="AP2800" s="1"/>
      <c r="AQ2800" s="1"/>
      <c r="AR2800" s="1"/>
      <c r="AS2800" s="1"/>
      <c r="AT2800" s="1"/>
      <c r="AU2800" s="1"/>
      <c r="AV2800" s="1"/>
      <c r="AW2800" s="1"/>
      <c r="AX2800" s="1"/>
      <c r="AY2800" s="1"/>
      <c r="AZ2800" s="1"/>
      <c r="BA2800" s="1"/>
      <c r="BB2800" s="1"/>
      <c r="BC2800" s="1"/>
      <c r="BD2800" s="1"/>
      <c r="BE2800" s="1"/>
      <c r="BF2800" s="1"/>
      <c r="BG2800" s="1"/>
      <c r="BH2800" s="1"/>
      <c r="BI2800" s="1"/>
      <c r="BJ2800" s="1"/>
      <c r="BK2800" s="1"/>
    </row>
    <row r="2801" spans="1:63" s="2" customFormat="1" ht="15" customHeight="1" x14ac:dyDescent="0.15">
      <c r="A2801" s="1"/>
      <c r="B2801" s="1"/>
      <c r="C2801" s="1"/>
      <c r="D2801" s="1"/>
      <c r="E2801" s="1"/>
      <c r="F2801" s="1"/>
      <c r="G2801" s="1"/>
      <c r="H2801" s="1"/>
      <c r="I2801" s="1"/>
      <c r="J2801" s="1"/>
      <c r="K2801" s="1"/>
      <c r="L2801" s="1"/>
      <c r="M2801" s="1"/>
      <c r="N2801" s="1"/>
      <c r="O2801" s="1"/>
      <c r="P2801" s="1"/>
      <c r="Q2801" s="1"/>
      <c r="R2801" s="1"/>
      <c r="S2801" s="1"/>
      <c r="T2801" s="1"/>
      <c r="U2801" s="1"/>
      <c r="V2801" s="1"/>
      <c r="W2801" s="1"/>
      <c r="X2801" s="1"/>
      <c r="Y2801" s="1"/>
      <c r="Z2801" s="1"/>
      <c r="AA2801" s="1"/>
      <c r="AB2801" s="1"/>
      <c r="AC2801" s="1"/>
      <c r="AD2801" s="1"/>
      <c r="AE2801" s="1"/>
      <c r="AF2801" s="83"/>
      <c r="AG2801" s="87"/>
      <c r="AH2801" s="1"/>
      <c r="AI2801" s="1"/>
      <c r="AJ2801" s="1"/>
      <c r="AK2801" s="1"/>
      <c r="AL2801" s="1"/>
      <c r="AM2801" s="1"/>
      <c r="AN2801" s="1"/>
      <c r="AO2801" s="1"/>
      <c r="AP2801" s="1"/>
      <c r="AQ2801" s="1"/>
      <c r="AR2801" s="1"/>
      <c r="AS2801" s="1"/>
      <c r="AT2801" s="1"/>
      <c r="AU2801" s="1"/>
      <c r="AV2801" s="1"/>
      <c r="AW2801" s="1"/>
      <c r="AX2801" s="1"/>
      <c r="AY2801" s="1"/>
      <c r="AZ2801" s="1"/>
      <c r="BA2801" s="1"/>
      <c r="BB2801" s="1"/>
      <c r="BC2801" s="1"/>
      <c r="BD2801" s="1"/>
      <c r="BE2801" s="1"/>
      <c r="BF2801" s="1"/>
      <c r="BG2801" s="1"/>
      <c r="BH2801" s="1"/>
      <c r="BI2801" s="1"/>
      <c r="BJ2801" s="1"/>
      <c r="BK2801" s="1"/>
    </row>
    <row r="2802" spans="1:63" s="2" customFormat="1" ht="15" customHeight="1" x14ac:dyDescent="0.15">
      <c r="A2802" s="1"/>
      <c r="B2802" s="1"/>
      <c r="C2802" s="1"/>
      <c r="D2802" s="1"/>
      <c r="E2802" s="1"/>
      <c r="F2802" s="1"/>
      <c r="G2802" s="1"/>
      <c r="H2802" s="1"/>
      <c r="I2802" s="1"/>
      <c r="J2802" s="1"/>
      <c r="K2802" s="1"/>
      <c r="L2802" s="1"/>
      <c r="M2802" s="1"/>
      <c r="N2802" s="1"/>
      <c r="O2802" s="1"/>
      <c r="P2802" s="1"/>
      <c r="Q2802" s="1"/>
      <c r="R2802" s="1"/>
      <c r="S2802" s="1"/>
      <c r="T2802" s="1"/>
      <c r="U2802" s="1"/>
      <c r="V2802" s="1"/>
      <c r="W2802" s="1"/>
      <c r="X2802" s="1"/>
      <c r="Y2802" s="1"/>
      <c r="Z2802" s="1"/>
      <c r="AA2802" s="1"/>
      <c r="AB2802" s="1"/>
      <c r="AC2802" s="1"/>
      <c r="AD2802" s="1"/>
      <c r="AE2802" s="1"/>
      <c r="AF2802" s="83"/>
      <c r="AG2802" s="87"/>
      <c r="AH2802" s="1"/>
      <c r="AI2802" s="1"/>
      <c r="AJ2802" s="1"/>
      <c r="AK2802" s="1"/>
      <c r="AL2802" s="1"/>
      <c r="AM2802" s="1"/>
      <c r="AN2802" s="1"/>
      <c r="AO2802" s="1"/>
      <c r="AP2802" s="1"/>
      <c r="AQ2802" s="1"/>
      <c r="AR2802" s="1"/>
      <c r="AS2802" s="1"/>
      <c r="AT2802" s="1"/>
      <c r="AU2802" s="1"/>
      <c r="AV2802" s="1"/>
      <c r="AW2802" s="1"/>
      <c r="AX2802" s="1"/>
      <c r="AY2802" s="1"/>
      <c r="AZ2802" s="1"/>
      <c r="BA2802" s="1"/>
      <c r="BB2802" s="1"/>
      <c r="BC2802" s="1"/>
      <c r="BD2802" s="1"/>
      <c r="BE2802" s="1"/>
      <c r="BF2802" s="1"/>
      <c r="BG2802" s="1"/>
      <c r="BH2802" s="1"/>
      <c r="BI2802" s="1"/>
      <c r="BJ2802" s="1"/>
      <c r="BK2802" s="1"/>
    </row>
    <row r="2803" spans="1:63" s="2" customFormat="1" ht="15" customHeight="1" x14ac:dyDescent="0.15">
      <c r="A2803" s="1"/>
      <c r="B2803" s="1"/>
      <c r="C2803" s="1"/>
      <c r="D2803" s="1"/>
      <c r="E2803" s="1"/>
      <c r="F2803" s="1"/>
      <c r="G2803" s="1"/>
      <c r="H2803" s="1"/>
      <c r="I2803" s="1"/>
      <c r="J2803" s="1"/>
      <c r="K2803" s="1"/>
      <c r="L2803" s="1"/>
      <c r="M2803" s="1"/>
      <c r="N2803" s="1"/>
      <c r="O2803" s="1"/>
      <c r="P2803" s="1"/>
      <c r="Q2803" s="1"/>
      <c r="R2803" s="1"/>
      <c r="S2803" s="1"/>
      <c r="T2803" s="1"/>
      <c r="U2803" s="1"/>
      <c r="V2803" s="1"/>
      <c r="W2803" s="1"/>
      <c r="X2803" s="1"/>
      <c r="Y2803" s="1"/>
      <c r="Z2803" s="1"/>
      <c r="AA2803" s="1"/>
      <c r="AB2803" s="1"/>
      <c r="AC2803" s="1"/>
      <c r="AD2803" s="1"/>
      <c r="AE2803" s="1"/>
      <c r="AF2803" s="83"/>
      <c r="AG2803" s="87"/>
      <c r="AH2803" s="1"/>
      <c r="AI2803" s="1"/>
      <c r="AJ2803" s="1"/>
      <c r="AK2803" s="1"/>
      <c r="AL2803" s="1"/>
      <c r="AM2803" s="1"/>
      <c r="AN2803" s="1"/>
      <c r="AO2803" s="1"/>
      <c r="AP2803" s="1"/>
      <c r="AQ2803" s="1"/>
      <c r="AR2803" s="1"/>
      <c r="AS2803" s="1"/>
      <c r="AT2803" s="1"/>
      <c r="AU2803" s="1"/>
      <c r="AV2803" s="1"/>
      <c r="AW2803" s="1"/>
      <c r="AX2803" s="1"/>
      <c r="AY2803" s="1"/>
      <c r="AZ2803" s="1"/>
      <c r="BA2803" s="1"/>
      <c r="BB2803" s="1"/>
      <c r="BC2803" s="1"/>
      <c r="BD2803" s="1"/>
      <c r="BE2803" s="1"/>
      <c r="BF2803" s="1"/>
      <c r="BG2803" s="1"/>
      <c r="BH2803" s="1"/>
      <c r="BI2803" s="1"/>
      <c r="BJ2803" s="1"/>
      <c r="BK2803" s="1"/>
    </row>
    <row r="2804" spans="1:63" s="2" customFormat="1" ht="15" customHeight="1" x14ac:dyDescent="0.15">
      <c r="A2804" s="1"/>
      <c r="B2804" s="1"/>
      <c r="C2804" s="1"/>
      <c r="D2804" s="1"/>
      <c r="E2804" s="1"/>
      <c r="F2804" s="1"/>
      <c r="G2804" s="1"/>
      <c r="H2804" s="1"/>
      <c r="I2804" s="1"/>
      <c r="J2804" s="1"/>
      <c r="K2804" s="1"/>
      <c r="L2804" s="1"/>
      <c r="M2804" s="1"/>
      <c r="N2804" s="1"/>
      <c r="O2804" s="1"/>
      <c r="P2804" s="1"/>
      <c r="Q2804" s="1"/>
      <c r="R2804" s="1"/>
      <c r="S2804" s="1"/>
      <c r="T2804" s="1"/>
      <c r="U2804" s="1"/>
      <c r="V2804" s="1"/>
      <c r="W2804" s="1"/>
      <c r="X2804" s="1"/>
      <c r="Y2804" s="1"/>
      <c r="Z2804" s="1"/>
      <c r="AA2804" s="1"/>
      <c r="AB2804" s="1"/>
      <c r="AC2804" s="1"/>
      <c r="AD2804" s="1"/>
      <c r="AE2804" s="1"/>
      <c r="AF2804" s="83"/>
      <c r="AG2804" s="87"/>
      <c r="AH2804" s="1"/>
      <c r="AI2804" s="1"/>
      <c r="AJ2804" s="1"/>
      <c r="AK2804" s="1"/>
      <c r="AL2804" s="1"/>
      <c r="AM2804" s="1"/>
      <c r="AN2804" s="1"/>
      <c r="AO2804" s="1"/>
      <c r="AP2804" s="1"/>
      <c r="AQ2804" s="1"/>
      <c r="AR2804" s="1"/>
      <c r="AS2804" s="1"/>
      <c r="AT2804" s="1"/>
      <c r="AU2804" s="1"/>
      <c r="AV2804" s="1"/>
      <c r="AW2804" s="1"/>
      <c r="AX2804" s="1"/>
      <c r="AY2804" s="1"/>
      <c r="AZ2804" s="1"/>
      <c r="BA2804" s="1"/>
      <c r="BB2804" s="1"/>
      <c r="BC2804" s="1"/>
      <c r="BD2804" s="1"/>
      <c r="BE2804" s="1"/>
      <c r="BF2804" s="1"/>
      <c r="BG2804" s="1"/>
      <c r="BH2804" s="1"/>
      <c r="BI2804" s="1"/>
      <c r="BJ2804" s="1"/>
      <c r="BK2804" s="1"/>
    </row>
    <row r="2805" spans="1:63" s="2" customFormat="1" ht="15" customHeight="1" x14ac:dyDescent="0.15">
      <c r="A2805" s="1"/>
      <c r="B2805" s="1"/>
      <c r="C2805" s="1"/>
      <c r="D2805" s="1"/>
      <c r="E2805" s="1"/>
      <c r="F2805" s="1"/>
      <c r="G2805" s="1"/>
      <c r="H2805" s="1"/>
      <c r="I2805" s="1"/>
      <c r="J2805" s="1"/>
      <c r="K2805" s="1"/>
      <c r="L2805" s="1"/>
      <c r="M2805" s="1"/>
      <c r="N2805" s="1"/>
      <c r="O2805" s="1"/>
      <c r="P2805" s="1"/>
      <c r="Q2805" s="1"/>
      <c r="R2805" s="1"/>
      <c r="S2805" s="1"/>
      <c r="T2805" s="1"/>
      <c r="U2805" s="1"/>
      <c r="V2805" s="1"/>
      <c r="W2805" s="1"/>
      <c r="X2805" s="1"/>
      <c r="Y2805" s="1"/>
      <c r="Z2805" s="1"/>
      <c r="AA2805" s="1"/>
      <c r="AB2805" s="1"/>
      <c r="AC2805" s="1"/>
      <c r="AD2805" s="1"/>
      <c r="AE2805" s="1"/>
      <c r="AF2805" s="83"/>
      <c r="AG2805" s="87"/>
      <c r="AH2805" s="1"/>
      <c r="AI2805" s="1"/>
      <c r="AJ2805" s="1"/>
      <c r="AK2805" s="1"/>
      <c r="AL2805" s="1"/>
      <c r="AM2805" s="1"/>
      <c r="AN2805" s="1"/>
      <c r="AO2805" s="1"/>
      <c r="AP2805" s="1"/>
      <c r="AQ2805" s="1"/>
      <c r="AR2805" s="1"/>
      <c r="AS2805" s="1"/>
      <c r="AT2805" s="1"/>
      <c r="AU2805" s="1"/>
      <c r="AV2805" s="1"/>
      <c r="AW2805" s="1"/>
      <c r="AX2805" s="1"/>
      <c r="AY2805" s="1"/>
      <c r="AZ2805" s="1"/>
      <c r="BA2805" s="1"/>
      <c r="BB2805" s="1"/>
      <c r="BC2805" s="1"/>
      <c r="BD2805" s="1"/>
      <c r="BE2805" s="1"/>
      <c r="BF2805" s="1"/>
      <c r="BG2805" s="1"/>
      <c r="BH2805" s="1"/>
      <c r="BI2805" s="1"/>
      <c r="BJ2805" s="1"/>
      <c r="BK2805" s="1"/>
    </row>
    <row r="2806" spans="1:63" s="2" customFormat="1" ht="15" customHeight="1" x14ac:dyDescent="0.15">
      <c r="A2806" s="1"/>
      <c r="B2806" s="1"/>
      <c r="C2806" s="1"/>
      <c r="D2806" s="1"/>
      <c r="E2806" s="1"/>
      <c r="F2806" s="1"/>
      <c r="G2806" s="1"/>
      <c r="H2806" s="1"/>
      <c r="I2806" s="1"/>
      <c r="J2806" s="1"/>
      <c r="K2806" s="1"/>
      <c r="L2806" s="1"/>
      <c r="M2806" s="1"/>
      <c r="N2806" s="1"/>
      <c r="O2806" s="1"/>
      <c r="P2806" s="1"/>
      <c r="Q2806" s="1"/>
      <c r="R2806" s="1"/>
      <c r="S2806" s="1"/>
      <c r="T2806" s="1"/>
      <c r="U2806" s="1"/>
      <c r="V2806" s="1"/>
      <c r="W2806" s="1"/>
      <c r="X2806" s="1"/>
      <c r="Y2806" s="1"/>
      <c r="Z2806" s="1"/>
      <c r="AA2806" s="1"/>
      <c r="AB2806" s="1"/>
      <c r="AC2806" s="1"/>
      <c r="AD2806" s="1"/>
      <c r="AE2806" s="1"/>
      <c r="AF2806" s="83"/>
      <c r="AG2806" s="87"/>
      <c r="AH2806" s="1"/>
      <c r="AI2806" s="1"/>
      <c r="AJ2806" s="1"/>
      <c r="AK2806" s="1"/>
      <c r="AL2806" s="1"/>
      <c r="AM2806" s="1"/>
      <c r="AN2806" s="1"/>
      <c r="AO2806" s="1"/>
      <c r="AP2806" s="1"/>
      <c r="AQ2806" s="1"/>
      <c r="AR2806" s="1"/>
      <c r="AS2806" s="1"/>
      <c r="AT2806" s="1"/>
      <c r="AU2806" s="1"/>
      <c r="AV2806" s="1"/>
      <c r="AW2806" s="1"/>
      <c r="AX2806" s="1"/>
      <c r="AY2806" s="1"/>
      <c r="AZ2806" s="1"/>
      <c r="BA2806" s="1"/>
      <c r="BB2806" s="1"/>
      <c r="BC2806" s="1"/>
      <c r="BD2806" s="1"/>
      <c r="BE2806" s="1"/>
      <c r="BF2806" s="1"/>
      <c r="BG2806" s="1"/>
      <c r="BH2806" s="1"/>
      <c r="BI2806" s="1"/>
      <c r="BJ2806" s="1"/>
      <c r="BK2806" s="1"/>
    </row>
    <row r="2807" spans="1:63" s="2" customFormat="1" ht="15" customHeight="1" x14ac:dyDescent="0.15">
      <c r="A2807" s="1"/>
      <c r="B2807" s="1"/>
      <c r="C2807" s="1"/>
      <c r="D2807" s="1"/>
      <c r="E2807" s="1"/>
      <c r="F2807" s="1"/>
      <c r="G2807" s="1"/>
      <c r="H2807" s="1"/>
      <c r="I2807" s="1"/>
      <c r="J2807" s="1"/>
      <c r="K2807" s="1"/>
      <c r="L2807" s="1"/>
      <c r="M2807" s="1"/>
      <c r="N2807" s="1"/>
      <c r="O2807" s="1"/>
      <c r="P2807" s="1"/>
      <c r="Q2807" s="1"/>
      <c r="R2807" s="1"/>
      <c r="S2807" s="1"/>
      <c r="T2807" s="1"/>
      <c r="U2807" s="1"/>
      <c r="V2807" s="1"/>
      <c r="W2807" s="1"/>
      <c r="X2807" s="1"/>
      <c r="Y2807" s="1"/>
      <c r="Z2807" s="1"/>
      <c r="AA2807" s="1"/>
      <c r="AB2807" s="1"/>
      <c r="AC2807" s="1"/>
      <c r="AD2807" s="1"/>
      <c r="AE2807" s="1"/>
      <c r="AF2807" s="83"/>
      <c r="AG2807" s="87"/>
      <c r="AH2807" s="1"/>
      <c r="AI2807" s="1"/>
      <c r="AJ2807" s="1"/>
      <c r="AK2807" s="1"/>
      <c r="AL2807" s="1"/>
      <c r="AM2807" s="1"/>
      <c r="AN2807" s="1"/>
      <c r="AO2807" s="1"/>
      <c r="AP2807" s="1"/>
      <c r="AQ2807" s="1"/>
      <c r="AR2807" s="1"/>
      <c r="AS2807" s="1"/>
      <c r="AT2807" s="1"/>
      <c r="AU2807" s="1"/>
      <c r="AV2807" s="1"/>
      <c r="AW2807" s="1"/>
      <c r="AX2807" s="1"/>
      <c r="AY2807" s="1"/>
      <c r="AZ2807" s="1"/>
      <c r="BA2807" s="1"/>
      <c r="BB2807" s="1"/>
      <c r="BC2807" s="1"/>
      <c r="BD2807" s="1"/>
      <c r="BE2807" s="1"/>
      <c r="BF2807" s="1"/>
      <c r="BG2807" s="1"/>
      <c r="BH2807" s="1"/>
      <c r="BI2807" s="1"/>
      <c r="BJ2807" s="1"/>
      <c r="BK2807" s="1"/>
    </row>
    <row r="2808" spans="1:63" s="2" customFormat="1" ht="15" customHeight="1" x14ac:dyDescent="0.15">
      <c r="A2808" s="1"/>
      <c r="B2808" s="1"/>
      <c r="C2808" s="1"/>
      <c r="D2808" s="1"/>
      <c r="E2808" s="1"/>
      <c r="F2808" s="1"/>
      <c r="G2808" s="1"/>
      <c r="H2808" s="1"/>
      <c r="I2808" s="1"/>
      <c r="J2808" s="1"/>
      <c r="K2808" s="1"/>
      <c r="L2808" s="1"/>
      <c r="M2808" s="1"/>
      <c r="N2808" s="1"/>
      <c r="O2808" s="1"/>
      <c r="P2808" s="1"/>
      <c r="Q2808" s="1"/>
      <c r="R2808" s="1"/>
      <c r="S2808" s="1"/>
      <c r="T2808" s="1"/>
      <c r="U2808" s="1"/>
      <c r="V2808" s="1"/>
      <c r="W2808" s="1"/>
      <c r="X2808" s="1"/>
      <c r="Y2808" s="1"/>
      <c r="Z2808" s="1"/>
      <c r="AA2808" s="1"/>
      <c r="AB2808" s="1"/>
      <c r="AC2808" s="1"/>
      <c r="AD2808" s="1"/>
      <c r="AE2808" s="1"/>
      <c r="AF2808" s="83"/>
      <c r="AG2808" s="87"/>
      <c r="AH2808" s="1"/>
      <c r="AI2808" s="1"/>
      <c r="AJ2808" s="1"/>
      <c r="AK2808" s="1"/>
      <c r="AL2808" s="1"/>
      <c r="AM2808" s="1"/>
      <c r="AN2808" s="1"/>
      <c r="AO2808" s="1"/>
      <c r="AP2808" s="1"/>
      <c r="AQ2808" s="1"/>
      <c r="AR2808" s="1"/>
      <c r="AS2808" s="1"/>
      <c r="AT2808" s="1"/>
      <c r="AU2808" s="1"/>
      <c r="AV2808" s="1"/>
      <c r="AW2808" s="1"/>
      <c r="AX2808" s="1"/>
      <c r="AY2808" s="1"/>
      <c r="AZ2808" s="1"/>
      <c r="BA2808" s="1"/>
      <c r="BB2808" s="1"/>
      <c r="BC2808" s="1"/>
      <c r="BD2808" s="1"/>
      <c r="BE2808" s="1"/>
      <c r="BF2808" s="1"/>
      <c r="BG2808" s="1"/>
      <c r="BH2808" s="1"/>
      <c r="BI2808" s="1"/>
      <c r="BJ2808" s="1"/>
      <c r="BK2808" s="1"/>
    </row>
    <row r="2809" spans="1:63" s="2" customFormat="1" ht="15" customHeight="1" x14ac:dyDescent="0.15">
      <c r="A2809" s="1"/>
      <c r="B2809" s="1"/>
      <c r="C2809" s="1"/>
      <c r="D2809" s="1"/>
      <c r="E2809" s="1"/>
      <c r="F2809" s="1"/>
      <c r="G2809" s="1"/>
      <c r="H2809" s="1"/>
      <c r="I2809" s="1"/>
      <c r="J2809" s="1"/>
      <c r="K2809" s="1"/>
      <c r="L2809" s="1"/>
      <c r="M2809" s="1"/>
      <c r="N2809" s="1"/>
      <c r="O2809" s="1"/>
      <c r="P2809" s="1"/>
      <c r="Q2809" s="1"/>
      <c r="R2809" s="1"/>
      <c r="S2809" s="1"/>
      <c r="T2809" s="1"/>
      <c r="U2809" s="1"/>
      <c r="V2809" s="1"/>
      <c r="W2809" s="1"/>
      <c r="X2809" s="1"/>
      <c r="Y2809" s="1"/>
      <c r="Z2809" s="1"/>
      <c r="AA2809" s="1"/>
      <c r="AB2809" s="1"/>
      <c r="AC2809" s="1"/>
      <c r="AD2809" s="1"/>
      <c r="AE2809" s="1"/>
      <c r="AF2809" s="83"/>
      <c r="AG2809" s="87"/>
      <c r="AH2809" s="1"/>
      <c r="AI2809" s="1"/>
      <c r="AJ2809" s="1"/>
      <c r="AK2809" s="1"/>
      <c r="AL2809" s="1"/>
      <c r="AM2809" s="1"/>
      <c r="AN2809" s="1"/>
      <c r="AO2809" s="1"/>
      <c r="AP2809" s="1"/>
      <c r="AQ2809" s="1"/>
      <c r="AR2809" s="1"/>
      <c r="AS2809" s="1"/>
      <c r="AT2809" s="1"/>
      <c r="AU2809" s="1"/>
      <c r="AV2809" s="1"/>
      <c r="AW2809" s="1"/>
      <c r="AX2809" s="1"/>
      <c r="AY2809" s="1"/>
      <c r="AZ2809" s="1"/>
      <c r="BA2809" s="1"/>
      <c r="BB2809" s="1"/>
      <c r="BC2809" s="1"/>
      <c r="BD2809" s="1"/>
      <c r="BE2809" s="1"/>
      <c r="BF2809" s="1"/>
      <c r="BG2809" s="1"/>
      <c r="BH2809" s="1"/>
      <c r="BI2809" s="1"/>
      <c r="BJ2809" s="1"/>
      <c r="BK2809" s="1"/>
    </row>
    <row r="2810" spans="1:63" s="2" customFormat="1" ht="15" customHeight="1" x14ac:dyDescent="0.15">
      <c r="A2810" s="1"/>
      <c r="B2810" s="1"/>
      <c r="C2810" s="1"/>
      <c r="D2810" s="1"/>
      <c r="E2810" s="1"/>
      <c r="F2810" s="1"/>
      <c r="G2810" s="1"/>
      <c r="H2810" s="1"/>
      <c r="I2810" s="1"/>
      <c r="J2810" s="1"/>
      <c r="K2810" s="1"/>
      <c r="L2810" s="1"/>
      <c r="M2810" s="1"/>
      <c r="N2810" s="1"/>
      <c r="O2810" s="1"/>
      <c r="P2810" s="1"/>
      <c r="Q2810" s="1"/>
      <c r="R2810" s="1"/>
      <c r="S2810" s="1"/>
      <c r="T2810" s="1"/>
      <c r="U2810" s="1"/>
      <c r="V2810" s="1"/>
      <c r="W2810" s="1"/>
      <c r="X2810" s="1"/>
      <c r="Y2810" s="1"/>
      <c r="Z2810" s="1"/>
      <c r="AA2810" s="1"/>
      <c r="AB2810" s="1"/>
      <c r="AC2810" s="1"/>
      <c r="AD2810" s="1"/>
      <c r="AE2810" s="1"/>
      <c r="AF2810" s="83"/>
      <c r="AG2810" s="87"/>
      <c r="AH2810" s="1"/>
      <c r="AI2810" s="1"/>
      <c r="AJ2810" s="1"/>
      <c r="AK2810" s="1"/>
      <c r="AL2810" s="1"/>
      <c r="AM2810" s="1"/>
      <c r="AN2810" s="1"/>
      <c r="AO2810" s="1"/>
      <c r="AP2810" s="1"/>
      <c r="AQ2810" s="1"/>
      <c r="AR2810" s="1"/>
      <c r="AS2810" s="1"/>
      <c r="AT2810" s="1"/>
      <c r="AU2810" s="1"/>
      <c r="AV2810" s="1"/>
      <c r="AW2810" s="1"/>
      <c r="AX2810" s="1"/>
      <c r="AY2810" s="1"/>
      <c r="AZ2810" s="1"/>
      <c r="BA2810" s="1"/>
      <c r="BB2810" s="1"/>
      <c r="BC2810" s="1"/>
      <c r="BD2810" s="1"/>
      <c r="BE2810" s="1"/>
      <c r="BF2810" s="1"/>
      <c r="BG2810" s="1"/>
      <c r="BH2810" s="1"/>
      <c r="BI2810" s="1"/>
      <c r="BJ2810" s="1"/>
      <c r="BK2810" s="1"/>
    </row>
    <row r="2811" spans="1:63" s="2" customFormat="1" ht="15" customHeight="1" x14ac:dyDescent="0.15">
      <c r="A2811" s="1"/>
      <c r="B2811" s="1"/>
      <c r="C2811" s="1"/>
      <c r="D2811" s="1"/>
      <c r="E2811" s="1"/>
      <c r="F2811" s="1"/>
      <c r="G2811" s="1"/>
      <c r="H2811" s="1"/>
      <c r="I2811" s="1"/>
      <c r="J2811" s="1"/>
      <c r="K2811" s="1"/>
      <c r="L2811" s="1"/>
      <c r="M2811" s="1"/>
      <c r="N2811" s="1"/>
      <c r="O2811" s="1"/>
      <c r="P2811" s="1"/>
      <c r="Q2811" s="1"/>
      <c r="R2811" s="1"/>
      <c r="S2811" s="1"/>
      <c r="T2811" s="1"/>
      <c r="U2811" s="1"/>
      <c r="V2811" s="1"/>
      <c r="W2811" s="1"/>
      <c r="X2811" s="1"/>
      <c r="Y2811" s="1"/>
      <c r="Z2811" s="1"/>
      <c r="AA2811" s="1"/>
      <c r="AB2811" s="1"/>
      <c r="AC2811" s="1"/>
      <c r="AD2811" s="1"/>
      <c r="AE2811" s="1"/>
      <c r="AF2811" s="83"/>
      <c r="AG2811" s="87"/>
      <c r="AH2811" s="1"/>
      <c r="AI2811" s="1"/>
      <c r="AJ2811" s="1"/>
      <c r="AK2811" s="1"/>
      <c r="AL2811" s="1"/>
      <c r="AM2811" s="1"/>
      <c r="AN2811" s="1"/>
      <c r="AO2811" s="1"/>
      <c r="AP2811" s="1"/>
      <c r="AQ2811" s="1"/>
      <c r="AR2811" s="1"/>
      <c r="AS2811" s="1"/>
      <c r="AT2811" s="1"/>
      <c r="AU2811" s="1"/>
      <c r="AV2811" s="1"/>
      <c r="AW2811" s="1"/>
      <c r="AX2811" s="1"/>
      <c r="AY2811" s="1"/>
      <c r="AZ2811" s="1"/>
      <c r="BA2811" s="1"/>
      <c r="BB2811" s="1"/>
      <c r="BC2811" s="1"/>
      <c r="BD2811" s="1"/>
      <c r="BE2811" s="1"/>
      <c r="BF2811" s="1"/>
      <c r="BG2811" s="1"/>
      <c r="BH2811" s="1"/>
      <c r="BI2811" s="1"/>
      <c r="BJ2811" s="1"/>
      <c r="BK2811" s="1"/>
    </row>
    <row r="2812" spans="1:63" s="2" customFormat="1" ht="15" customHeight="1" x14ac:dyDescent="0.15">
      <c r="A2812" s="1"/>
      <c r="B2812" s="1"/>
      <c r="C2812" s="1"/>
      <c r="D2812" s="1"/>
      <c r="E2812" s="1"/>
      <c r="F2812" s="1"/>
      <c r="G2812" s="1"/>
      <c r="H2812" s="1"/>
      <c r="I2812" s="1"/>
      <c r="J2812" s="1"/>
      <c r="K2812" s="1"/>
      <c r="L2812" s="1"/>
      <c r="M2812" s="1"/>
      <c r="N2812" s="1"/>
      <c r="O2812" s="1"/>
      <c r="P2812" s="1"/>
      <c r="Q2812" s="1"/>
      <c r="R2812" s="1"/>
      <c r="S2812" s="1"/>
      <c r="T2812" s="1"/>
      <c r="U2812" s="1"/>
      <c r="V2812" s="1"/>
      <c r="W2812" s="1"/>
      <c r="X2812" s="1"/>
      <c r="Y2812" s="1"/>
      <c r="Z2812" s="1"/>
      <c r="AA2812" s="1"/>
      <c r="AB2812" s="1"/>
      <c r="AC2812" s="1"/>
      <c r="AD2812" s="1"/>
      <c r="AE2812" s="1"/>
      <c r="AF2812" s="83"/>
      <c r="AG2812" s="87"/>
      <c r="AH2812" s="1"/>
      <c r="AI2812" s="1"/>
      <c r="AJ2812" s="1"/>
      <c r="AK2812" s="1"/>
      <c r="AL2812" s="1"/>
      <c r="AM2812" s="1"/>
      <c r="AN2812" s="1"/>
      <c r="AO2812" s="1"/>
      <c r="AP2812" s="1"/>
      <c r="AQ2812" s="1"/>
      <c r="AR2812" s="1"/>
      <c r="AS2812" s="1"/>
      <c r="AT2812" s="1"/>
      <c r="AU2812" s="1"/>
      <c r="AV2812" s="1"/>
      <c r="AW2812" s="1"/>
      <c r="AX2812" s="1"/>
      <c r="AY2812" s="1"/>
      <c r="AZ2812" s="1"/>
      <c r="BA2812" s="1"/>
      <c r="BB2812" s="1"/>
      <c r="BC2812" s="1"/>
      <c r="BD2812" s="1"/>
      <c r="BE2812" s="1"/>
      <c r="BF2812" s="1"/>
      <c r="BG2812" s="1"/>
      <c r="BH2812" s="1"/>
      <c r="BI2812" s="1"/>
      <c r="BJ2812" s="1"/>
      <c r="BK2812" s="1"/>
    </row>
    <row r="2813" spans="1:63" s="2" customFormat="1" ht="15" customHeight="1" x14ac:dyDescent="0.15">
      <c r="A2813" s="1"/>
      <c r="B2813" s="1"/>
      <c r="C2813" s="1"/>
      <c r="D2813" s="1"/>
      <c r="E2813" s="1"/>
      <c r="F2813" s="1"/>
      <c r="G2813" s="1"/>
      <c r="H2813" s="1"/>
      <c r="I2813" s="1"/>
      <c r="J2813" s="1"/>
      <c r="K2813" s="1"/>
      <c r="L2813" s="1"/>
      <c r="M2813" s="1"/>
      <c r="N2813" s="1"/>
      <c r="O2813" s="1"/>
      <c r="P2813" s="1"/>
      <c r="Q2813" s="1"/>
      <c r="R2813" s="1"/>
      <c r="S2813" s="1"/>
      <c r="T2813" s="1"/>
      <c r="U2813" s="1"/>
      <c r="V2813" s="1"/>
      <c r="W2813" s="1"/>
      <c r="X2813" s="1"/>
      <c r="Y2813" s="1"/>
      <c r="Z2813" s="1"/>
      <c r="AA2813" s="1"/>
      <c r="AB2813" s="1"/>
      <c r="AC2813" s="1"/>
      <c r="AD2813" s="1"/>
      <c r="AE2813" s="1"/>
      <c r="AF2813" s="83"/>
      <c r="AG2813" s="87"/>
      <c r="AH2813" s="1"/>
      <c r="AI2813" s="1"/>
      <c r="AJ2813" s="1"/>
      <c r="AK2813" s="1"/>
      <c r="AL2813" s="1"/>
      <c r="AM2813" s="1"/>
      <c r="AN2813" s="1"/>
      <c r="AO2813" s="1"/>
      <c r="AP2813" s="1"/>
      <c r="AQ2813" s="1"/>
      <c r="AR2813" s="1"/>
      <c r="AS2813" s="1"/>
      <c r="AT2813" s="1"/>
      <c r="AU2813" s="1"/>
      <c r="AV2813" s="1"/>
      <c r="AW2813" s="1"/>
      <c r="AX2813" s="1"/>
      <c r="AY2813" s="1"/>
      <c r="AZ2813" s="1"/>
      <c r="BA2813" s="1"/>
      <c r="BB2813" s="1"/>
      <c r="BC2813" s="1"/>
      <c r="BD2813" s="1"/>
      <c r="BE2813" s="1"/>
      <c r="BF2813" s="1"/>
      <c r="BG2813" s="1"/>
      <c r="BH2813" s="1"/>
      <c r="BI2813" s="1"/>
      <c r="BJ2813" s="1"/>
      <c r="BK2813" s="1"/>
    </row>
    <row r="2814" spans="1:63" s="2" customFormat="1" ht="15" customHeight="1" x14ac:dyDescent="0.15">
      <c r="A2814" s="1"/>
      <c r="B2814" s="1"/>
      <c r="C2814" s="1"/>
      <c r="D2814" s="1"/>
      <c r="E2814" s="1"/>
      <c r="F2814" s="1"/>
      <c r="G2814" s="1"/>
      <c r="H2814" s="1"/>
      <c r="I2814" s="1"/>
      <c r="J2814" s="1"/>
      <c r="K2814" s="1"/>
      <c r="L2814" s="1"/>
      <c r="M2814" s="1"/>
      <c r="N2814" s="1"/>
      <c r="O2814" s="1"/>
      <c r="P2814" s="1"/>
      <c r="Q2814" s="1"/>
      <c r="R2814" s="1"/>
      <c r="S2814" s="1"/>
      <c r="T2814" s="1"/>
      <c r="U2814" s="1"/>
      <c r="V2814" s="1"/>
      <c r="W2814" s="1"/>
      <c r="X2814" s="1"/>
      <c r="Y2814" s="1"/>
      <c r="Z2814" s="1"/>
      <c r="AA2814" s="1"/>
      <c r="AB2814" s="1"/>
      <c r="AC2814" s="1"/>
      <c r="AD2814" s="1"/>
      <c r="AE2814" s="1"/>
      <c r="AF2814" s="83"/>
      <c r="AG2814" s="87"/>
      <c r="AH2814" s="1"/>
      <c r="AI2814" s="1"/>
      <c r="AJ2814" s="1"/>
      <c r="AK2814" s="1"/>
      <c r="AL2814" s="1"/>
      <c r="AM2814" s="1"/>
      <c r="AN2814" s="1"/>
      <c r="AO2814" s="1"/>
      <c r="AP2814" s="1"/>
      <c r="AQ2814" s="1"/>
      <c r="AR2814" s="1"/>
      <c r="AS2814" s="1"/>
      <c r="AT2814" s="1"/>
      <c r="AU2814" s="1"/>
      <c r="AV2814" s="1"/>
      <c r="AW2814" s="1"/>
      <c r="AX2814" s="1"/>
      <c r="AY2814" s="1"/>
      <c r="AZ2814" s="1"/>
      <c r="BA2814" s="1"/>
      <c r="BB2814" s="1"/>
      <c r="BC2814" s="1"/>
      <c r="BD2814" s="1"/>
      <c r="BE2814" s="1"/>
      <c r="BF2814" s="1"/>
      <c r="BG2814" s="1"/>
      <c r="BH2814" s="1"/>
      <c r="BI2814" s="1"/>
      <c r="BJ2814" s="1"/>
      <c r="BK2814" s="1"/>
    </row>
    <row r="2815" spans="1:63" s="2" customFormat="1" ht="15" customHeight="1" x14ac:dyDescent="0.15">
      <c r="A2815" s="1"/>
      <c r="B2815" s="1"/>
      <c r="C2815" s="1"/>
      <c r="D2815" s="1"/>
      <c r="E2815" s="1"/>
      <c r="F2815" s="1"/>
      <c r="G2815" s="1"/>
      <c r="H2815" s="1"/>
      <c r="I2815" s="1"/>
      <c r="J2815" s="1"/>
      <c r="K2815" s="1"/>
      <c r="L2815" s="1"/>
      <c r="M2815" s="1"/>
      <c r="N2815" s="1"/>
      <c r="O2815" s="1"/>
      <c r="P2815" s="1"/>
      <c r="Q2815" s="1"/>
      <c r="R2815" s="1"/>
      <c r="S2815" s="1"/>
      <c r="T2815" s="1"/>
      <c r="U2815" s="1"/>
      <c r="V2815" s="1"/>
      <c r="W2815" s="1"/>
      <c r="X2815" s="1"/>
      <c r="Y2815" s="1"/>
      <c r="Z2815" s="1"/>
      <c r="AA2815" s="1"/>
      <c r="AB2815" s="1"/>
      <c r="AC2815" s="1"/>
      <c r="AD2815" s="1"/>
      <c r="AE2815" s="1"/>
      <c r="AF2815" s="83"/>
      <c r="AG2815" s="87"/>
      <c r="AH2815" s="1"/>
      <c r="AI2815" s="1"/>
      <c r="AJ2815" s="1"/>
      <c r="AK2815" s="1"/>
      <c r="AL2815" s="1"/>
      <c r="AM2815" s="1"/>
      <c r="AN2815" s="1"/>
      <c r="AO2815" s="1"/>
      <c r="AP2815" s="1"/>
      <c r="AQ2815" s="1"/>
      <c r="AR2815" s="1"/>
      <c r="AS2815" s="1"/>
      <c r="AT2815" s="1"/>
      <c r="AU2815" s="1"/>
      <c r="AV2815" s="1"/>
      <c r="AW2815" s="1"/>
      <c r="AX2815" s="1"/>
      <c r="AY2815" s="1"/>
      <c r="AZ2815" s="1"/>
      <c r="BA2815" s="1"/>
      <c r="BB2815" s="1"/>
      <c r="BC2815" s="1"/>
      <c r="BD2815" s="1"/>
      <c r="BE2815" s="1"/>
      <c r="BF2815" s="1"/>
      <c r="BG2815" s="1"/>
      <c r="BH2815" s="1"/>
      <c r="BI2815" s="1"/>
      <c r="BJ2815" s="1"/>
      <c r="BK2815" s="1"/>
    </row>
    <row r="2816" spans="1:63" s="2" customFormat="1" ht="15" customHeight="1" x14ac:dyDescent="0.15">
      <c r="A2816" s="1"/>
      <c r="B2816" s="1"/>
      <c r="C2816" s="1"/>
      <c r="D2816" s="1"/>
      <c r="E2816" s="1"/>
      <c r="F2816" s="1"/>
      <c r="G2816" s="1"/>
      <c r="H2816" s="1"/>
      <c r="I2816" s="1"/>
      <c r="J2816" s="1"/>
      <c r="K2816" s="1"/>
      <c r="L2816" s="1"/>
      <c r="M2816" s="1"/>
      <c r="N2816" s="1"/>
      <c r="O2816" s="1"/>
      <c r="P2816" s="1"/>
      <c r="Q2816" s="1"/>
      <c r="R2816" s="1"/>
      <c r="S2816" s="1"/>
      <c r="T2816" s="1"/>
      <c r="U2816" s="1"/>
      <c r="V2816" s="1"/>
      <c r="W2816" s="1"/>
      <c r="X2816" s="1"/>
      <c r="Y2816" s="1"/>
      <c r="Z2816" s="1"/>
      <c r="AA2816" s="1"/>
      <c r="AB2816" s="1"/>
      <c r="AC2816" s="1"/>
      <c r="AD2816" s="1"/>
      <c r="AE2816" s="1"/>
      <c r="AF2816" s="83"/>
      <c r="AG2816" s="87"/>
      <c r="AH2816" s="1"/>
      <c r="AI2816" s="1"/>
      <c r="AJ2816" s="1"/>
      <c r="AK2816" s="1"/>
      <c r="AL2816" s="1"/>
      <c r="AM2816" s="1"/>
      <c r="AN2816" s="1"/>
      <c r="AO2816" s="1"/>
      <c r="AP2816" s="1"/>
      <c r="AQ2816" s="1"/>
      <c r="AR2816" s="1"/>
      <c r="AS2816" s="1"/>
      <c r="AT2816" s="1"/>
      <c r="AU2816" s="1"/>
      <c r="AV2816" s="1"/>
      <c r="AW2816" s="1"/>
      <c r="AX2816" s="1"/>
      <c r="AY2816" s="1"/>
      <c r="AZ2816" s="1"/>
      <c r="BA2816" s="1"/>
      <c r="BB2816" s="1"/>
      <c r="BC2816" s="1"/>
      <c r="BD2816" s="1"/>
      <c r="BE2816" s="1"/>
      <c r="BF2816" s="1"/>
      <c r="BG2816" s="1"/>
      <c r="BH2816" s="1"/>
      <c r="BI2816" s="1"/>
      <c r="BJ2816" s="1"/>
      <c r="BK2816" s="1"/>
    </row>
    <row r="2817" spans="1:63" s="2" customFormat="1" ht="15" customHeight="1" x14ac:dyDescent="0.15">
      <c r="A2817" s="1"/>
      <c r="B2817" s="1"/>
      <c r="C2817" s="1"/>
      <c r="D2817" s="1"/>
      <c r="E2817" s="1"/>
      <c r="F2817" s="1"/>
      <c r="G2817" s="1"/>
      <c r="H2817" s="1"/>
      <c r="I2817" s="1"/>
      <c r="J2817" s="1"/>
      <c r="K2817" s="1"/>
      <c r="L2817" s="1"/>
      <c r="M2817" s="1"/>
      <c r="N2817" s="1"/>
      <c r="O2817" s="1"/>
      <c r="P2817" s="1"/>
      <c r="Q2817" s="1"/>
      <c r="R2817" s="1"/>
      <c r="S2817" s="1"/>
      <c r="T2817" s="1"/>
      <c r="U2817" s="1"/>
      <c r="V2817" s="1"/>
      <c r="W2817" s="1"/>
      <c r="X2817" s="1"/>
      <c r="Y2817" s="1"/>
      <c r="Z2817" s="1"/>
      <c r="AA2817" s="1"/>
      <c r="AB2817" s="1"/>
      <c r="AC2817" s="1"/>
      <c r="AD2817" s="1"/>
      <c r="AE2817" s="1"/>
      <c r="AF2817" s="83"/>
      <c r="AG2817" s="87"/>
      <c r="AH2817" s="1"/>
      <c r="AI2817" s="1"/>
      <c r="AJ2817" s="1"/>
      <c r="AK2817" s="1"/>
      <c r="AL2817" s="1"/>
      <c r="AM2817" s="1"/>
      <c r="AN2817" s="1"/>
      <c r="AO2817" s="1"/>
      <c r="AP2817" s="1"/>
      <c r="AQ2817" s="1"/>
      <c r="AR2817" s="1"/>
      <c r="AS2817" s="1"/>
      <c r="AT2817" s="1"/>
      <c r="AU2817" s="1"/>
      <c r="AV2817" s="1"/>
      <c r="AW2817" s="1"/>
      <c r="AX2817" s="1"/>
      <c r="AY2817" s="1"/>
      <c r="AZ2817" s="1"/>
      <c r="BA2817" s="1"/>
      <c r="BB2817" s="1"/>
      <c r="BC2817" s="1"/>
      <c r="BD2817" s="1"/>
      <c r="BE2817" s="1"/>
      <c r="BF2817" s="1"/>
      <c r="BG2817" s="1"/>
      <c r="BH2817" s="1"/>
      <c r="BI2817" s="1"/>
      <c r="BJ2817" s="1"/>
      <c r="BK2817" s="1"/>
    </row>
    <row r="2818" spans="1:63" s="2" customFormat="1" ht="15" customHeight="1" x14ac:dyDescent="0.15">
      <c r="A2818" s="1"/>
      <c r="B2818" s="1"/>
      <c r="C2818" s="1"/>
      <c r="D2818" s="1"/>
      <c r="E2818" s="1"/>
      <c r="F2818" s="1"/>
      <c r="G2818" s="1"/>
      <c r="H2818" s="1"/>
      <c r="I2818" s="1"/>
      <c r="J2818" s="1"/>
      <c r="K2818" s="1"/>
      <c r="L2818" s="1"/>
      <c r="M2818" s="1"/>
      <c r="N2818" s="1"/>
      <c r="O2818" s="1"/>
      <c r="P2818" s="1"/>
      <c r="Q2818" s="1"/>
      <c r="R2818" s="1"/>
      <c r="S2818" s="1"/>
      <c r="T2818" s="1"/>
      <c r="U2818" s="1"/>
      <c r="V2818" s="1"/>
      <c r="W2818" s="1"/>
      <c r="X2818" s="1"/>
      <c r="Y2818" s="1"/>
      <c r="Z2818" s="1"/>
      <c r="AA2818" s="1"/>
      <c r="AB2818" s="1"/>
      <c r="AC2818" s="1"/>
      <c r="AD2818" s="1"/>
      <c r="AE2818" s="1"/>
      <c r="AF2818" s="83"/>
      <c r="AG2818" s="87"/>
      <c r="AH2818" s="1"/>
      <c r="AI2818" s="1"/>
      <c r="AJ2818" s="1"/>
      <c r="AK2818" s="1"/>
      <c r="AL2818" s="1"/>
      <c r="AM2818" s="1"/>
      <c r="AN2818" s="1"/>
      <c r="AO2818" s="1"/>
      <c r="AP2818" s="1"/>
      <c r="AQ2818" s="1"/>
      <c r="AR2818" s="1"/>
      <c r="AS2818" s="1"/>
      <c r="AT2818" s="1"/>
      <c r="AU2818" s="1"/>
      <c r="AV2818" s="1"/>
      <c r="AW2818" s="1"/>
      <c r="AX2818" s="1"/>
      <c r="AY2818" s="1"/>
      <c r="AZ2818" s="1"/>
      <c r="BA2818" s="1"/>
      <c r="BB2818" s="1"/>
      <c r="BC2818" s="1"/>
      <c r="BD2818" s="1"/>
      <c r="BE2818" s="1"/>
      <c r="BF2818" s="1"/>
      <c r="BG2818" s="1"/>
      <c r="BH2818" s="1"/>
      <c r="BI2818" s="1"/>
      <c r="BJ2818" s="1"/>
      <c r="BK2818" s="1"/>
    </row>
    <row r="2819" spans="1:63" s="2" customFormat="1" ht="15" customHeight="1" x14ac:dyDescent="0.15">
      <c r="A2819" s="1"/>
      <c r="B2819" s="1"/>
      <c r="C2819" s="1"/>
      <c r="D2819" s="1"/>
      <c r="E2819" s="1"/>
      <c r="F2819" s="1"/>
      <c r="G2819" s="1"/>
      <c r="H2819" s="1"/>
      <c r="I2819" s="1"/>
      <c r="J2819" s="1"/>
      <c r="K2819" s="1"/>
      <c r="L2819" s="1"/>
      <c r="M2819" s="1"/>
      <c r="N2819" s="1"/>
      <c r="O2819" s="1"/>
      <c r="P2819" s="1"/>
      <c r="Q2819" s="1"/>
      <c r="R2819" s="1"/>
      <c r="S2819" s="1"/>
      <c r="T2819" s="1"/>
      <c r="U2819" s="1"/>
      <c r="V2819" s="1"/>
      <c r="W2819" s="1"/>
      <c r="X2819" s="1"/>
      <c r="Y2819" s="1"/>
      <c r="Z2819" s="1"/>
      <c r="AA2819" s="1"/>
      <c r="AB2819" s="1"/>
      <c r="AC2819" s="1"/>
      <c r="AD2819" s="1"/>
      <c r="AE2819" s="1"/>
      <c r="AF2819" s="83"/>
      <c r="AG2819" s="87"/>
      <c r="AH2819" s="1"/>
      <c r="AI2819" s="1"/>
      <c r="AJ2819" s="1"/>
      <c r="AK2819" s="1"/>
      <c r="AL2819" s="1"/>
      <c r="AM2819" s="1"/>
      <c r="AN2819" s="1"/>
      <c r="AO2819" s="1"/>
      <c r="AP2819" s="1"/>
      <c r="AQ2819" s="1"/>
      <c r="AR2819" s="1"/>
      <c r="AS2819" s="1"/>
      <c r="AT2819" s="1"/>
      <c r="AU2819" s="1"/>
      <c r="AV2819" s="1"/>
      <c r="AW2819" s="1"/>
      <c r="AX2819" s="1"/>
      <c r="AY2819" s="1"/>
      <c r="AZ2819" s="1"/>
      <c r="BA2819" s="1"/>
      <c r="BB2819" s="1"/>
      <c r="BC2819" s="1"/>
      <c r="BD2819" s="1"/>
      <c r="BE2819" s="1"/>
      <c r="BF2819" s="1"/>
      <c r="BG2819" s="1"/>
      <c r="BH2819" s="1"/>
      <c r="BI2819" s="1"/>
      <c r="BJ2819" s="1"/>
      <c r="BK2819" s="1"/>
    </row>
    <row r="2820" spans="1:63" s="2" customFormat="1" ht="15" customHeight="1" x14ac:dyDescent="0.15">
      <c r="A2820" s="1"/>
      <c r="B2820" s="1"/>
      <c r="C2820" s="1"/>
      <c r="D2820" s="1"/>
      <c r="E2820" s="1"/>
      <c r="F2820" s="1"/>
      <c r="G2820" s="1"/>
      <c r="H2820" s="1"/>
      <c r="I2820" s="1"/>
      <c r="J2820" s="1"/>
      <c r="K2820" s="1"/>
      <c r="L2820" s="1"/>
      <c r="M2820" s="1"/>
      <c r="N2820" s="1"/>
      <c r="O2820" s="1"/>
      <c r="P2820" s="1"/>
      <c r="Q2820" s="1"/>
      <c r="R2820" s="1"/>
      <c r="S2820" s="1"/>
      <c r="T2820" s="1"/>
      <c r="U2820" s="1"/>
      <c r="V2820" s="1"/>
      <c r="W2820" s="1"/>
      <c r="X2820" s="1"/>
      <c r="Y2820" s="1"/>
      <c r="Z2820" s="1"/>
      <c r="AA2820" s="1"/>
      <c r="AB2820" s="1"/>
      <c r="AC2820" s="1"/>
      <c r="AD2820" s="1"/>
      <c r="AE2820" s="1"/>
      <c r="AF2820" s="83"/>
      <c r="AG2820" s="87"/>
      <c r="AH2820" s="1"/>
      <c r="AI2820" s="1"/>
      <c r="AJ2820" s="1"/>
      <c r="AK2820" s="1"/>
      <c r="AL2820" s="1"/>
      <c r="AM2820" s="1"/>
      <c r="AN2820" s="1"/>
      <c r="AO2820" s="1"/>
      <c r="AP2820" s="1"/>
      <c r="AQ2820" s="1"/>
      <c r="AR2820" s="1"/>
      <c r="AS2820" s="1"/>
      <c r="AT2820" s="1"/>
      <c r="AU2820" s="1"/>
      <c r="AV2820" s="1"/>
      <c r="AW2820" s="1"/>
      <c r="AX2820" s="1"/>
      <c r="AY2820" s="1"/>
      <c r="AZ2820" s="1"/>
      <c r="BA2820" s="1"/>
      <c r="BB2820" s="1"/>
      <c r="BC2820" s="1"/>
      <c r="BD2820" s="1"/>
      <c r="BE2820" s="1"/>
      <c r="BF2820" s="1"/>
      <c r="BG2820" s="1"/>
      <c r="BH2820" s="1"/>
      <c r="BI2820" s="1"/>
      <c r="BJ2820" s="1"/>
      <c r="BK2820" s="1"/>
    </row>
    <row r="2821" spans="1:63" s="2" customFormat="1" ht="15" customHeight="1" x14ac:dyDescent="0.15">
      <c r="A2821" s="1"/>
      <c r="B2821" s="1"/>
      <c r="C2821" s="1"/>
      <c r="D2821" s="1"/>
      <c r="E2821" s="1"/>
      <c r="F2821" s="1"/>
      <c r="G2821" s="1"/>
      <c r="H2821" s="1"/>
      <c r="I2821" s="1"/>
      <c r="J2821" s="1"/>
      <c r="K2821" s="1"/>
      <c r="L2821" s="1"/>
      <c r="M2821" s="1"/>
      <c r="N2821" s="1"/>
      <c r="O2821" s="1"/>
      <c r="P2821" s="1"/>
      <c r="Q2821" s="1"/>
      <c r="R2821" s="1"/>
      <c r="S2821" s="1"/>
      <c r="T2821" s="1"/>
      <c r="U2821" s="1"/>
      <c r="V2821" s="1"/>
      <c r="W2821" s="1"/>
      <c r="X2821" s="1"/>
      <c r="Y2821" s="1"/>
      <c r="Z2821" s="1"/>
      <c r="AA2821" s="1"/>
      <c r="AB2821" s="1"/>
      <c r="AC2821" s="1"/>
      <c r="AD2821" s="1"/>
      <c r="AE2821" s="1"/>
      <c r="AF2821" s="83"/>
      <c r="AG2821" s="87"/>
      <c r="AH2821" s="1"/>
      <c r="AI2821" s="1"/>
      <c r="AJ2821" s="1"/>
      <c r="AK2821" s="1"/>
      <c r="AL2821" s="1"/>
      <c r="AM2821" s="1"/>
      <c r="AN2821" s="1"/>
      <c r="AO2821" s="1"/>
      <c r="AP2821" s="1"/>
      <c r="AQ2821" s="1"/>
      <c r="AR2821" s="1"/>
      <c r="AS2821" s="1"/>
      <c r="AT2821" s="1"/>
      <c r="AU2821" s="1"/>
      <c r="AV2821" s="1"/>
      <c r="AW2821" s="1"/>
      <c r="AX2821" s="1"/>
      <c r="AY2821" s="1"/>
      <c r="AZ2821" s="1"/>
      <c r="BA2821" s="1"/>
      <c r="BB2821" s="1"/>
      <c r="BC2821" s="1"/>
      <c r="BD2821" s="1"/>
      <c r="BE2821" s="1"/>
      <c r="BF2821" s="1"/>
      <c r="BG2821" s="1"/>
      <c r="BH2821" s="1"/>
      <c r="BI2821" s="1"/>
      <c r="BJ2821" s="1"/>
      <c r="BK2821" s="1"/>
    </row>
    <row r="2822" spans="1:63" s="2" customFormat="1" ht="15" customHeight="1" x14ac:dyDescent="0.15">
      <c r="A2822" s="1"/>
      <c r="B2822" s="1"/>
      <c r="C2822" s="1"/>
      <c r="D2822" s="1"/>
      <c r="E2822" s="1"/>
      <c r="F2822" s="1"/>
      <c r="G2822" s="1"/>
      <c r="H2822" s="1"/>
      <c r="I2822" s="1"/>
      <c r="J2822" s="1"/>
      <c r="K2822" s="1"/>
      <c r="L2822" s="1"/>
      <c r="M2822" s="1"/>
      <c r="N2822" s="1"/>
      <c r="O2822" s="1"/>
      <c r="P2822" s="1"/>
      <c r="Q2822" s="1"/>
      <c r="R2822" s="1"/>
      <c r="S2822" s="1"/>
      <c r="T2822" s="1"/>
      <c r="U2822" s="1"/>
      <c r="V2822" s="1"/>
      <c r="W2822" s="1"/>
      <c r="X2822" s="1"/>
      <c r="Y2822" s="1"/>
      <c r="Z2822" s="1"/>
      <c r="AA2822" s="1"/>
      <c r="AB2822" s="1"/>
      <c r="AC2822" s="1"/>
      <c r="AD2822" s="1"/>
      <c r="AE2822" s="1"/>
      <c r="AF2822" s="83"/>
      <c r="AG2822" s="87"/>
      <c r="AH2822" s="1"/>
      <c r="AI2822" s="1"/>
      <c r="AJ2822" s="1"/>
      <c r="AK2822" s="1"/>
      <c r="AL2822" s="1"/>
      <c r="AM2822" s="1"/>
      <c r="AN2822" s="1"/>
      <c r="AO2822" s="1"/>
      <c r="AP2822" s="1"/>
      <c r="AQ2822" s="1"/>
      <c r="AR2822" s="1"/>
      <c r="AS2822" s="1"/>
      <c r="AT2822" s="1"/>
      <c r="AU2822" s="1"/>
      <c r="AV2822" s="1"/>
      <c r="AW2822" s="1"/>
      <c r="AX2822" s="1"/>
      <c r="AY2822" s="1"/>
      <c r="AZ2822" s="1"/>
      <c r="BA2822" s="1"/>
      <c r="BB2822" s="1"/>
      <c r="BC2822" s="1"/>
      <c r="BD2822" s="1"/>
      <c r="BE2822" s="1"/>
      <c r="BF2822" s="1"/>
      <c r="BG2822" s="1"/>
      <c r="BH2822" s="1"/>
      <c r="BI2822" s="1"/>
      <c r="BJ2822" s="1"/>
      <c r="BK2822" s="1"/>
    </row>
    <row r="2823" spans="1:63" s="2" customFormat="1" ht="15" customHeight="1" x14ac:dyDescent="0.15">
      <c r="A2823" s="1"/>
      <c r="B2823" s="1"/>
      <c r="C2823" s="1"/>
      <c r="D2823" s="1"/>
      <c r="E2823" s="1"/>
      <c r="F2823" s="1"/>
      <c r="G2823" s="1"/>
      <c r="H2823" s="1"/>
      <c r="I2823" s="1"/>
      <c r="J2823" s="1"/>
      <c r="K2823" s="1"/>
      <c r="L2823" s="1"/>
      <c r="M2823" s="1"/>
      <c r="N2823" s="1"/>
      <c r="O2823" s="1"/>
      <c r="P2823" s="1"/>
      <c r="Q2823" s="1"/>
      <c r="R2823" s="1"/>
      <c r="S2823" s="1"/>
      <c r="T2823" s="1"/>
      <c r="U2823" s="1"/>
      <c r="V2823" s="1"/>
      <c r="W2823" s="1"/>
      <c r="X2823" s="1"/>
      <c r="Y2823" s="1"/>
      <c r="Z2823" s="1"/>
      <c r="AA2823" s="1"/>
      <c r="AB2823" s="1"/>
      <c r="AC2823" s="1"/>
      <c r="AD2823" s="1"/>
      <c r="AE2823" s="1"/>
      <c r="AF2823" s="83"/>
      <c r="AG2823" s="87"/>
      <c r="AH2823" s="1"/>
      <c r="AI2823" s="1"/>
      <c r="AJ2823" s="1"/>
      <c r="AK2823" s="1"/>
      <c r="AL2823" s="1"/>
      <c r="AM2823" s="1"/>
      <c r="AN2823" s="1"/>
      <c r="AO2823" s="1"/>
      <c r="AP2823" s="1"/>
      <c r="AQ2823" s="1"/>
      <c r="AR2823" s="1"/>
      <c r="AS2823" s="1"/>
      <c r="AT2823" s="1"/>
      <c r="AU2823" s="1"/>
      <c r="AV2823" s="1"/>
      <c r="AW2823" s="1"/>
      <c r="AX2823" s="1"/>
      <c r="AY2823" s="1"/>
      <c r="AZ2823" s="1"/>
      <c r="BA2823" s="1"/>
      <c r="BB2823" s="1"/>
      <c r="BC2823" s="1"/>
      <c r="BD2823" s="1"/>
      <c r="BE2823" s="1"/>
      <c r="BF2823" s="1"/>
      <c r="BG2823" s="1"/>
      <c r="BH2823" s="1"/>
      <c r="BI2823" s="1"/>
      <c r="BJ2823" s="1"/>
      <c r="BK2823" s="1"/>
    </row>
    <row r="2824" spans="1:63" s="2" customFormat="1" ht="15" customHeight="1" x14ac:dyDescent="0.15">
      <c r="A2824" s="1"/>
      <c r="B2824" s="1"/>
      <c r="C2824" s="1"/>
      <c r="D2824" s="1"/>
      <c r="E2824" s="1"/>
      <c r="F2824" s="1"/>
      <c r="G2824" s="1"/>
      <c r="H2824" s="1"/>
      <c r="I2824" s="1"/>
      <c r="J2824" s="1"/>
      <c r="K2824" s="1"/>
      <c r="L2824" s="1"/>
      <c r="M2824" s="1"/>
      <c r="N2824" s="1"/>
      <c r="O2824" s="1"/>
      <c r="P2824" s="1"/>
      <c r="Q2824" s="1"/>
      <c r="R2824" s="1"/>
      <c r="S2824" s="1"/>
      <c r="T2824" s="1"/>
      <c r="U2824" s="1"/>
      <c r="V2824" s="1"/>
      <c r="W2824" s="1"/>
      <c r="X2824" s="1"/>
      <c r="Y2824" s="1"/>
      <c r="Z2824" s="1"/>
      <c r="AA2824" s="1"/>
      <c r="AB2824" s="1"/>
      <c r="AC2824" s="1"/>
      <c r="AD2824" s="1"/>
      <c r="AE2824" s="1"/>
      <c r="AF2824" s="83"/>
      <c r="AG2824" s="87"/>
      <c r="AH2824" s="1"/>
      <c r="AI2824" s="1"/>
      <c r="AJ2824" s="1"/>
      <c r="AK2824" s="1"/>
      <c r="AL2824" s="1"/>
      <c r="AM2824" s="1"/>
      <c r="AN2824" s="1"/>
      <c r="AO2824" s="1"/>
      <c r="AP2824" s="1"/>
      <c r="AQ2824" s="1"/>
      <c r="AR2824" s="1"/>
      <c r="AS2824" s="1"/>
      <c r="AT2824" s="1"/>
      <c r="AU2824" s="1"/>
      <c r="AV2824" s="1"/>
      <c r="AW2824" s="1"/>
      <c r="AX2824" s="1"/>
      <c r="AY2824" s="1"/>
      <c r="AZ2824" s="1"/>
      <c r="BA2824" s="1"/>
      <c r="BB2824" s="1"/>
      <c r="BC2824" s="1"/>
      <c r="BD2824" s="1"/>
      <c r="BE2824" s="1"/>
      <c r="BF2824" s="1"/>
      <c r="BG2824" s="1"/>
      <c r="BH2824" s="1"/>
      <c r="BI2824" s="1"/>
      <c r="BJ2824" s="1"/>
      <c r="BK2824" s="1"/>
    </row>
    <row r="2825" spans="1:63" s="2" customFormat="1" ht="15" customHeight="1" x14ac:dyDescent="0.15">
      <c r="A2825" s="1"/>
      <c r="B2825" s="1"/>
      <c r="C2825" s="1"/>
      <c r="D2825" s="1"/>
      <c r="E2825" s="1"/>
      <c r="F2825" s="1"/>
      <c r="G2825" s="1"/>
      <c r="H2825" s="1"/>
      <c r="I2825" s="1"/>
      <c r="J2825" s="1"/>
      <c r="K2825" s="1"/>
      <c r="L2825" s="1"/>
      <c r="M2825" s="1"/>
      <c r="N2825" s="1"/>
      <c r="O2825" s="1"/>
      <c r="P2825" s="1"/>
      <c r="Q2825" s="1"/>
      <c r="R2825" s="1"/>
      <c r="S2825" s="1"/>
      <c r="T2825" s="1"/>
      <c r="U2825" s="1"/>
      <c r="V2825" s="1"/>
      <c r="W2825" s="1"/>
      <c r="X2825" s="1"/>
      <c r="Y2825" s="1"/>
      <c r="Z2825" s="1"/>
      <c r="AA2825" s="1"/>
      <c r="AB2825" s="1"/>
      <c r="AC2825" s="1"/>
      <c r="AD2825" s="1"/>
      <c r="AE2825" s="1"/>
      <c r="AF2825" s="83"/>
      <c r="AG2825" s="87"/>
      <c r="AH2825" s="1"/>
      <c r="AI2825" s="1"/>
      <c r="AJ2825" s="1"/>
      <c r="AK2825" s="1"/>
      <c r="AL2825" s="1"/>
      <c r="AM2825" s="1"/>
      <c r="AN2825" s="1"/>
      <c r="AO2825" s="1"/>
      <c r="AP2825" s="1"/>
      <c r="AQ2825" s="1"/>
      <c r="AR2825" s="1"/>
      <c r="AS2825" s="1"/>
      <c r="AT2825" s="1"/>
      <c r="AU2825" s="1"/>
      <c r="AV2825" s="1"/>
      <c r="AW2825" s="1"/>
      <c r="AX2825" s="1"/>
      <c r="AY2825" s="1"/>
      <c r="AZ2825" s="1"/>
      <c r="BA2825" s="1"/>
      <c r="BB2825" s="1"/>
      <c r="BC2825" s="1"/>
      <c r="BD2825" s="1"/>
      <c r="BE2825" s="1"/>
      <c r="BF2825" s="1"/>
      <c r="BG2825" s="1"/>
      <c r="BH2825" s="1"/>
      <c r="BI2825" s="1"/>
      <c r="BJ2825" s="1"/>
      <c r="BK2825" s="1"/>
    </row>
    <row r="2826" spans="1:63" s="2" customFormat="1" ht="15" customHeight="1" x14ac:dyDescent="0.15">
      <c r="A2826" s="1"/>
      <c r="B2826" s="1"/>
      <c r="C2826" s="1"/>
      <c r="D2826" s="1"/>
      <c r="E2826" s="1"/>
      <c r="F2826" s="1"/>
      <c r="G2826" s="1"/>
      <c r="H2826" s="1"/>
      <c r="I2826" s="1"/>
      <c r="J2826" s="1"/>
      <c r="K2826" s="1"/>
      <c r="L2826" s="1"/>
      <c r="M2826" s="1"/>
      <c r="N2826" s="1"/>
      <c r="O2826" s="1"/>
      <c r="P2826" s="1"/>
      <c r="Q2826" s="1"/>
      <c r="R2826" s="1"/>
      <c r="S2826" s="1"/>
      <c r="T2826" s="1"/>
      <c r="U2826" s="1"/>
      <c r="V2826" s="1"/>
      <c r="W2826" s="1"/>
      <c r="X2826" s="1"/>
      <c r="Y2826" s="1"/>
      <c r="Z2826" s="1"/>
      <c r="AA2826" s="1"/>
      <c r="AB2826" s="1"/>
      <c r="AC2826" s="1"/>
      <c r="AD2826" s="1"/>
      <c r="AE2826" s="1"/>
      <c r="AF2826" s="83"/>
      <c r="AG2826" s="87"/>
      <c r="AH2826" s="1"/>
      <c r="AI2826" s="1"/>
      <c r="AJ2826" s="1"/>
      <c r="AK2826" s="1"/>
      <c r="AL2826" s="1"/>
      <c r="AM2826" s="1"/>
      <c r="AN2826" s="1"/>
      <c r="AO2826" s="1"/>
      <c r="AP2826" s="1"/>
      <c r="AQ2826" s="1"/>
      <c r="AR2826" s="1"/>
      <c r="AS2826" s="1"/>
      <c r="AT2826" s="1"/>
      <c r="AU2826" s="1"/>
      <c r="AV2826" s="1"/>
      <c r="AW2826" s="1"/>
      <c r="AX2826" s="1"/>
      <c r="AY2826" s="1"/>
      <c r="AZ2826" s="1"/>
      <c r="BA2826" s="1"/>
      <c r="BB2826" s="1"/>
      <c r="BC2826" s="1"/>
      <c r="BD2826" s="1"/>
      <c r="BE2826" s="1"/>
      <c r="BF2826" s="1"/>
      <c r="BG2826" s="1"/>
      <c r="BH2826" s="1"/>
      <c r="BI2826" s="1"/>
      <c r="BJ2826" s="1"/>
      <c r="BK2826" s="1"/>
    </row>
    <row r="2827" spans="1:63" s="2" customFormat="1" ht="15" customHeight="1" x14ac:dyDescent="0.15">
      <c r="A2827" s="1"/>
      <c r="B2827" s="1"/>
      <c r="C2827" s="1"/>
      <c r="D2827" s="1"/>
      <c r="E2827" s="1"/>
      <c r="F2827" s="1"/>
      <c r="G2827" s="1"/>
      <c r="H2827" s="1"/>
      <c r="I2827" s="1"/>
      <c r="J2827" s="1"/>
      <c r="K2827" s="1"/>
      <c r="L2827" s="1"/>
      <c r="M2827" s="1"/>
      <c r="N2827" s="1"/>
      <c r="O2827" s="1"/>
      <c r="P2827" s="1"/>
      <c r="Q2827" s="1"/>
      <c r="R2827" s="1"/>
      <c r="S2827" s="1"/>
      <c r="T2827" s="1"/>
      <c r="U2827" s="1"/>
      <c r="V2827" s="1"/>
      <c r="W2827" s="1"/>
      <c r="X2827" s="1"/>
      <c r="Y2827" s="1"/>
      <c r="Z2827" s="1"/>
      <c r="AA2827" s="1"/>
      <c r="AB2827" s="1"/>
      <c r="AC2827" s="1"/>
      <c r="AD2827" s="1"/>
      <c r="AE2827" s="1"/>
      <c r="AF2827" s="83"/>
      <c r="AG2827" s="87"/>
      <c r="AH2827" s="1"/>
      <c r="AI2827" s="1"/>
      <c r="AJ2827" s="1"/>
      <c r="AK2827" s="1"/>
      <c r="AL2827" s="1"/>
      <c r="AM2827" s="1"/>
      <c r="AN2827" s="1"/>
      <c r="AO2827" s="1"/>
      <c r="AP2827" s="1"/>
      <c r="AQ2827" s="1"/>
      <c r="AR2827" s="1"/>
      <c r="AS2827" s="1"/>
      <c r="AT2827" s="1"/>
      <c r="AU2827" s="1"/>
      <c r="AV2827" s="1"/>
      <c r="AW2827" s="1"/>
      <c r="AX2827" s="1"/>
      <c r="AY2827" s="1"/>
      <c r="AZ2827" s="1"/>
      <c r="BA2827" s="1"/>
      <c r="BB2827" s="1"/>
      <c r="BC2827" s="1"/>
      <c r="BD2827" s="1"/>
      <c r="BE2827" s="1"/>
      <c r="BF2827" s="1"/>
      <c r="BG2827" s="1"/>
      <c r="BH2827" s="1"/>
      <c r="BI2827" s="1"/>
      <c r="BJ2827" s="1"/>
      <c r="BK2827" s="1"/>
    </row>
    <row r="2828" spans="1:63" s="2" customFormat="1" ht="15" customHeight="1" x14ac:dyDescent="0.15">
      <c r="A2828" s="1"/>
      <c r="B2828" s="1"/>
      <c r="C2828" s="1"/>
      <c r="D2828" s="1"/>
      <c r="E2828" s="1"/>
      <c r="F2828" s="1"/>
      <c r="G2828" s="1"/>
      <c r="H2828" s="1"/>
      <c r="I2828" s="1"/>
      <c r="J2828" s="1"/>
      <c r="K2828" s="1"/>
      <c r="L2828" s="1"/>
      <c r="M2828" s="1"/>
      <c r="N2828" s="1"/>
      <c r="O2828" s="1"/>
      <c r="P2828" s="1"/>
      <c r="Q2828" s="1"/>
      <c r="R2828" s="1"/>
      <c r="S2828" s="1"/>
      <c r="T2828" s="1"/>
      <c r="U2828" s="1"/>
      <c r="V2828" s="1"/>
      <c r="W2828" s="1"/>
      <c r="X2828" s="1"/>
      <c r="Y2828" s="1"/>
      <c r="Z2828" s="1"/>
      <c r="AA2828" s="1"/>
      <c r="AB2828" s="1"/>
      <c r="AC2828" s="1"/>
      <c r="AD2828" s="1"/>
      <c r="AE2828" s="1"/>
      <c r="AF2828" s="83"/>
      <c r="AG2828" s="87"/>
      <c r="AH2828" s="1"/>
      <c r="AI2828" s="1"/>
      <c r="AJ2828" s="1"/>
      <c r="AK2828" s="1"/>
      <c r="AL2828" s="1"/>
      <c r="AM2828" s="1"/>
      <c r="AN2828" s="1"/>
      <c r="AO2828" s="1"/>
      <c r="AP2828" s="1"/>
      <c r="AQ2828" s="1"/>
      <c r="AR2828" s="1"/>
      <c r="AS2828" s="1"/>
      <c r="AT2828" s="1"/>
      <c r="AU2828" s="1"/>
      <c r="AV2828" s="1"/>
      <c r="AW2828" s="1"/>
      <c r="AX2828" s="1"/>
      <c r="AY2828" s="1"/>
      <c r="AZ2828" s="1"/>
      <c r="BA2828" s="1"/>
      <c r="BB2828" s="1"/>
      <c r="BC2828" s="1"/>
      <c r="BD2828" s="1"/>
      <c r="BE2828" s="1"/>
      <c r="BF2828" s="1"/>
      <c r="BG2828" s="1"/>
      <c r="BH2828" s="1"/>
      <c r="BI2828" s="1"/>
      <c r="BJ2828" s="1"/>
      <c r="BK2828" s="1"/>
    </row>
    <row r="2829" spans="1:63" s="2" customFormat="1" ht="15" customHeight="1" x14ac:dyDescent="0.15">
      <c r="A2829" s="1"/>
      <c r="B2829" s="1"/>
      <c r="C2829" s="1"/>
      <c r="D2829" s="1"/>
      <c r="E2829" s="1"/>
      <c r="F2829" s="1"/>
      <c r="G2829" s="1"/>
      <c r="H2829" s="1"/>
      <c r="I2829" s="1"/>
      <c r="J2829" s="1"/>
      <c r="K2829" s="1"/>
      <c r="L2829" s="1"/>
      <c r="M2829" s="1"/>
      <c r="N2829" s="1"/>
      <c r="O2829" s="1"/>
      <c r="P2829" s="1"/>
      <c r="Q2829" s="1"/>
      <c r="R2829" s="1"/>
      <c r="S2829" s="1"/>
      <c r="T2829" s="1"/>
      <c r="U2829" s="1"/>
      <c r="V2829" s="1"/>
      <c r="W2829" s="1"/>
      <c r="X2829" s="1"/>
      <c r="Y2829" s="1"/>
      <c r="Z2829" s="1"/>
      <c r="AA2829" s="1"/>
      <c r="AB2829" s="1"/>
      <c r="AC2829" s="1"/>
      <c r="AD2829" s="1"/>
      <c r="AE2829" s="1"/>
      <c r="AF2829" s="83"/>
      <c r="AG2829" s="87"/>
      <c r="AH2829" s="1"/>
      <c r="AI2829" s="1"/>
      <c r="AJ2829" s="1"/>
      <c r="AK2829" s="1"/>
      <c r="AL2829" s="1"/>
      <c r="AM2829" s="1"/>
      <c r="AN2829" s="1"/>
      <c r="AO2829" s="1"/>
      <c r="AP2829" s="1"/>
      <c r="AQ2829" s="1"/>
      <c r="AR2829" s="1"/>
      <c r="AS2829" s="1"/>
      <c r="AT2829" s="1"/>
      <c r="AU2829" s="1"/>
      <c r="AV2829" s="1"/>
      <c r="AW2829" s="1"/>
      <c r="AX2829" s="1"/>
      <c r="AY2829" s="1"/>
      <c r="AZ2829" s="1"/>
      <c r="BA2829" s="1"/>
      <c r="BB2829" s="1"/>
      <c r="BC2829" s="1"/>
      <c r="BD2829" s="1"/>
      <c r="BE2829" s="1"/>
      <c r="BF2829" s="1"/>
      <c r="BG2829" s="1"/>
      <c r="BH2829" s="1"/>
      <c r="BI2829" s="1"/>
      <c r="BJ2829" s="1"/>
      <c r="BK2829" s="1"/>
    </row>
    <row r="2830" spans="1:63" s="2" customFormat="1" ht="15" customHeight="1" x14ac:dyDescent="0.15">
      <c r="A2830" s="1"/>
      <c r="B2830" s="1"/>
      <c r="C2830" s="1"/>
      <c r="D2830" s="1"/>
      <c r="E2830" s="1"/>
      <c r="F2830" s="1"/>
      <c r="G2830" s="1"/>
      <c r="H2830" s="1"/>
      <c r="I2830" s="1"/>
      <c r="J2830" s="1"/>
      <c r="K2830" s="1"/>
      <c r="L2830" s="1"/>
      <c r="M2830" s="1"/>
      <c r="N2830" s="1"/>
      <c r="O2830" s="1"/>
      <c r="P2830" s="1"/>
      <c r="Q2830" s="1"/>
      <c r="R2830" s="1"/>
      <c r="S2830" s="1"/>
      <c r="T2830" s="1"/>
      <c r="U2830" s="1"/>
      <c r="V2830" s="1"/>
      <c r="W2830" s="1"/>
      <c r="X2830" s="1"/>
      <c r="Y2830" s="1"/>
      <c r="Z2830" s="1"/>
      <c r="AA2830" s="1"/>
      <c r="AB2830" s="1"/>
      <c r="AC2830" s="1"/>
      <c r="AD2830" s="1"/>
      <c r="AE2830" s="1"/>
      <c r="AF2830" s="83"/>
      <c r="AG2830" s="87"/>
      <c r="AH2830" s="1"/>
      <c r="AI2830" s="1"/>
      <c r="AJ2830" s="1"/>
      <c r="AK2830" s="1"/>
      <c r="AL2830" s="1"/>
      <c r="AM2830" s="1"/>
      <c r="AN2830" s="1"/>
      <c r="AO2830" s="1"/>
      <c r="AP2830" s="1"/>
      <c r="AQ2830" s="1"/>
      <c r="AR2830" s="1"/>
      <c r="AS2830" s="1"/>
      <c r="AT2830" s="1"/>
      <c r="AU2830" s="1"/>
      <c r="AV2830" s="1"/>
      <c r="AW2830" s="1"/>
      <c r="AX2830" s="1"/>
      <c r="AY2830" s="1"/>
      <c r="AZ2830" s="1"/>
      <c r="BA2830" s="1"/>
      <c r="BB2830" s="1"/>
      <c r="BC2830" s="1"/>
      <c r="BD2830" s="1"/>
      <c r="BE2830" s="1"/>
      <c r="BF2830" s="1"/>
      <c r="BG2830" s="1"/>
      <c r="BH2830" s="1"/>
      <c r="BI2830" s="1"/>
      <c r="BJ2830" s="1"/>
      <c r="BK2830" s="1"/>
    </row>
    <row r="2831" spans="1:63" s="2" customFormat="1" ht="15" customHeight="1" x14ac:dyDescent="0.15">
      <c r="A2831" s="1"/>
      <c r="B2831" s="1"/>
      <c r="C2831" s="1"/>
      <c r="D2831" s="1"/>
      <c r="E2831" s="1"/>
      <c r="F2831" s="1"/>
      <c r="G2831" s="1"/>
      <c r="H2831" s="1"/>
      <c r="I2831" s="1"/>
      <c r="J2831" s="1"/>
      <c r="K2831" s="1"/>
      <c r="L2831" s="1"/>
      <c r="M2831" s="1"/>
      <c r="N2831" s="1"/>
      <c r="O2831" s="1"/>
      <c r="P2831" s="1"/>
      <c r="Q2831" s="1"/>
      <c r="R2831" s="1"/>
      <c r="S2831" s="1"/>
      <c r="T2831" s="1"/>
      <c r="U2831" s="1"/>
      <c r="V2831" s="1"/>
      <c r="W2831" s="1"/>
      <c r="X2831" s="1"/>
      <c r="Y2831" s="1"/>
      <c r="Z2831" s="1"/>
      <c r="AA2831" s="1"/>
      <c r="AB2831" s="1"/>
      <c r="AC2831" s="1"/>
      <c r="AD2831" s="1"/>
      <c r="AE2831" s="1"/>
      <c r="AF2831" s="83"/>
      <c r="AG2831" s="87"/>
      <c r="AH2831" s="1"/>
      <c r="AI2831" s="1"/>
      <c r="AJ2831" s="1"/>
      <c r="AK2831" s="1"/>
      <c r="AL2831" s="1"/>
      <c r="AM2831" s="1"/>
      <c r="AN2831" s="1"/>
      <c r="AO2831" s="1"/>
      <c r="AP2831" s="1"/>
      <c r="AQ2831" s="1"/>
      <c r="AR2831" s="1"/>
      <c r="AS2831" s="1"/>
      <c r="AT2831" s="1"/>
      <c r="AU2831" s="1"/>
      <c r="AV2831" s="1"/>
      <c r="AW2831" s="1"/>
      <c r="AX2831" s="1"/>
      <c r="AY2831" s="1"/>
      <c r="AZ2831" s="1"/>
      <c r="BA2831" s="1"/>
      <c r="BB2831" s="1"/>
      <c r="BC2831" s="1"/>
      <c r="BD2831" s="1"/>
      <c r="BE2831" s="1"/>
      <c r="BF2831" s="1"/>
      <c r="BG2831" s="1"/>
      <c r="BH2831" s="1"/>
      <c r="BI2831" s="1"/>
      <c r="BJ2831" s="1"/>
      <c r="BK2831" s="1"/>
    </row>
    <row r="2832" spans="1:63" s="2" customFormat="1" ht="15" customHeight="1" x14ac:dyDescent="0.15">
      <c r="A2832" s="1"/>
      <c r="B2832" s="1"/>
      <c r="C2832" s="1"/>
      <c r="D2832" s="1"/>
      <c r="E2832" s="1"/>
      <c r="F2832" s="1"/>
      <c r="G2832" s="1"/>
      <c r="H2832" s="1"/>
      <c r="I2832" s="1"/>
      <c r="J2832" s="1"/>
      <c r="K2832" s="1"/>
      <c r="L2832" s="1"/>
      <c r="M2832" s="1"/>
      <c r="N2832" s="1"/>
      <c r="O2832" s="1"/>
      <c r="P2832" s="1"/>
      <c r="Q2832" s="1"/>
      <c r="R2832" s="1"/>
      <c r="S2832" s="1"/>
      <c r="T2832" s="1"/>
      <c r="U2832" s="1"/>
      <c r="V2832" s="1"/>
      <c r="W2832" s="1"/>
      <c r="X2832" s="1"/>
      <c r="Y2832" s="1"/>
      <c r="Z2832" s="1"/>
      <c r="AA2832" s="1"/>
      <c r="AB2832" s="1"/>
      <c r="AC2832" s="1"/>
      <c r="AD2832" s="1"/>
      <c r="AE2832" s="1"/>
      <c r="AF2832" s="83"/>
      <c r="AG2832" s="87"/>
      <c r="AH2832" s="1"/>
      <c r="AI2832" s="1"/>
      <c r="AJ2832" s="1"/>
      <c r="AK2832" s="1"/>
      <c r="AL2832" s="1"/>
      <c r="AM2832" s="1"/>
      <c r="AN2832" s="1"/>
      <c r="AO2832" s="1"/>
      <c r="AP2832" s="1"/>
      <c r="AQ2832" s="1"/>
      <c r="AR2832" s="1"/>
      <c r="AS2832" s="1"/>
      <c r="AT2832" s="1"/>
      <c r="AU2832" s="1"/>
      <c r="AV2832" s="1"/>
      <c r="AW2832" s="1"/>
      <c r="AX2832" s="1"/>
      <c r="AY2832" s="1"/>
      <c r="AZ2832" s="1"/>
      <c r="BA2832" s="1"/>
      <c r="BB2832" s="1"/>
      <c r="BC2832" s="1"/>
      <c r="BD2832" s="1"/>
      <c r="BE2832" s="1"/>
      <c r="BF2832" s="1"/>
      <c r="BG2832" s="1"/>
      <c r="BH2832" s="1"/>
      <c r="BI2832" s="1"/>
      <c r="BJ2832" s="1"/>
      <c r="BK2832" s="1"/>
    </row>
    <row r="2833" spans="1:63" s="2" customFormat="1" ht="15" customHeight="1" x14ac:dyDescent="0.15">
      <c r="A2833" s="1"/>
      <c r="B2833" s="1"/>
      <c r="C2833" s="1"/>
      <c r="D2833" s="1"/>
      <c r="E2833" s="1"/>
      <c r="F2833" s="1"/>
      <c r="G2833" s="1"/>
      <c r="H2833" s="1"/>
      <c r="I2833" s="1"/>
      <c r="J2833" s="1"/>
      <c r="K2833" s="1"/>
      <c r="L2833" s="1"/>
      <c r="M2833" s="1"/>
      <c r="N2833" s="1"/>
      <c r="O2833" s="1"/>
      <c r="P2833" s="1"/>
      <c r="Q2833" s="1"/>
      <c r="R2833" s="1"/>
      <c r="S2833" s="1"/>
      <c r="T2833" s="1"/>
      <c r="U2833" s="1"/>
      <c r="V2833" s="1"/>
      <c r="W2833" s="1"/>
      <c r="X2833" s="1"/>
      <c r="Y2833" s="1"/>
      <c r="Z2833" s="1"/>
      <c r="AA2833" s="1"/>
      <c r="AB2833" s="1"/>
      <c r="AC2833" s="1"/>
      <c r="AD2833" s="1"/>
      <c r="AE2833" s="1"/>
      <c r="AF2833" s="83"/>
      <c r="AG2833" s="87"/>
      <c r="AH2833" s="1"/>
      <c r="AI2833" s="1"/>
      <c r="AJ2833" s="1"/>
      <c r="AK2833" s="1"/>
      <c r="AL2833" s="1"/>
      <c r="AM2833" s="1"/>
      <c r="AN2833" s="1"/>
      <c r="AO2833" s="1"/>
      <c r="AP2833" s="1"/>
      <c r="AQ2833" s="1"/>
      <c r="AR2833" s="1"/>
      <c r="AS2833" s="1"/>
      <c r="AT2833" s="1"/>
      <c r="AU2833" s="1"/>
      <c r="AV2833" s="1"/>
      <c r="AW2833" s="1"/>
      <c r="AX2833" s="1"/>
      <c r="AY2833" s="1"/>
      <c r="AZ2833" s="1"/>
      <c r="BA2833" s="1"/>
      <c r="BB2833" s="1"/>
      <c r="BC2833" s="1"/>
      <c r="BD2833" s="1"/>
      <c r="BE2833" s="1"/>
      <c r="BF2833" s="1"/>
      <c r="BG2833" s="1"/>
      <c r="BH2833" s="1"/>
      <c r="BI2833" s="1"/>
      <c r="BJ2833" s="1"/>
      <c r="BK2833" s="1"/>
    </row>
    <row r="2834" spans="1:63" s="2" customFormat="1" ht="15" customHeight="1" x14ac:dyDescent="0.15">
      <c r="A2834" s="1"/>
      <c r="B2834" s="1"/>
      <c r="C2834" s="1"/>
      <c r="D2834" s="1"/>
      <c r="E2834" s="1"/>
      <c r="F2834" s="1"/>
      <c r="G2834" s="1"/>
      <c r="H2834" s="1"/>
      <c r="I2834" s="1"/>
      <c r="J2834" s="1"/>
      <c r="K2834" s="1"/>
      <c r="L2834" s="1"/>
      <c r="M2834" s="1"/>
      <c r="N2834" s="1"/>
      <c r="O2834" s="1"/>
      <c r="P2834" s="1"/>
      <c r="Q2834" s="1"/>
      <c r="R2834" s="1"/>
      <c r="S2834" s="1"/>
      <c r="T2834" s="1"/>
      <c r="U2834" s="1"/>
      <c r="V2834" s="1"/>
      <c r="W2834" s="1"/>
      <c r="X2834" s="1"/>
      <c r="Y2834" s="1"/>
      <c r="Z2834" s="1"/>
      <c r="AA2834" s="1"/>
      <c r="AB2834" s="1"/>
      <c r="AC2834" s="1"/>
      <c r="AD2834" s="1"/>
      <c r="AE2834" s="1"/>
      <c r="AF2834" s="83"/>
      <c r="AG2834" s="87"/>
      <c r="AH2834" s="1"/>
      <c r="AI2834" s="1"/>
      <c r="AJ2834" s="1"/>
      <c r="AK2834" s="1"/>
      <c r="AL2834" s="1"/>
      <c r="AM2834" s="1"/>
      <c r="AN2834" s="1"/>
      <c r="AO2834" s="1"/>
      <c r="AP2834" s="1"/>
      <c r="AQ2834" s="1"/>
      <c r="AR2834" s="1"/>
      <c r="AS2834" s="1"/>
      <c r="AT2834" s="1"/>
      <c r="AU2834" s="1"/>
      <c r="AV2834" s="1"/>
      <c r="AW2834" s="1"/>
      <c r="AX2834" s="1"/>
      <c r="AY2834" s="1"/>
      <c r="AZ2834" s="1"/>
      <c r="BA2834" s="1"/>
      <c r="BB2834" s="1"/>
      <c r="BC2834" s="1"/>
      <c r="BD2834" s="1"/>
      <c r="BE2834" s="1"/>
      <c r="BF2834" s="1"/>
      <c r="BG2834" s="1"/>
      <c r="BH2834" s="1"/>
      <c r="BI2834" s="1"/>
      <c r="BJ2834" s="1"/>
      <c r="BK2834" s="1"/>
    </row>
    <row r="2835" spans="1:63" s="2" customFormat="1" ht="15" customHeight="1" x14ac:dyDescent="0.15">
      <c r="A2835" s="1"/>
      <c r="B2835" s="1"/>
      <c r="C2835" s="1"/>
      <c r="D2835" s="1"/>
      <c r="E2835" s="1"/>
      <c r="F2835" s="1"/>
      <c r="G2835" s="1"/>
      <c r="H2835" s="1"/>
      <c r="I2835" s="1"/>
      <c r="J2835" s="1"/>
      <c r="K2835" s="1"/>
      <c r="L2835" s="1"/>
      <c r="M2835" s="1"/>
      <c r="N2835" s="1"/>
      <c r="O2835" s="1"/>
      <c r="P2835" s="1"/>
      <c r="Q2835" s="1"/>
      <c r="R2835" s="1"/>
      <c r="S2835" s="1"/>
      <c r="T2835" s="1"/>
      <c r="U2835" s="1"/>
      <c r="V2835" s="1"/>
      <c r="W2835" s="1"/>
      <c r="X2835" s="1"/>
      <c r="Y2835" s="1"/>
      <c r="Z2835" s="1"/>
      <c r="AA2835" s="1"/>
      <c r="AB2835" s="1"/>
      <c r="AC2835" s="1"/>
      <c r="AD2835" s="1"/>
      <c r="AE2835" s="1"/>
      <c r="AF2835" s="83"/>
      <c r="AG2835" s="87"/>
      <c r="AH2835" s="1"/>
      <c r="AI2835" s="1"/>
      <c r="AJ2835" s="1"/>
      <c r="AK2835" s="1"/>
      <c r="AL2835" s="1"/>
      <c r="AM2835" s="1"/>
      <c r="AN2835" s="1"/>
      <c r="AO2835" s="1"/>
      <c r="AP2835" s="1"/>
      <c r="AQ2835" s="1"/>
      <c r="AR2835" s="1"/>
      <c r="AS2835" s="1"/>
      <c r="AT2835" s="1"/>
      <c r="AU2835" s="1"/>
      <c r="AV2835" s="1"/>
      <c r="AW2835" s="1"/>
      <c r="AX2835" s="1"/>
      <c r="AY2835" s="1"/>
      <c r="AZ2835" s="1"/>
      <c r="BA2835" s="1"/>
      <c r="BB2835" s="1"/>
      <c r="BC2835" s="1"/>
      <c r="BD2835" s="1"/>
      <c r="BE2835" s="1"/>
      <c r="BF2835" s="1"/>
      <c r="BG2835" s="1"/>
      <c r="BH2835" s="1"/>
      <c r="BI2835" s="1"/>
      <c r="BJ2835" s="1"/>
      <c r="BK2835" s="1"/>
    </row>
    <row r="2836" spans="1:63" s="2" customFormat="1" ht="15" customHeight="1" x14ac:dyDescent="0.15">
      <c r="A2836" s="1"/>
      <c r="B2836" s="1"/>
      <c r="C2836" s="1"/>
      <c r="D2836" s="1"/>
      <c r="E2836" s="1"/>
      <c r="F2836" s="1"/>
      <c r="G2836" s="1"/>
      <c r="H2836" s="1"/>
      <c r="I2836" s="1"/>
      <c r="J2836" s="1"/>
      <c r="K2836" s="1"/>
      <c r="L2836" s="1"/>
      <c r="M2836" s="1"/>
      <c r="N2836" s="1"/>
      <c r="O2836" s="1"/>
      <c r="P2836" s="1"/>
      <c r="Q2836" s="1"/>
      <c r="R2836" s="1"/>
      <c r="S2836" s="1"/>
      <c r="T2836" s="1"/>
      <c r="U2836" s="1"/>
      <c r="V2836" s="1"/>
      <c r="W2836" s="1"/>
      <c r="X2836" s="1"/>
      <c r="Y2836" s="1"/>
      <c r="Z2836" s="1"/>
      <c r="AA2836" s="1"/>
      <c r="AB2836" s="1"/>
      <c r="AC2836" s="1"/>
      <c r="AD2836" s="1"/>
      <c r="AE2836" s="1"/>
      <c r="AF2836" s="83"/>
      <c r="AG2836" s="87"/>
      <c r="AH2836" s="1"/>
      <c r="AI2836" s="1"/>
      <c r="AJ2836" s="1"/>
      <c r="AK2836" s="1"/>
      <c r="AL2836" s="1"/>
      <c r="AM2836" s="1"/>
      <c r="AN2836" s="1"/>
      <c r="AO2836" s="1"/>
      <c r="AP2836" s="1"/>
      <c r="AQ2836" s="1"/>
      <c r="AR2836" s="1"/>
      <c r="AS2836" s="1"/>
      <c r="AT2836" s="1"/>
      <c r="AU2836" s="1"/>
      <c r="AV2836" s="1"/>
      <c r="AW2836" s="1"/>
      <c r="AX2836" s="1"/>
      <c r="AY2836" s="1"/>
      <c r="AZ2836" s="1"/>
      <c r="BA2836" s="1"/>
      <c r="BB2836" s="1"/>
      <c r="BC2836" s="1"/>
      <c r="BD2836" s="1"/>
      <c r="BE2836" s="1"/>
      <c r="BF2836" s="1"/>
      <c r="BG2836" s="1"/>
      <c r="BH2836" s="1"/>
      <c r="BI2836" s="1"/>
      <c r="BJ2836" s="1"/>
      <c r="BK2836" s="1"/>
    </row>
    <row r="2837" spans="1:63" s="2" customFormat="1" ht="15" customHeight="1" x14ac:dyDescent="0.15">
      <c r="A2837" s="1"/>
      <c r="B2837" s="1"/>
      <c r="C2837" s="1"/>
      <c r="D2837" s="1"/>
      <c r="E2837" s="1"/>
      <c r="F2837" s="1"/>
      <c r="G2837" s="1"/>
      <c r="H2837" s="1"/>
      <c r="I2837" s="1"/>
      <c r="J2837" s="1"/>
      <c r="K2837" s="1"/>
      <c r="L2837" s="1"/>
      <c r="M2837" s="1"/>
      <c r="N2837" s="1"/>
      <c r="O2837" s="1"/>
      <c r="P2837" s="1"/>
      <c r="Q2837" s="1"/>
      <c r="R2837" s="1"/>
      <c r="S2837" s="1"/>
      <c r="T2837" s="1"/>
      <c r="U2837" s="1"/>
      <c r="V2837" s="1"/>
      <c r="W2837" s="1"/>
      <c r="X2837" s="1"/>
      <c r="Y2837" s="1"/>
      <c r="Z2837" s="1"/>
      <c r="AA2837" s="1"/>
      <c r="AB2837" s="1"/>
      <c r="AC2837" s="1"/>
      <c r="AD2837" s="1"/>
      <c r="AE2837" s="1"/>
      <c r="AF2837" s="83"/>
      <c r="AG2837" s="87"/>
      <c r="AH2837" s="1"/>
      <c r="AI2837" s="1"/>
      <c r="AJ2837" s="1"/>
      <c r="AK2837" s="1"/>
      <c r="AL2837" s="1"/>
      <c r="AM2837" s="1"/>
      <c r="AN2837" s="1"/>
      <c r="AO2837" s="1"/>
      <c r="AP2837" s="1"/>
      <c r="AQ2837" s="1"/>
      <c r="AR2837" s="1"/>
      <c r="AS2837" s="1"/>
      <c r="AT2837" s="1"/>
      <c r="AU2837" s="1"/>
      <c r="AV2837" s="1"/>
      <c r="AW2837" s="1"/>
      <c r="AX2837" s="1"/>
      <c r="AY2837" s="1"/>
      <c r="AZ2837" s="1"/>
      <c r="BA2837" s="1"/>
      <c r="BB2837" s="1"/>
      <c r="BC2837" s="1"/>
      <c r="BD2837" s="1"/>
      <c r="BE2837" s="1"/>
      <c r="BF2837" s="1"/>
      <c r="BG2837" s="1"/>
      <c r="BH2837" s="1"/>
      <c r="BI2837" s="1"/>
      <c r="BJ2837" s="1"/>
      <c r="BK2837" s="1"/>
    </row>
    <row r="2838" spans="1:63" s="2" customFormat="1" ht="15" customHeight="1" x14ac:dyDescent="0.15">
      <c r="A2838" s="1"/>
      <c r="B2838" s="1"/>
      <c r="C2838" s="1"/>
      <c r="D2838" s="1"/>
      <c r="E2838" s="1"/>
      <c r="F2838" s="1"/>
      <c r="G2838" s="1"/>
      <c r="H2838" s="1"/>
      <c r="I2838" s="1"/>
      <c r="J2838" s="1"/>
      <c r="K2838" s="1"/>
      <c r="L2838" s="1"/>
      <c r="M2838" s="1"/>
      <c r="N2838" s="1"/>
      <c r="O2838" s="1"/>
      <c r="P2838" s="1"/>
      <c r="Q2838" s="1"/>
      <c r="R2838" s="1"/>
      <c r="S2838" s="1"/>
      <c r="T2838" s="1"/>
      <c r="U2838" s="1"/>
      <c r="V2838" s="1"/>
      <c r="W2838" s="1"/>
      <c r="X2838" s="1"/>
      <c r="Y2838" s="1"/>
      <c r="Z2838" s="1"/>
      <c r="AA2838" s="1"/>
      <c r="AB2838" s="1"/>
      <c r="AC2838" s="1"/>
      <c r="AD2838" s="1"/>
      <c r="AE2838" s="1"/>
      <c r="AF2838" s="83"/>
      <c r="AG2838" s="87"/>
      <c r="AH2838" s="1"/>
      <c r="AI2838" s="1"/>
      <c r="AJ2838" s="1"/>
      <c r="AK2838" s="1"/>
      <c r="AL2838" s="1"/>
      <c r="AM2838" s="1"/>
      <c r="AN2838" s="1"/>
      <c r="AO2838" s="1"/>
      <c r="AP2838" s="1"/>
      <c r="AQ2838" s="1"/>
      <c r="AR2838" s="1"/>
      <c r="AS2838" s="1"/>
      <c r="AT2838" s="1"/>
      <c r="AU2838" s="1"/>
      <c r="AV2838" s="1"/>
      <c r="AW2838" s="1"/>
      <c r="AX2838" s="1"/>
      <c r="AY2838" s="1"/>
      <c r="AZ2838" s="1"/>
      <c r="BA2838" s="1"/>
      <c r="BB2838" s="1"/>
      <c r="BC2838" s="1"/>
      <c r="BD2838" s="1"/>
      <c r="BE2838" s="1"/>
      <c r="BF2838" s="1"/>
      <c r="BG2838" s="1"/>
      <c r="BH2838" s="1"/>
      <c r="BI2838" s="1"/>
      <c r="BJ2838" s="1"/>
      <c r="BK2838" s="1"/>
    </row>
    <row r="2839" spans="1:63" s="2" customFormat="1" ht="15" customHeight="1" x14ac:dyDescent="0.15">
      <c r="A2839" s="1"/>
      <c r="B2839" s="1"/>
      <c r="C2839" s="1"/>
      <c r="D2839" s="1"/>
      <c r="E2839" s="1"/>
      <c r="F2839" s="1"/>
      <c r="G2839" s="1"/>
      <c r="H2839" s="1"/>
      <c r="I2839" s="1"/>
      <c r="J2839" s="1"/>
      <c r="K2839" s="1"/>
      <c r="L2839" s="1"/>
      <c r="M2839" s="1"/>
      <c r="N2839" s="1"/>
      <c r="O2839" s="1"/>
      <c r="P2839" s="1"/>
      <c r="Q2839" s="1"/>
      <c r="R2839" s="1"/>
      <c r="S2839" s="1"/>
      <c r="T2839" s="1"/>
      <c r="U2839" s="1"/>
      <c r="V2839" s="1"/>
      <c r="W2839" s="1"/>
      <c r="X2839" s="1"/>
      <c r="Y2839" s="1"/>
      <c r="Z2839" s="1"/>
      <c r="AA2839" s="1"/>
      <c r="AB2839" s="1"/>
      <c r="AC2839" s="1"/>
      <c r="AD2839" s="1"/>
      <c r="AE2839" s="1"/>
      <c r="AF2839" s="83"/>
      <c r="AG2839" s="87"/>
      <c r="AH2839" s="1"/>
      <c r="AI2839" s="1"/>
      <c r="AJ2839" s="1"/>
      <c r="AK2839" s="1"/>
      <c r="AL2839" s="1"/>
      <c r="AM2839" s="1"/>
      <c r="AN2839" s="1"/>
      <c r="AO2839" s="1"/>
      <c r="AP2839" s="1"/>
      <c r="AQ2839" s="1"/>
      <c r="AR2839" s="1"/>
      <c r="AS2839" s="1"/>
      <c r="AT2839" s="1"/>
      <c r="AU2839" s="1"/>
      <c r="AV2839" s="1"/>
      <c r="AW2839" s="1"/>
      <c r="AX2839" s="1"/>
      <c r="AY2839" s="1"/>
      <c r="AZ2839" s="1"/>
      <c r="BA2839" s="1"/>
      <c r="BB2839" s="1"/>
      <c r="BC2839" s="1"/>
      <c r="BD2839" s="1"/>
      <c r="BE2839" s="1"/>
      <c r="BF2839" s="1"/>
      <c r="BG2839" s="1"/>
      <c r="BH2839" s="1"/>
      <c r="BI2839" s="1"/>
      <c r="BJ2839" s="1"/>
      <c r="BK2839" s="1"/>
    </row>
    <row r="2840" spans="1:63" s="2" customFormat="1" ht="15" customHeight="1" x14ac:dyDescent="0.15">
      <c r="A2840" s="1"/>
      <c r="B2840" s="1"/>
      <c r="C2840" s="1"/>
      <c r="D2840" s="1"/>
      <c r="E2840" s="1"/>
      <c r="F2840" s="1"/>
      <c r="G2840" s="1"/>
      <c r="H2840" s="1"/>
      <c r="I2840" s="1"/>
      <c r="J2840" s="1"/>
      <c r="K2840" s="1"/>
      <c r="L2840" s="1"/>
      <c r="M2840" s="1"/>
      <c r="N2840" s="1"/>
      <c r="O2840" s="1"/>
      <c r="P2840" s="1"/>
      <c r="Q2840" s="1"/>
      <c r="R2840" s="1"/>
      <c r="S2840" s="1"/>
      <c r="T2840" s="1"/>
      <c r="U2840" s="1"/>
      <c r="V2840" s="1"/>
      <c r="W2840" s="1"/>
      <c r="X2840" s="1"/>
      <c r="Y2840" s="1"/>
      <c r="Z2840" s="1"/>
      <c r="AA2840" s="1"/>
      <c r="AB2840" s="1"/>
      <c r="AC2840" s="1"/>
      <c r="AD2840" s="1"/>
      <c r="AE2840" s="1"/>
      <c r="AF2840" s="83"/>
      <c r="AG2840" s="87"/>
      <c r="AH2840" s="1"/>
      <c r="AI2840" s="1"/>
      <c r="AJ2840" s="1"/>
      <c r="AK2840" s="1"/>
      <c r="AL2840" s="1"/>
      <c r="AM2840" s="1"/>
      <c r="AN2840" s="1"/>
      <c r="AO2840" s="1"/>
      <c r="AP2840" s="1"/>
      <c r="AQ2840" s="1"/>
      <c r="AR2840" s="1"/>
      <c r="AS2840" s="1"/>
      <c r="AT2840" s="1"/>
      <c r="AU2840" s="1"/>
      <c r="AV2840" s="1"/>
      <c r="AW2840" s="1"/>
      <c r="AX2840" s="1"/>
      <c r="AY2840" s="1"/>
      <c r="AZ2840" s="1"/>
      <c r="BA2840" s="1"/>
      <c r="BB2840" s="1"/>
      <c r="BC2840" s="1"/>
      <c r="BD2840" s="1"/>
      <c r="BE2840" s="1"/>
      <c r="BF2840" s="1"/>
      <c r="BG2840" s="1"/>
      <c r="BH2840" s="1"/>
      <c r="BI2840" s="1"/>
      <c r="BJ2840" s="1"/>
      <c r="BK2840" s="1"/>
    </row>
    <row r="2841" spans="1:63" s="2" customFormat="1" ht="15" customHeight="1" x14ac:dyDescent="0.15">
      <c r="A2841" s="1"/>
      <c r="B2841" s="1"/>
      <c r="C2841" s="1"/>
      <c r="D2841" s="1"/>
      <c r="E2841" s="1"/>
      <c r="F2841" s="1"/>
      <c r="G2841" s="1"/>
      <c r="H2841" s="1"/>
      <c r="I2841" s="1"/>
      <c r="J2841" s="1"/>
      <c r="K2841" s="1"/>
      <c r="L2841" s="1"/>
      <c r="M2841" s="1"/>
      <c r="N2841" s="1"/>
      <c r="O2841" s="1"/>
      <c r="P2841" s="1"/>
      <c r="Q2841" s="1"/>
      <c r="R2841" s="1"/>
      <c r="S2841" s="1"/>
      <c r="T2841" s="1"/>
      <c r="U2841" s="1"/>
      <c r="V2841" s="1"/>
      <c r="W2841" s="1"/>
      <c r="X2841" s="1"/>
      <c r="Y2841" s="1"/>
      <c r="Z2841" s="1"/>
      <c r="AA2841" s="1"/>
      <c r="AB2841" s="1"/>
      <c r="AC2841" s="1"/>
      <c r="AD2841" s="1"/>
      <c r="AE2841" s="1"/>
      <c r="AF2841" s="83"/>
      <c r="AG2841" s="87"/>
      <c r="AH2841" s="1"/>
      <c r="AI2841" s="1"/>
      <c r="AJ2841" s="1"/>
      <c r="AK2841" s="1"/>
      <c r="AL2841" s="1"/>
      <c r="AM2841" s="1"/>
      <c r="AN2841" s="1"/>
      <c r="AO2841" s="1"/>
      <c r="AP2841" s="1"/>
      <c r="AQ2841" s="1"/>
      <c r="AR2841" s="1"/>
      <c r="AS2841" s="1"/>
      <c r="AT2841" s="1"/>
      <c r="AU2841" s="1"/>
      <c r="AV2841" s="1"/>
      <c r="AW2841" s="1"/>
      <c r="AX2841" s="1"/>
      <c r="AY2841" s="1"/>
      <c r="AZ2841" s="1"/>
      <c r="BA2841" s="1"/>
      <c r="BB2841" s="1"/>
      <c r="BC2841" s="1"/>
      <c r="BD2841" s="1"/>
      <c r="BE2841" s="1"/>
      <c r="BF2841" s="1"/>
      <c r="BG2841" s="1"/>
      <c r="BH2841" s="1"/>
      <c r="BI2841" s="1"/>
      <c r="BJ2841" s="1"/>
      <c r="BK2841" s="1"/>
    </row>
    <row r="2842" spans="1:63" s="2" customFormat="1" ht="15" customHeight="1" x14ac:dyDescent="0.15">
      <c r="A2842" s="1"/>
      <c r="B2842" s="1"/>
      <c r="C2842" s="1"/>
      <c r="D2842" s="1"/>
      <c r="E2842" s="1"/>
      <c r="F2842" s="1"/>
      <c r="G2842" s="1"/>
      <c r="H2842" s="1"/>
      <c r="I2842" s="1"/>
      <c r="J2842" s="1"/>
      <c r="K2842" s="1"/>
      <c r="L2842" s="1"/>
      <c r="M2842" s="1"/>
      <c r="N2842" s="1"/>
      <c r="O2842" s="1"/>
      <c r="P2842" s="1"/>
      <c r="Q2842" s="1"/>
      <c r="R2842" s="1"/>
      <c r="S2842" s="1"/>
      <c r="T2842" s="1"/>
      <c r="U2842" s="1"/>
      <c r="V2842" s="1"/>
      <c r="W2842" s="1"/>
      <c r="X2842" s="1"/>
      <c r="Y2842" s="1"/>
      <c r="Z2842" s="1"/>
      <c r="AA2842" s="1"/>
      <c r="AB2842" s="1"/>
      <c r="AC2842" s="1"/>
      <c r="AD2842" s="1"/>
      <c r="AE2842" s="1"/>
      <c r="AF2842" s="83"/>
      <c r="AG2842" s="87"/>
      <c r="AH2842" s="1"/>
      <c r="AI2842" s="1"/>
      <c r="AJ2842" s="1"/>
      <c r="AK2842" s="1"/>
      <c r="AL2842" s="1"/>
      <c r="AM2842" s="1"/>
      <c r="AN2842" s="1"/>
      <c r="AO2842" s="1"/>
      <c r="AP2842" s="1"/>
      <c r="AQ2842" s="1"/>
      <c r="AR2842" s="1"/>
      <c r="AS2842" s="1"/>
      <c r="AT2842" s="1"/>
      <c r="AU2842" s="1"/>
      <c r="AV2842" s="1"/>
      <c r="AW2842" s="1"/>
      <c r="AX2842" s="1"/>
      <c r="AY2842" s="1"/>
      <c r="AZ2842" s="1"/>
      <c r="BA2842" s="1"/>
      <c r="BB2842" s="1"/>
      <c r="BC2842" s="1"/>
      <c r="BD2842" s="1"/>
      <c r="BE2842" s="1"/>
      <c r="BF2842" s="1"/>
      <c r="BG2842" s="1"/>
      <c r="BH2842" s="1"/>
      <c r="BI2842" s="1"/>
      <c r="BJ2842" s="1"/>
      <c r="BK2842" s="1"/>
    </row>
    <row r="2843" spans="1:63" s="2" customFormat="1" ht="15" customHeight="1" x14ac:dyDescent="0.15">
      <c r="A2843" s="1"/>
      <c r="B2843" s="1"/>
      <c r="C2843" s="1"/>
      <c r="D2843" s="1"/>
      <c r="E2843" s="1"/>
      <c r="F2843" s="1"/>
      <c r="G2843" s="1"/>
      <c r="H2843" s="1"/>
      <c r="I2843" s="1"/>
      <c r="J2843" s="1"/>
      <c r="K2843" s="1"/>
      <c r="L2843" s="1"/>
      <c r="M2843" s="1"/>
      <c r="N2843" s="1"/>
      <c r="O2843" s="1"/>
      <c r="P2843" s="1"/>
      <c r="Q2843" s="1"/>
      <c r="R2843" s="1"/>
      <c r="S2843" s="1"/>
      <c r="T2843" s="1"/>
      <c r="U2843" s="1"/>
      <c r="V2843" s="1"/>
      <c r="W2843" s="1"/>
      <c r="X2843" s="1"/>
      <c r="Y2843" s="1"/>
      <c r="Z2843" s="1"/>
      <c r="AA2843" s="1"/>
      <c r="AB2843" s="1"/>
      <c r="AC2843" s="1"/>
      <c r="AD2843" s="1"/>
      <c r="AE2843" s="1"/>
      <c r="AF2843" s="83"/>
      <c r="AG2843" s="87"/>
      <c r="AH2843" s="1"/>
      <c r="AI2843" s="1"/>
      <c r="AJ2843" s="1"/>
      <c r="AK2843" s="1"/>
      <c r="AL2843" s="1"/>
      <c r="AM2843" s="1"/>
      <c r="AN2843" s="1"/>
      <c r="AO2843" s="1"/>
      <c r="AP2843" s="1"/>
      <c r="AQ2843" s="1"/>
      <c r="AR2843" s="1"/>
      <c r="AS2843" s="1"/>
      <c r="AT2843" s="1"/>
      <c r="AU2843" s="1"/>
      <c r="AV2843" s="1"/>
      <c r="AW2843" s="1"/>
      <c r="AX2843" s="1"/>
      <c r="AY2843" s="1"/>
      <c r="AZ2843" s="1"/>
      <c r="BA2843" s="1"/>
      <c r="BB2843" s="1"/>
      <c r="BC2843" s="1"/>
      <c r="BD2843" s="1"/>
      <c r="BE2843" s="1"/>
      <c r="BF2843" s="1"/>
      <c r="BG2843" s="1"/>
      <c r="BH2843" s="1"/>
      <c r="BI2843" s="1"/>
      <c r="BJ2843" s="1"/>
      <c r="BK2843" s="1"/>
    </row>
    <row r="2844" spans="1:63" s="2" customFormat="1" ht="15" customHeight="1" x14ac:dyDescent="0.15">
      <c r="A2844" s="1"/>
      <c r="B2844" s="1"/>
      <c r="C2844" s="1"/>
      <c r="D2844" s="1"/>
      <c r="E2844" s="1"/>
      <c r="F2844" s="1"/>
      <c r="G2844" s="1"/>
      <c r="H2844" s="1"/>
      <c r="I2844" s="1"/>
      <c r="J2844" s="1"/>
      <c r="K2844" s="1"/>
      <c r="L2844" s="1"/>
      <c r="M2844" s="1"/>
      <c r="N2844" s="1"/>
      <c r="O2844" s="1"/>
      <c r="P2844" s="1"/>
      <c r="Q2844" s="1"/>
      <c r="R2844" s="1"/>
      <c r="S2844" s="1"/>
      <c r="T2844" s="1"/>
      <c r="U2844" s="1"/>
      <c r="V2844" s="1"/>
      <c r="W2844" s="1"/>
      <c r="X2844" s="1"/>
      <c r="Y2844" s="1"/>
      <c r="Z2844" s="1"/>
      <c r="AA2844" s="1"/>
      <c r="AB2844" s="1"/>
      <c r="AC2844" s="1"/>
      <c r="AD2844" s="1"/>
      <c r="AE2844" s="1"/>
      <c r="AF2844" s="83"/>
      <c r="AG2844" s="87"/>
      <c r="AH2844" s="1"/>
      <c r="AI2844" s="1"/>
      <c r="AJ2844" s="1"/>
      <c r="AK2844" s="1"/>
      <c r="AL2844" s="1"/>
      <c r="AM2844" s="1"/>
      <c r="AN2844" s="1"/>
      <c r="AO2844" s="1"/>
      <c r="AP2844" s="1"/>
      <c r="AQ2844" s="1"/>
      <c r="AR2844" s="1"/>
      <c r="AS2844" s="1"/>
      <c r="AT2844" s="1"/>
      <c r="AU2844" s="1"/>
      <c r="AV2844" s="1"/>
      <c r="AW2844" s="1"/>
      <c r="AX2844" s="1"/>
      <c r="AY2844" s="1"/>
      <c r="AZ2844" s="1"/>
      <c r="BA2844" s="1"/>
      <c r="BB2844" s="1"/>
      <c r="BC2844" s="1"/>
      <c r="BD2844" s="1"/>
      <c r="BE2844" s="1"/>
      <c r="BF2844" s="1"/>
      <c r="BG2844" s="1"/>
      <c r="BH2844" s="1"/>
      <c r="BI2844" s="1"/>
      <c r="BJ2844" s="1"/>
      <c r="BK2844" s="1"/>
    </row>
    <row r="2845" spans="1:63" s="2" customFormat="1" ht="15" customHeight="1" x14ac:dyDescent="0.15">
      <c r="A2845" s="1"/>
      <c r="B2845" s="1"/>
      <c r="C2845" s="1"/>
      <c r="D2845" s="1"/>
      <c r="E2845" s="1"/>
      <c r="F2845" s="1"/>
      <c r="G2845" s="1"/>
      <c r="H2845" s="1"/>
      <c r="I2845" s="1"/>
      <c r="J2845" s="1"/>
      <c r="K2845" s="1"/>
      <c r="L2845" s="1"/>
      <c r="M2845" s="1"/>
      <c r="N2845" s="1"/>
      <c r="O2845" s="1"/>
      <c r="P2845" s="1"/>
      <c r="Q2845" s="1"/>
      <c r="R2845" s="1"/>
      <c r="S2845" s="1"/>
      <c r="T2845" s="1"/>
      <c r="U2845" s="1"/>
      <c r="V2845" s="1"/>
      <c r="W2845" s="1"/>
      <c r="X2845" s="1"/>
      <c r="Y2845" s="1"/>
      <c r="Z2845" s="1"/>
      <c r="AA2845" s="1"/>
      <c r="AB2845" s="1"/>
      <c r="AC2845" s="1"/>
      <c r="AD2845" s="1"/>
      <c r="AE2845" s="1"/>
      <c r="AF2845" s="83"/>
      <c r="AG2845" s="87"/>
      <c r="AH2845" s="1"/>
      <c r="AI2845" s="1"/>
      <c r="AJ2845" s="1"/>
      <c r="AK2845" s="1"/>
      <c r="AL2845" s="1"/>
      <c r="AM2845" s="1"/>
      <c r="AN2845" s="1"/>
      <c r="AO2845" s="1"/>
      <c r="AP2845" s="1"/>
      <c r="AQ2845" s="1"/>
      <c r="AR2845" s="1"/>
      <c r="AS2845" s="1"/>
      <c r="AT2845" s="1"/>
      <c r="AU2845" s="1"/>
      <c r="AV2845" s="1"/>
      <c r="AW2845" s="1"/>
      <c r="AX2845" s="1"/>
      <c r="AY2845" s="1"/>
      <c r="AZ2845" s="1"/>
      <c r="BA2845" s="1"/>
      <c r="BB2845" s="1"/>
      <c r="BC2845" s="1"/>
      <c r="BD2845" s="1"/>
      <c r="BE2845" s="1"/>
      <c r="BF2845" s="1"/>
      <c r="BG2845" s="1"/>
      <c r="BH2845" s="1"/>
      <c r="BI2845" s="1"/>
      <c r="BJ2845" s="1"/>
      <c r="BK2845" s="1"/>
    </row>
    <row r="2846" spans="1:63" s="2" customFormat="1" ht="15" customHeight="1" x14ac:dyDescent="0.15">
      <c r="A2846" s="1"/>
      <c r="B2846" s="1"/>
      <c r="C2846" s="1"/>
      <c r="D2846" s="1"/>
      <c r="E2846" s="1"/>
      <c r="F2846" s="1"/>
      <c r="G2846" s="1"/>
      <c r="H2846" s="1"/>
      <c r="I2846" s="1"/>
      <c r="J2846" s="1"/>
      <c r="K2846" s="1"/>
      <c r="L2846" s="1"/>
      <c r="M2846" s="1"/>
      <c r="N2846" s="1"/>
      <c r="O2846" s="1"/>
      <c r="P2846" s="1"/>
      <c r="Q2846" s="1"/>
      <c r="R2846" s="1"/>
      <c r="S2846" s="1"/>
      <c r="T2846" s="1"/>
      <c r="U2846" s="1"/>
      <c r="V2846" s="1"/>
      <c r="W2846" s="1"/>
      <c r="X2846" s="1"/>
      <c r="Y2846" s="1"/>
      <c r="Z2846" s="1"/>
      <c r="AA2846" s="1"/>
      <c r="AB2846" s="1"/>
      <c r="AC2846" s="1"/>
      <c r="AD2846" s="1"/>
      <c r="AE2846" s="1"/>
      <c r="AF2846" s="83"/>
      <c r="AG2846" s="87"/>
      <c r="AH2846" s="1"/>
      <c r="AI2846" s="1"/>
      <c r="AJ2846" s="1"/>
      <c r="AK2846" s="1"/>
      <c r="AL2846" s="1"/>
      <c r="AM2846" s="1"/>
      <c r="AN2846" s="1"/>
      <c r="AO2846" s="1"/>
      <c r="AP2846" s="1"/>
      <c r="AQ2846" s="1"/>
      <c r="AR2846" s="1"/>
      <c r="AS2846" s="1"/>
      <c r="AT2846" s="1"/>
      <c r="AU2846" s="1"/>
      <c r="AV2846" s="1"/>
      <c r="AW2846" s="1"/>
      <c r="AX2846" s="1"/>
      <c r="AY2846" s="1"/>
      <c r="AZ2846" s="1"/>
      <c r="BA2846" s="1"/>
      <c r="BB2846" s="1"/>
      <c r="BC2846" s="1"/>
      <c r="BD2846" s="1"/>
      <c r="BE2846" s="1"/>
      <c r="BF2846" s="1"/>
      <c r="BG2846" s="1"/>
      <c r="BH2846" s="1"/>
      <c r="BI2846" s="1"/>
      <c r="BJ2846" s="1"/>
      <c r="BK2846" s="1"/>
    </row>
    <row r="2847" spans="1:63" s="2" customFormat="1" ht="15" customHeight="1" x14ac:dyDescent="0.15">
      <c r="A2847" s="1"/>
      <c r="B2847" s="1"/>
      <c r="C2847" s="1"/>
      <c r="D2847" s="1"/>
      <c r="E2847" s="1"/>
      <c r="F2847" s="1"/>
      <c r="G2847" s="1"/>
      <c r="H2847" s="1"/>
      <c r="I2847" s="1"/>
      <c r="J2847" s="1"/>
      <c r="K2847" s="1"/>
      <c r="L2847" s="1"/>
      <c r="M2847" s="1"/>
      <c r="N2847" s="1"/>
      <c r="O2847" s="1"/>
      <c r="P2847" s="1"/>
      <c r="Q2847" s="1"/>
      <c r="R2847" s="1"/>
      <c r="S2847" s="1"/>
      <c r="T2847" s="1"/>
      <c r="U2847" s="1"/>
      <c r="V2847" s="1"/>
      <c r="W2847" s="1"/>
      <c r="X2847" s="1"/>
      <c r="Y2847" s="1"/>
      <c r="Z2847" s="1"/>
      <c r="AA2847" s="1"/>
      <c r="AB2847" s="1"/>
      <c r="AC2847" s="1"/>
      <c r="AD2847" s="1"/>
      <c r="AE2847" s="1"/>
      <c r="AF2847" s="83"/>
      <c r="AG2847" s="87"/>
      <c r="AH2847" s="1"/>
      <c r="AI2847" s="1"/>
      <c r="AJ2847" s="1"/>
      <c r="AK2847" s="1"/>
      <c r="AL2847" s="1"/>
      <c r="AM2847" s="1"/>
      <c r="AN2847" s="1"/>
      <c r="AO2847" s="1"/>
      <c r="AP2847" s="1"/>
      <c r="AQ2847" s="1"/>
      <c r="AR2847" s="1"/>
      <c r="AS2847" s="1"/>
      <c r="AT2847" s="1"/>
      <c r="AU2847" s="1"/>
      <c r="AV2847" s="1"/>
      <c r="AW2847" s="1"/>
      <c r="AX2847" s="1"/>
      <c r="AY2847" s="1"/>
      <c r="AZ2847" s="1"/>
      <c r="BA2847" s="1"/>
      <c r="BB2847" s="1"/>
      <c r="BC2847" s="1"/>
      <c r="BD2847" s="1"/>
      <c r="BE2847" s="1"/>
      <c r="BF2847" s="1"/>
      <c r="BG2847" s="1"/>
      <c r="BH2847" s="1"/>
      <c r="BI2847" s="1"/>
      <c r="BJ2847" s="1"/>
      <c r="BK2847" s="1"/>
    </row>
    <row r="2848" spans="1:63" s="2" customFormat="1" ht="15" customHeight="1" x14ac:dyDescent="0.15">
      <c r="A2848" s="1"/>
      <c r="B2848" s="1"/>
      <c r="C2848" s="1"/>
      <c r="D2848" s="1"/>
      <c r="E2848" s="1"/>
      <c r="F2848" s="1"/>
      <c r="G2848" s="1"/>
      <c r="H2848" s="1"/>
      <c r="I2848" s="1"/>
      <c r="J2848" s="1"/>
      <c r="K2848" s="1"/>
      <c r="L2848" s="1"/>
      <c r="M2848" s="1"/>
      <c r="N2848" s="1"/>
      <c r="O2848" s="1"/>
      <c r="P2848" s="1"/>
      <c r="Q2848" s="1"/>
      <c r="R2848" s="1"/>
      <c r="S2848" s="1"/>
      <c r="T2848" s="1"/>
      <c r="U2848" s="1"/>
      <c r="V2848" s="1"/>
      <c r="W2848" s="1"/>
      <c r="X2848" s="1"/>
      <c r="Y2848" s="1"/>
      <c r="Z2848" s="1"/>
      <c r="AA2848" s="1"/>
      <c r="AB2848" s="1"/>
      <c r="AC2848" s="1"/>
      <c r="AD2848" s="1"/>
      <c r="AE2848" s="1"/>
      <c r="AF2848" s="83"/>
      <c r="AG2848" s="87"/>
      <c r="AH2848" s="1"/>
      <c r="AI2848" s="1"/>
      <c r="AJ2848" s="1"/>
      <c r="AK2848" s="1"/>
      <c r="AL2848" s="1"/>
      <c r="AM2848" s="1"/>
      <c r="AN2848" s="1"/>
      <c r="AO2848" s="1"/>
      <c r="AP2848" s="1"/>
      <c r="AQ2848" s="1"/>
      <c r="AR2848" s="1"/>
      <c r="AS2848" s="1"/>
      <c r="AT2848" s="1"/>
      <c r="AU2848" s="1"/>
      <c r="AV2848" s="1"/>
      <c r="AW2848" s="1"/>
      <c r="AX2848" s="1"/>
      <c r="AY2848" s="1"/>
      <c r="AZ2848" s="1"/>
      <c r="BA2848" s="1"/>
      <c r="BB2848" s="1"/>
      <c r="BC2848" s="1"/>
      <c r="BD2848" s="1"/>
      <c r="BE2848" s="1"/>
      <c r="BF2848" s="1"/>
      <c r="BG2848" s="1"/>
      <c r="BH2848" s="1"/>
      <c r="BI2848" s="1"/>
      <c r="BJ2848" s="1"/>
      <c r="BK2848" s="1"/>
    </row>
    <row r="2849" spans="1:63" s="2" customFormat="1" ht="15" customHeight="1" x14ac:dyDescent="0.15">
      <c r="A2849" s="1"/>
      <c r="B2849" s="1"/>
      <c r="C2849" s="1"/>
      <c r="D2849" s="1"/>
      <c r="E2849" s="1"/>
      <c r="F2849" s="1"/>
      <c r="G2849" s="1"/>
      <c r="H2849" s="1"/>
      <c r="I2849" s="1"/>
      <c r="J2849" s="1"/>
      <c r="K2849" s="1"/>
      <c r="L2849" s="1"/>
      <c r="M2849" s="1"/>
      <c r="N2849" s="1"/>
      <c r="O2849" s="1"/>
      <c r="P2849" s="1"/>
      <c r="Q2849" s="1"/>
      <c r="R2849" s="1"/>
      <c r="S2849" s="1"/>
      <c r="T2849" s="1"/>
      <c r="U2849" s="1"/>
      <c r="V2849" s="1"/>
      <c r="W2849" s="1"/>
      <c r="X2849" s="1"/>
      <c r="Y2849" s="1"/>
      <c r="Z2849" s="1"/>
      <c r="AA2849" s="1"/>
      <c r="AB2849" s="1"/>
      <c r="AC2849" s="1"/>
      <c r="AD2849" s="1"/>
      <c r="AE2849" s="1"/>
      <c r="AF2849" s="83"/>
      <c r="AG2849" s="87"/>
      <c r="AH2849" s="1"/>
      <c r="AI2849" s="1"/>
      <c r="AJ2849" s="1"/>
      <c r="AK2849" s="1"/>
      <c r="AL2849" s="1"/>
      <c r="AM2849" s="1"/>
      <c r="AN2849" s="1"/>
      <c r="AO2849" s="1"/>
      <c r="AP2849" s="1"/>
      <c r="AQ2849" s="1"/>
      <c r="AR2849" s="1"/>
      <c r="AS2849" s="1"/>
      <c r="AT2849" s="1"/>
      <c r="AU2849" s="1"/>
      <c r="AV2849" s="1"/>
      <c r="AW2849" s="1"/>
      <c r="AX2849" s="1"/>
      <c r="AY2849" s="1"/>
      <c r="AZ2849" s="1"/>
      <c r="BA2849" s="1"/>
      <c r="BB2849" s="1"/>
      <c r="BC2849" s="1"/>
      <c r="BD2849" s="1"/>
      <c r="BE2849" s="1"/>
      <c r="BF2849" s="1"/>
      <c r="BG2849" s="1"/>
      <c r="BH2849" s="1"/>
      <c r="BI2849" s="1"/>
      <c r="BJ2849" s="1"/>
      <c r="BK2849" s="1"/>
    </row>
    <row r="2850" spans="1:63" s="2" customFormat="1" ht="15" customHeight="1" x14ac:dyDescent="0.15">
      <c r="A2850" s="1"/>
      <c r="B2850" s="1"/>
      <c r="C2850" s="1"/>
      <c r="D2850" s="1"/>
      <c r="E2850" s="1"/>
      <c r="F2850" s="1"/>
      <c r="G2850" s="1"/>
      <c r="H2850" s="1"/>
      <c r="I2850" s="1"/>
      <c r="J2850" s="1"/>
      <c r="K2850" s="1"/>
      <c r="L2850" s="1"/>
      <c r="M2850" s="1"/>
      <c r="N2850" s="1"/>
      <c r="O2850" s="1"/>
      <c r="P2850" s="1"/>
      <c r="Q2850" s="1"/>
      <c r="R2850" s="1"/>
      <c r="S2850" s="1"/>
      <c r="T2850" s="1"/>
      <c r="U2850" s="1"/>
      <c r="V2850" s="1"/>
      <c r="W2850" s="1"/>
      <c r="X2850" s="1"/>
      <c r="Y2850" s="1"/>
      <c r="Z2850" s="1"/>
      <c r="AA2850" s="1"/>
      <c r="AB2850" s="1"/>
      <c r="AC2850" s="1"/>
      <c r="AD2850" s="1"/>
      <c r="AE2850" s="1"/>
      <c r="AF2850" s="83"/>
      <c r="AG2850" s="87"/>
      <c r="AH2850" s="1"/>
      <c r="AI2850" s="1"/>
      <c r="AJ2850" s="1"/>
      <c r="AK2850" s="1"/>
      <c r="AL2850" s="1"/>
      <c r="AM2850" s="1"/>
      <c r="AN2850" s="1"/>
      <c r="AO2850" s="1"/>
      <c r="AP2850" s="1"/>
      <c r="AQ2850" s="1"/>
      <c r="AR2850" s="1"/>
      <c r="AS2850" s="1"/>
      <c r="AT2850" s="1"/>
      <c r="AU2850" s="1"/>
      <c r="AV2850" s="1"/>
      <c r="AW2850" s="1"/>
      <c r="AX2850" s="1"/>
      <c r="AY2850" s="1"/>
      <c r="AZ2850" s="1"/>
      <c r="BA2850" s="1"/>
      <c r="BB2850" s="1"/>
      <c r="BC2850" s="1"/>
      <c r="BD2850" s="1"/>
      <c r="BE2850" s="1"/>
      <c r="BF2850" s="1"/>
      <c r="BG2850" s="1"/>
      <c r="BH2850" s="1"/>
      <c r="BI2850" s="1"/>
      <c r="BJ2850" s="1"/>
      <c r="BK2850" s="1"/>
    </row>
    <row r="2851" spans="1:63" s="2" customFormat="1" ht="15" customHeight="1" x14ac:dyDescent="0.15">
      <c r="A2851" s="1"/>
      <c r="B2851" s="1"/>
      <c r="C2851" s="1"/>
      <c r="D2851" s="1"/>
      <c r="E2851" s="1"/>
      <c r="F2851" s="1"/>
      <c r="G2851" s="1"/>
      <c r="H2851" s="1"/>
      <c r="I2851" s="1"/>
      <c r="J2851" s="1"/>
      <c r="K2851" s="1"/>
      <c r="L2851" s="1"/>
      <c r="M2851" s="1"/>
      <c r="N2851" s="1"/>
      <c r="O2851" s="1"/>
      <c r="P2851" s="1"/>
      <c r="Q2851" s="1"/>
      <c r="R2851" s="1"/>
      <c r="S2851" s="1"/>
      <c r="T2851" s="1"/>
      <c r="U2851" s="1"/>
      <c r="V2851" s="1"/>
      <c r="W2851" s="1"/>
      <c r="X2851" s="1"/>
      <c r="Y2851" s="1"/>
      <c r="Z2851" s="1"/>
      <c r="AA2851" s="1"/>
      <c r="AB2851" s="1"/>
      <c r="AC2851" s="1"/>
      <c r="AD2851" s="1"/>
      <c r="AE2851" s="1"/>
      <c r="AF2851" s="83"/>
      <c r="AG2851" s="87"/>
      <c r="AH2851" s="1"/>
      <c r="AI2851" s="1"/>
      <c r="AJ2851" s="1"/>
      <c r="AK2851" s="1"/>
      <c r="AL2851" s="1"/>
      <c r="AM2851" s="1"/>
      <c r="AN2851" s="1"/>
      <c r="AO2851" s="1"/>
      <c r="AP2851" s="1"/>
      <c r="AQ2851" s="1"/>
      <c r="AR2851" s="1"/>
      <c r="AS2851" s="1"/>
      <c r="AT2851" s="1"/>
      <c r="AU2851" s="1"/>
      <c r="AV2851" s="1"/>
      <c r="AW2851" s="1"/>
      <c r="AX2851" s="1"/>
      <c r="AY2851" s="1"/>
      <c r="AZ2851" s="1"/>
      <c r="BA2851" s="1"/>
      <c r="BB2851" s="1"/>
      <c r="BC2851" s="1"/>
      <c r="BD2851" s="1"/>
      <c r="BE2851" s="1"/>
      <c r="BF2851" s="1"/>
      <c r="BG2851" s="1"/>
      <c r="BH2851" s="1"/>
      <c r="BI2851" s="1"/>
      <c r="BJ2851" s="1"/>
      <c r="BK2851" s="1"/>
    </row>
    <row r="2852" spans="1:63" s="2" customFormat="1" ht="15" customHeight="1" x14ac:dyDescent="0.15">
      <c r="A2852" s="1"/>
      <c r="B2852" s="1"/>
      <c r="C2852" s="1"/>
      <c r="D2852" s="1"/>
      <c r="E2852" s="1"/>
      <c r="F2852" s="1"/>
      <c r="G2852" s="1"/>
      <c r="H2852" s="1"/>
      <c r="I2852" s="1"/>
      <c r="J2852" s="1"/>
      <c r="K2852" s="1"/>
      <c r="L2852" s="1"/>
      <c r="M2852" s="1"/>
      <c r="N2852" s="1"/>
      <c r="O2852" s="1"/>
      <c r="P2852" s="1"/>
      <c r="Q2852" s="1"/>
      <c r="R2852" s="1"/>
      <c r="S2852" s="1"/>
      <c r="T2852" s="1"/>
      <c r="U2852" s="1"/>
      <c r="V2852" s="1"/>
      <c r="W2852" s="1"/>
      <c r="X2852" s="1"/>
      <c r="Y2852" s="1"/>
      <c r="Z2852" s="1"/>
      <c r="AA2852" s="1"/>
      <c r="AB2852" s="1"/>
      <c r="AC2852" s="1"/>
      <c r="AD2852" s="1"/>
      <c r="AE2852" s="1"/>
      <c r="AF2852" s="83"/>
      <c r="AG2852" s="87"/>
      <c r="AH2852" s="1"/>
      <c r="AI2852" s="1"/>
      <c r="AJ2852" s="1"/>
      <c r="AK2852" s="1"/>
      <c r="AL2852" s="1"/>
      <c r="AM2852" s="1"/>
      <c r="AN2852" s="1"/>
      <c r="AO2852" s="1"/>
      <c r="AP2852" s="1"/>
      <c r="AQ2852" s="1"/>
      <c r="AR2852" s="1"/>
      <c r="AS2852" s="1"/>
      <c r="AT2852" s="1"/>
      <c r="AU2852" s="1"/>
      <c r="AV2852" s="1"/>
      <c r="AW2852" s="1"/>
      <c r="AX2852" s="1"/>
      <c r="AY2852" s="1"/>
      <c r="AZ2852" s="1"/>
      <c r="BA2852" s="1"/>
      <c r="BB2852" s="1"/>
      <c r="BC2852" s="1"/>
      <c r="BD2852" s="1"/>
      <c r="BE2852" s="1"/>
      <c r="BF2852" s="1"/>
      <c r="BG2852" s="1"/>
      <c r="BH2852" s="1"/>
      <c r="BI2852" s="1"/>
      <c r="BJ2852" s="1"/>
      <c r="BK2852" s="1"/>
    </row>
    <row r="2853" spans="1:63" s="2" customFormat="1" ht="15" customHeight="1" x14ac:dyDescent="0.15">
      <c r="A2853" s="1"/>
      <c r="B2853" s="1"/>
      <c r="C2853" s="1"/>
      <c r="D2853" s="1"/>
      <c r="E2853" s="1"/>
      <c r="F2853" s="1"/>
      <c r="G2853" s="1"/>
      <c r="H2853" s="1"/>
      <c r="I2853" s="1"/>
      <c r="J2853" s="1"/>
      <c r="K2853" s="1"/>
      <c r="L2853" s="1"/>
      <c r="M2853" s="1"/>
      <c r="N2853" s="1"/>
      <c r="O2853" s="1"/>
      <c r="P2853" s="1"/>
      <c r="Q2853" s="1"/>
      <c r="R2853" s="1"/>
      <c r="S2853" s="1"/>
      <c r="T2853" s="1"/>
      <c r="U2853" s="1"/>
      <c r="V2853" s="1"/>
      <c r="W2853" s="1"/>
      <c r="X2853" s="1"/>
      <c r="Y2853" s="1"/>
      <c r="Z2853" s="1"/>
      <c r="AA2853" s="1"/>
      <c r="AB2853" s="1"/>
      <c r="AC2853" s="1"/>
      <c r="AD2853" s="1"/>
      <c r="AE2853" s="1"/>
      <c r="AF2853" s="83"/>
      <c r="AG2853" s="87"/>
      <c r="AH2853" s="1"/>
      <c r="AI2853" s="1"/>
      <c r="AJ2853" s="1"/>
      <c r="AK2853" s="1"/>
      <c r="AL2853" s="1"/>
      <c r="AM2853" s="1"/>
      <c r="AN2853" s="1"/>
      <c r="AO2853" s="1"/>
      <c r="AP2853" s="1"/>
      <c r="AQ2853" s="1"/>
      <c r="AR2853" s="1"/>
      <c r="AS2853" s="1"/>
      <c r="AT2853" s="1"/>
      <c r="AU2853" s="1"/>
      <c r="AV2853" s="1"/>
      <c r="AW2853" s="1"/>
      <c r="AX2853" s="1"/>
      <c r="AY2853" s="1"/>
      <c r="AZ2853" s="1"/>
      <c r="BA2853" s="1"/>
      <c r="BB2853" s="1"/>
      <c r="BC2853" s="1"/>
      <c r="BD2853" s="1"/>
      <c r="BE2853" s="1"/>
      <c r="BF2853" s="1"/>
      <c r="BG2853" s="1"/>
      <c r="BH2853" s="1"/>
      <c r="BI2853" s="1"/>
      <c r="BJ2853" s="1"/>
      <c r="BK2853" s="1"/>
    </row>
    <row r="2854" spans="1:63" s="2" customFormat="1" ht="15" customHeight="1" x14ac:dyDescent="0.15">
      <c r="A2854" s="1"/>
      <c r="B2854" s="1"/>
      <c r="C2854" s="1"/>
      <c r="D2854" s="1"/>
      <c r="E2854" s="1"/>
      <c r="F2854" s="1"/>
      <c r="G2854" s="1"/>
      <c r="H2854" s="1"/>
      <c r="I2854" s="1"/>
      <c r="J2854" s="1"/>
      <c r="K2854" s="1"/>
      <c r="L2854" s="1"/>
      <c r="M2854" s="1"/>
      <c r="N2854" s="1"/>
      <c r="O2854" s="1"/>
      <c r="P2854" s="1"/>
      <c r="Q2854" s="1"/>
      <c r="R2854" s="1"/>
      <c r="S2854" s="1"/>
      <c r="T2854" s="1"/>
      <c r="U2854" s="1"/>
      <c r="V2854" s="1"/>
      <c r="W2854" s="1"/>
      <c r="X2854" s="1"/>
      <c r="Y2854" s="1"/>
      <c r="Z2854" s="1"/>
      <c r="AA2854" s="1"/>
      <c r="AB2854" s="1"/>
      <c r="AC2854" s="1"/>
      <c r="AD2854" s="1"/>
      <c r="AE2854" s="1"/>
      <c r="AF2854" s="83"/>
      <c r="AG2854" s="87"/>
      <c r="AH2854" s="1"/>
      <c r="AI2854" s="1"/>
      <c r="AJ2854" s="1"/>
      <c r="AK2854" s="1"/>
      <c r="AL2854" s="1"/>
      <c r="AM2854" s="1"/>
      <c r="AN2854" s="1"/>
      <c r="AO2854" s="1"/>
      <c r="AP2854" s="1"/>
      <c r="AQ2854" s="1"/>
      <c r="AR2854" s="1"/>
      <c r="AS2854" s="1"/>
      <c r="AT2854" s="1"/>
      <c r="AU2854" s="1"/>
      <c r="AV2854" s="1"/>
      <c r="AW2854" s="1"/>
      <c r="AX2854" s="1"/>
      <c r="AY2854" s="1"/>
      <c r="AZ2854" s="1"/>
      <c r="BA2854" s="1"/>
      <c r="BB2854" s="1"/>
      <c r="BC2854" s="1"/>
      <c r="BD2854" s="1"/>
      <c r="BE2854" s="1"/>
      <c r="BF2854" s="1"/>
      <c r="BG2854" s="1"/>
      <c r="BH2854" s="1"/>
      <c r="BI2854" s="1"/>
      <c r="BJ2854" s="1"/>
      <c r="BK2854" s="1"/>
    </row>
    <row r="2855" spans="1:63" s="2" customFormat="1" ht="15" customHeight="1" x14ac:dyDescent="0.15">
      <c r="A2855" s="1"/>
      <c r="B2855" s="1"/>
      <c r="C2855" s="1"/>
      <c r="D2855" s="1"/>
      <c r="E2855" s="1"/>
      <c r="F2855" s="1"/>
      <c r="G2855" s="1"/>
      <c r="H2855" s="1"/>
      <c r="I2855" s="1"/>
      <c r="J2855" s="1"/>
      <c r="K2855" s="1"/>
      <c r="L2855" s="1"/>
      <c r="M2855" s="1"/>
      <c r="N2855" s="1"/>
      <c r="O2855" s="1"/>
      <c r="P2855" s="1"/>
      <c r="Q2855" s="1"/>
      <c r="R2855" s="1"/>
      <c r="S2855" s="1"/>
      <c r="T2855" s="1"/>
      <c r="U2855" s="1"/>
      <c r="V2855" s="1"/>
      <c r="W2855" s="1"/>
      <c r="X2855" s="1"/>
      <c r="Y2855" s="1"/>
      <c r="Z2855" s="1"/>
      <c r="AA2855" s="1"/>
      <c r="AB2855" s="1"/>
      <c r="AC2855" s="1"/>
      <c r="AD2855" s="1"/>
      <c r="AE2855" s="1"/>
      <c r="AF2855" s="83"/>
      <c r="AG2855" s="87"/>
      <c r="AH2855" s="1"/>
      <c r="AI2855" s="1"/>
      <c r="AJ2855" s="1"/>
      <c r="AK2855" s="1"/>
      <c r="AL2855" s="1"/>
      <c r="AM2855" s="1"/>
      <c r="AN2855" s="1"/>
      <c r="AO2855" s="1"/>
      <c r="AP2855" s="1"/>
      <c r="AQ2855" s="1"/>
      <c r="AR2855" s="1"/>
      <c r="AS2855" s="1"/>
      <c r="AT2855" s="1"/>
      <c r="AU2855" s="1"/>
      <c r="AV2855" s="1"/>
      <c r="AW2855" s="1"/>
      <c r="AX2855" s="1"/>
      <c r="AY2855" s="1"/>
      <c r="AZ2855" s="1"/>
      <c r="BA2855" s="1"/>
      <c r="BB2855" s="1"/>
      <c r="BC2855" s="1"/>
      <c r="BD2855" s="1"/>
      <c r="BE2855" s="1"/>
      <c r="BF2855" s="1"/>
      <c r="BG2855" s="1"/>
      <c r="BH2855" s="1"/>
      <c r="BI2855" s="1"/>
      <c r="BJ2855" s="1"/>
      <c r="BK2855" s="1"/>
    </row>
    <row r="2856" spans="1:63" s="2" customFormat="1" ht="15" customHeight="1" x14ac:dyDescent="0.15">
      <c r="A2856" s="1"/>
      <c r="B2856" s="1"/>
      <c r="C2856" s="1"/>
      <c r="D2856" s="1"/>
      <c r="E2856" s="1"/>
      <c r="F2856" s="1"/>
      <c r="G2856" s="1"/>
      <c r="H2856" s="1"/>
      <c r="I2856" s="1"/>
      <c r="J2856" s="1"/>
      <c r="K2856" s="1"/>
      <c r="L2856" s="1"/>
      <c r="M2856" s="1"/>
      <c r="N2856" s="1"/>
      <c r="O2856" s="1"/>
      <c r="P2856" s="1"/>
      <c r="Q2856" s="1"/>
      <c r="R2856" s="1"/>
      <c r="S2856" s="1"/>
      <c r="T2856" s="1"/>
      <c r="U2856" s="1"/>
      <c r="V2856" s="1"/>
      <c r="W2856" s="1"/>
      <c r="X2856" s="1"/>
      <c r="Y2856" s="1"/>
      <c r="Z2856" s="1"/>
      <c r="AA2856" s="1"/>
      <c r="AB2856" s="1"/>
      <c r="AC2856" s="1"/>
      <c r="AD2856" s="1"/>
      <c r="AE2856" s="1"/>
      <c r="AF2856" s="83"/>
      <c r="AG2856" s="87"/>
      <c r="AH2856" s="1"/>
      <c r="AI2856" s="1"/>
      <c r="AJ2856" s="1"/>
      <c r="AK2856" s="1"/>
      <c r="AL2856" s="1"/>
      <c r="AM2856" s="1"/>
      <c r="AN2856" s="1"/>
      <c r="AO2856" s="1"/>
      <c r="AP2856" s="1"/>
      <c r="AQ2856" s="1"/>
      <c r="AR2856" s="1"/>
      <c r="AS2856" s="1"/>
      <c r="AT2856" s="1"/>
      <c r="AU2856" s="1"/>
      <c r="AV2856" s="1"/>
      <c r="AW2856" s="1"/>
      <c r="AX2856" s="1"/>
      <c r="AY2856" s="1"/>
      <c r="AZ2856" s="1"/>
      <c r="BA2856" s="1"/>
      <c r="BB2856" s="1"/>
      <c r="BC2856" s="1"/>
      <c r="BD2856" s="1"/>
      <c r="BE2856" s="1"/>
      <c r="BF2856" s="1"/>
      <c r="BG2856" s="1"/>
      <c r="BH2856" s="1"/>
      <c r="BI2856" s="1"/>
      <c r="BJ2856" s="1"/>
      <c r="BK2856" s="1"/>
    </row>
    <row r="2857" spans="1:63" s="2" customFormat="1" ht="15" customHeight="1" x14ac:dyDescent="0.15">
      <c r="A2857" s="1"/>
      <c r="B2857" s="1"/>
      <c r="C2857" s="1"/>
      <c r="D2857" s="1"/>
      <c r="E2857" s="1"/>
      <c r="F2857" s="1"/>
      <c r="G2857" s="1"/>
      <c r="H2857" s="1"/>
      <c r="I2857" s="1"/>
      <c r="J2857" s="1"/>
      <c r="K2857" s="1"/>
      <c r="L2857" s="1"/>
      <c r="M2857" s="1"/>
      <c r="N2857" s="1"/>
      <c r="O2857" s="1"/>
      <c r="P2857" s="1"/>
      <c r="Q2857" s="1"/>
      <c r="R2857" s="1"/>
      <c r="S2857" s="1"/>
      <c r="T2857" s="1"/>
      <c r="U2857" s="1"/>
      <c r="V2857" s="1"/>
      <c r="W2857" s="1"/>
      <c r="X2857" s="1"/>
      <c r="Y2857" s="1"/>
      <c r="Z2857" s="1"/>
      <c r="AA2857" s="1"/>
      <c r="AB2857" s="1"/>
      <c r="AC2857" s="1"/>
      <c r="AD2857" s="1"/>
      <c r="AE2857" s="1"/>
      <c r="AF2857" s="83"/>
      <c r="AG2857" s="87"/>
      <c r="AH2857" s="1"/>
      <c r="AI2857" s="1"/>
      <c r="AJ2857" s="1"/>
      <c r="AK2857" s="1"/>
      <c r="AL2857" s="1"/>
      <c r="AM2857" s="1"/>
      <c r="AN2857" s="1"/>
      <c r="AO2857" s="1"/>
      <c r="AP2857" s="1"/>
      <c r="AQ2857" s="1"/>
      <c r="AR2857" s="1"/>
      <c r="AS2857" s="1"/>
      <c r="AT2857" s="1"/>
      <c r="AU2857" s="1"/>
      <c r="AV2857" s="1"/>
      <c r="AW2857" s="1"/>
      <c r="AX2857" s="1"/>
      <c r="AY2857" s="1"/>
      <c r="AZ2857" s="1"/>
      <c r="BA2857" s="1"/>
      <c r="BB2857" s="1"/>
      <c r="BC2857" s="1"/>
      <c r="BD2857" s="1"/>
      <c r="BE2857" s="1"/>
      <c r="BF2857" s="1"/>
      <c r="BG2857" s="1"/>
      <c r="BH2857" s="1"/>
      <c r="BI2857" s="1"/>
      <c r="BJ2857" s="1"/>
      <c r="BK2857" s="1"/>
    </row>
    <row r="2858" spans="1:63" s="2" customFormat="1" ht="15" customHeight="1" x14ac:dyDescent="0.15">
      <c r="A2858" s="1"/>
      <c r="B2858" s="1"/>
      <c r="C2858" s="1"/>
      <c r="D2858" s="1"/>
      <c r="E2858" s="1"/>
      <c r="F2858" s="1"/>
      <c r="G2858" s="1"/>
      <c r="H2858" s="1"/>
      <c r="I2858" s="1"/>
      <c r="J2858" s="1"/>
      <c r="K2858" s="1"/>
      <c r="L2858" s="1"/>
      <c r="M2858" s="1"/>
      <c r="N2858" s="1"/>
      <c r="O2858" s="1"/>
      <c r="P2858" s="1"/>
      <c r="Q2858" s="1"/>
      <c r="R2858" s="1"/>
      <c r="S2858" s="1"/>
      <c r="T2858" s="1"/>
      <c r="U2858" s="1"/>
      <c r="V2858" s="1"/>
      <c r="W2858" s="1"/>
      <c r="X2858" s="1"/>
      <c r="Y2858" s="1"/>
      <c r="Z2858" s="1"/>
      <c r="AA2858" s="1"/>
      <c r="AB2858" s="1"/>
      <c r="AC2858" s="1"/>
      <c r="AD2858" s="1"/>
      <c r="AE2858" s="1"/>
      <c r="AF2858" s="83"/>
      <c r="AG2858" s="87"/>
      <c r="AH2858" s="1"/>
      <c r="AI2858" s="1"/>
      <c r="AJ2858" s="1"/>
      <c r="AK2858" s="1"/>
      <c r="AL2858" s="1"/>
      <c r="AM2858" s="1"/>
      <c r="AN2858" s="1"/>
      <c r="AO2858" s="1"/>
      <c r="AP2858" s="1"/>
      <c r="AQ2858" s="1"/>
      <c r="AR2858" s="1"/>
      <c r="AS2858" s="1"/>
      <c r="AT2858" s="1"/>
      <c r="AU2858" s="1"/>
      <c r="AV2858" s="1"/>
      <c r="AW2858" s="1"/>
      <c r="AX2858" s="1"/>
      <c r="AY2858" s="1"/>
      <c r="AZ2858" s="1"/>
      <c r="BA2858" s="1"/>
      <c r="BB2858" s="1"/>
      <c r="BC2858" s="1"/>
      <c r="BD2858" s="1"/>
      <c r="BE2858" s="1"/>
      <c r="BF2858" s="1"/>
      <c r="BG2858" s="1"/>
      <c r="BH2858" s="1"/>
      <c r="BI2858" s="1"/>
      <c r="BJ2858" s="1"/>
      <c r="BK2858" s="1"/>
    </row>
    <row r="2859" spans="1:63" s="2" customFormat="1" ht="15" customHeight="1" x14ac:dyDescent="0.15">
      <c r="A2859" s="1"/>
      <c r="B2859" s="1"/>
      <c r="C2859" s="1"/>
      <c r="D2859" s="1"/>
      <c r="E2859" s="1"/>
      <c r="F2859" s="1"/>
      <c r="G2859" s="1"/>
      <c r="H2859" s="1"/>
      <c r="I2859" s="1"/>
      <c r="J2859" s="1"/>
      <c r="K2859" s="1"/>
      <c r="L2859" s="1"/>
      <c r="M2859" s="1"/>
      <c r="N2859" s="1"/>
      <c r="O2859" s="1"/>
      <c r="P2859" s="1"/>
      <c r="Q2859" s="1"/>
      <c r="R2859" s="1"/>
      <c r="S2859" s="1"/>
      <c r="T2859" s="1"/>
      <c r="U2859" s="1"/>
      <c r="V2859" s="1"/>
      <c r="W2859" s="1"/>
      <c r="X2859" s="1"/>
      <c r="Y2859" s="1"/>
      <c r="Z2859" s="1"/>
      <c r="AA2859" s="1"/>
      <c r="AB2859" s="1"/>
      <c r="AC2859" s="1"/>
      <c r="AD2859" s="1"/>
      <c r="AE2859" s="1"/>
      <c r="AF2859" s="83"/>
      <c r="AG2859" s="87"/>
      <c r="AH2859" s="1"/>
      <c r="AI2859" s="1"/>
      <c r="AJ2859" s="1"/>
      <c r="AK2859" s="1"/>
      <c r="AL2859" s="1"/>
      <c r="AM2859" s="1"/>
      <c r="AN2859" s="1"/>
      <c r="AO2859" s="1"/>
      <c r="AP2859" s="1"/>
      <c r="AQ2859" s="1"/>
      <c r="AR2859" s="1"/>
      <c r="AS2859" s="1"/>
      <c r="AT2859" s="1"/>
      <c r="AU2859" s="1"/>
      <c r="AV2859" s="1"/>
      <c r="AW2859" s="1"/>
      <c r="AX2859" s="1"/>
      <c r="AY2859" s="1"/>
      <c r="AZ2859" s="1"/>
      <c r="BA2859" s="1"/>
      <c r="BB2859" s="1"/>
      <c r="BC2859" s="1"/>
      <c r="BD2859" s="1"/>
      <c r="BE2859" s="1"/>
      <c r="BF2859" s="1"/>
      <c r="BG2859" s="1"/>
      <c r="BH2859" s="1"/>
      <c r="BI2859" s="1"/>
      <c r="BJ2859" s="1"/>
      <c r="BK2859" s="1"/>
    </row>
    <row r="2860" spans="1:63" s="2" customFormat="1" ht="15" customHeight="1" x14ac:dyDescent="0.15">
      <c r="A2860" s="1"/>
      <c r="B2860" s="1"/>
      <c r="C2860" s="1"/>
      <c r="D2860" s="1"/>
      <c r="E2860" s="1"/>
      <c r="F2860" s="1"/>
      <c r="G2860" s="1"/>
      <c r="H2860" s="1"/>
      <c r="I2860" s="1"/>
      <c r="J2860" s="1"/>
      <c r="K2860" s="1"/>
      <c r="L2860" s="1"/>
      <c r="M2860" s="1"/>
      <c r="N2860" s="1"/>
      <c r="O2860" s="1"/>
      <c r="P2860" s="1"/>
      <c r="Q2860" s="1"/>
      <c r="R2860" s="1"/>
      <c r="S2860" s="1"/>
      <c r="T2860" s="1"/>
      <c r="U2860" s="1"/>
      <c r="V2860" s="1"/>
      <c r="W2860" s="1"/>
      <c r="X2860" s="1"/>
      <c r="Y2860" s="1"/>
      <c r="Z2860" s="1"/>
      <c r="AA2860" s="1"/>
      <c r="AB2860" s="1"/>
      <c r="AC2860" s="1"/>
      <c r="AD2860" s="1"/>
      <c r="AE2860" s="1"/>
      <c r="AF2860" s="83"/>
      <c r="AG2860" s="87"/>
      <c r="AH2860" s="1"/>
      <c r="AI2860" s="1"/>
      <c r="AJ2860" s="1"/>
      <c r="AK2860" s="1"/>
      <c r="AL2860" s="1"/>
      <c r="AM2860" s="1"/>
      <c r="AN2860" s="1"/>
      <c r="AO2860" s="1"/>
      <c r="AP2860" s="1"/>
      <c r="AQ2860" s="1"/>
      <c r="AR2860" s="1"/>
      <c r="AS2860" s="1"/>
      <c r="AT2860" s="1"/>
      <c r="AU2860" s="1"/>
      <c r="AV2860" s="1"/>
      <c r="AW2860" s="1"/>
      <c r="AX2860" s="1"/>
      <c r="AY2860" s="1"/>
      <c r="AZ2860" s="1"/>
      <c r="BA2860" s="1"/>
      <c r="BB2860" s="1"/>
      <c r="BC2860" s="1"/>
      <c r="BD2860" s="1"/>
      <c r="BE2860" s="1"/>
      <c r="BF2860" s="1"/>
      <c r="BG2860" s="1"/>
      <c r="BH2860" s="1"/>
      <c r="BI2860" s="1"/>
      <c r="BJ2860" s="1"/>
      <c r="BK2860" s="1"/>
    </row>
    <row r="2861" spans="1:63" s="2" customFormat="1" ht="15" customHeight="1" x14ac:dyDescent="0.15">
      <c r="A2861" s="1"/>
      <c r="B2861" s="1"/>
      <c r="C2861" s="1"/>
      <c r="D2861" s="1"/>
      <c r="E2861" s="1"/>
      <c r="F2861" s="1"/>
      <c r="G2861" s="1"/>
      <c r="H2861" s="1"/>
      <c r="I2861" s="1"/>
      <c r="J2861" s="1"/>
      <c r="K2861" s="1"/>
      <c r="L2861" s="1"/>
      <c r="M2861" s="1"/>
      <c r="N2861" s="1"/>
      <c r="O2861" s="1"/>
      <c r="P2861" s="1"/>
      <c r="Q2861" s="1"/>
      <c r="R2861" s="1"/>
      <c r="S2861" s="1"/>
      <c r="T2861" s="1"/>
      <c r="U2861" s="1"/>
      <c r="V2861" s="1"/>
      <c r="W2861" s="1"/>
      <c r="X2861" s="1"/>
      <c r="Y2861" s="1"/>
      <c r="Z2861" s="1"/>
      <c r="AA2861" s="1"/>
      <c r="AB2861" s="1"/>
      <c r="AC2861" s="1"/>
      <c r="AD2861" s="1"/>
      <c r="AE2861" s="1"/>
      <c r="AF2861" s="83"/>
      <c r="AG2861" s="87"/>
      <c r="AH2861" s="1"/>
      <c r="AI2861" s="1"/>
      <c r="AJ2861" s="1"/>
      <c r="AK2861" s="1"/>
      <c r="AL2861" s="1"/>
      <c r="AM2861" s="1"/>
      <c r="AN2861" s="1"/>
      <c r="AO2861" s="1"/>
      <c r="AP2861" s="1"/>
      <c r="AQ2861" s="1"/>
      <c r="AR2861" s="1"/>
      <c r="AS2861" s="1"/>
      <c r="AT2861" s="1"/>
      <c r="AU2861" s="1"/>
      <c r="AV2861" s="1"/>
      <c r="AW2861" s="1"/>
      <c r="AX2861" s="1"/>
      <c r="AY2861" s="1"/>
      <c r="AZ2861" s="1"/>
      <c r="BA2861" s="1"/>
      <c r="BB2861" s="1"/>
      <c r="BC2861" s="1"/>
      <c r="BD2861" s="1"/>
      <c r="BE2861" s="1"/>
      <c r="BF2861" s="1"/>
      <c r="BG2861" s="1"/>
      <c r="BH2861" s="1"/>
      <c r="BI2861" s="1"/>
      <c r="BJ2861" s="1"/>
      <c r="BK2861" s="1"/>
    </row>
    <row r="2862" spans="1:63" s="2" customFormat="1" ht="15" customHeight="1" x14ac:dyDescent="0.15">
      <c r="A2862" s="1"/>
      <c r="B2862" s="1"/>
      <c r="C2862" s="1"/>
      <c r="D2862" s="1"/>
      <c r="E2862" s="1"/>
      <c r="F2862" s="1"/>
      <c r="G2862" s="1"/>
      <c r="H2862" s="1"/>
      <c r="I2862" s="1"/>
      <c r="J2862" s="1"/>
      <c r="K2862" s="1"/>
      <c r="L2862" s="1"/>
      <c r="M2862" s="1"/>
      <c r="N2862" s="1"/>
      <c r="O2862" s="1"/>
      <c r="P2862" s="1"/>
      <c r="Q2862" s="1"/>
      <c r="R2862" s="1"/>
      <c r="S2862" s="1"/>
      <c r="T2862" s="1"/>
      <c r="U2862" s="1"/>
      <c r="V2862" s="1"/>
      <c r="W2862" s="1"/>
      <c r="X2862" s="1"/>
      <c r="Y2862" s="1"/>
      <c r="Z2862" s="1"/>
      <c r="AA2862" s="1"/>
      <c r="AB2862" s="1"/>
      <c r="AC2862" s="1"/>
      <c r="AD2862" s="1"/>
      <c r="AE2862" s="1"/>
      <c r="AF2862" s="83"/>
      <c r="AG2862" s="87"/>
      <c r="AH2862" s="1"/>
      <c r="AI2862" s="1"/>
      <c r="AJ2862" s="1"/>
      <c r="AK2862" s="1"/>
      <c r="AL2862" s="1"/>
      <c r="AM2862" s="1"/>
      <c r="AN2862" s="1"/>
      <c r="AO2862" s="1"/>
      <c r="AP2862" s="1"/>
      <c r="AQ2862" s="1"/>
      <c r="AR2862" s="1"/>
      <c r="AS2862" s="1"/>
      <c r="AT2862" s="1"/>
      <c r="AU2862" s="1"/>
      <c r="AV2862" s="1"/>
      <c r="AW2862" s="1"/>
      <c r="AX2862" s="1"/>
      <c r="AY2862" s="1"/>
      <c r="AZ2862" s="1"/>
      <c r="BA2862" s="1"/>
      <c r="BB2862" s="1"/>
      <c r="BC2862" s="1"/>
      <c r="BD2862" s="1"/>
      <c r="BE2862" s="1"/>
      <c r="BF2862" s="1"/>
      <c r="BG2862" s="1"/>
      <c r="BH2862" s="1"/>
      <c r="BI2862" s="1"/>
      <c r="BJ2862" s="1"/>
      <c r="BK2862" s="1"/>
    </row>
    <row r="2863" spans="1:63" s="2" customFormat="1" ht="15" customHeight="1" x14ac:dyDescent="0.15">
      <c r="A2863" s="1"/>
      <c r="B2863" s="1"/>
      <c r="C2863" s="1"/>
      <c r="D2863" s="1"/>
      <c r="E2863" s="1"/>
      <c r="F2863" s="1"/>
      <c r="G2863" s="1"/>
      <c r="H2863" s="1"/>
      <c r="I2863" s="1"/>
      <c r="J2863" s="1"/>
      <c r="K2863" s="1"/>
      <c r="L2863" s="1"/>
      <c r="M2863" s="1"/>
      <c r="N2863" s="1"/>
      <c r="O2863" s="1"/>
      <c r="P2863" s="1"/>
      <c r="Q2863" s="1"/>
      <c r="R2863" s="1"/>
      <c r="S2863" s="1"/>
      <c r="T2863" s="1"/>
      <c r="U2863" s="1"/>
      <c r="V2863" s="1"/>
      <c r="W2863" s="1"/>
      <c r="X2863" s="1"/>
      <c r="Y2863" s="1"/>
      <c r="Z2863" s="1"/>
      <c r="AA2863" s="1"/>
      <c r="AB2863" s="1"/>
      <c r="AC2863" s="1"/>
      <c r="AD2863" s="1"/>
      <c r="AE2863" s="1"/>
      <c r="AF2863" s="83"/>
      <c r="AG2863" s="87"/>
      <c r="AH2863" s="1"/>
      <c r="AI2863" s="1"/>
      <c r="AJ2863" s="1"/>
      <c r="AK2863" s="1"/>
      <c r="AL2863" s="1"/>
      <c r="AM2863" s="1"/>
      <c r="AN2863" s="1"/>
      <c r="AO2863" s="1"/>
      <c r="AP2863" s="1"/>
      <c r="AQ2863" s="1"/>
      <c r="AR2863" s="1"/>
      <c r="AS2863" s="1"/>
      <c r="AT2863" s="1"/>
      <c r="AU2863" s="1"/>
      <c r="AV2863" s="1"/>
      <c r="AW2863" s="1"/>
      <c r="AX2863" s="1"/>
      <c r="AY2863" s="1"/>
      <c r="AZ2863" s="1"/>
      <c r="BA2863" s="1"/>
      <c r="BB2863" s="1"/>
      <c r="BC2863" s="1"/>
      <c r="BD2863" s="1"/>
      <c r="BE2863" s="1"/>
      <c r="BF2863" s="1"/>
      <c r="BG2863" s="1"/>
      <c r="BH2863" s="1"/>
      <c r="BI2863" s="1"/>
      <c r="BJ2863" s="1"/>
      <c r="BK2863" s="1"/>
    </row>
    <row r="2864" spans="1:63" s="2" customFormat="1" ht="15" customHeight="1" x14ac:dyDescent="0.15">
      <c r="A2864" s="1"/>
      <c r="B2864" s="1"/>
      <c r="C2864" s="1"/>
      <c r="D2864" s="1"/>
      <c r="E2864" s="1"/>
      <c r="F2864" s="1"/>
      <c r="G2864" s="1"/>
      <c r="H2864" s="1"/>
      <c r="I2864" s="1"/>
      <c r="J2864" s="1"/>
      <c r="K2864" s="1"/>
      <c r="L2864" s="1"/>
      <c r="M2864" s="1"/>
      <c r="N2864" s="1"/>
      <c r="O2864" s="1"/>
      <c r="P2864" s="1"/>
      <c r="Q2864" s="1"/>
      <c r="R2864" s="1"/>
      <c r="S2864" s="1"/>
      <c r="T2864" s="1"/>
      <c r="U2864" s="1"/>
      <c r="V2864" s="1"/>
      <c r="W2864" s="1"/>
      <c r="X2864" s="1"/>
      <c r="Y2864" s="1"/>
      <c r="Z2864" s="1"/>
      <c r="AA2864" s="1"/>
      <c r="AB2864" s="1"/>
      <c r="AC2864" s="1"/>
      <c r="AD2864" s="1"/>
      <c r="AE2864" s="1"/>
      <c r="AF2864" s="83"/>
      <c r="AG2864" s="87"/>
      <c r="AH2864" s="1"/>
      <c r="AI2864" s="1"/>
      <c r="AJ2864" s="1"/>
      <c r="AK2864" s="1"/>
      <c r="AL2864" s="1"/>
      <c r="AM2864" s="1"/>
      <c r="AN2864" s="1"/>
      <c r="AO2864" s="1"/>
      <c r="AP2864" s="1"/>
      <c r="AQ2864" s="1"/>
      <c r="AR2864" s="1"/>
      <c r="AS2864" s="1"/>
      <c r="AT2864" s="1"/>
      <c r="AU2864" s="1"/>
      <c r="AV2864" s="1"/>
      <c r="AW2864" s="1"/>
      <c r="AX2864" s="1"/>
      <c r="AY2864" s="1"/>
      <c r="AZ2864" s="1"/>
      <c r="BA2864" s="1"/>
      <c r="BB2864" s="1"/>
      <c r="BC2864" s="1"/>
      <c r="BD2864" s="1"/>
      <c r="BE2864" s="1"/>
      <c r="BF2864" s="1"/>
      <c r="BG2864" s="1"/>
      <c r="BH2864" s="1"/>
      <c r="BI2864" s="1"/>
      <c r="BJ2864" s="1"/>
      <c r="BK2864" s="1"/>
    </row>
    <row r="2865" spans="1:63" s="2" customFormat="1" ht="15" customHeight="1" x14ac:dyDescent="0.15">
      <c r="A2865" s="1"/>
      <c r="B2865" s="1"/>
      <c r="C2865" s="1"/>
      <c r="D2865" s="1"/>
      <c r="E2865" s="1"/>
      <c r="F2865" s="1"/>
      <c r="G2865" s="1"/>
      <c r="H2865" s="1"/>
      <c r="I2865" s="1"/>
      <c r="J2865" s="1"/>
      <c r="K2865" s="1"/>
      <c r="L2865" s="1"/>
      <c r="M2865" s="1"/>
      <c r="N2865" s="1"/>
      <c r="O2865" s="1"/>
      <c r="P2865" s="1"/>
      <c r="Q2865" s="1"/>
      <c r="R2865" s="1"/>
      <c r="S2865" s="1"/>
      <c r="T2865" s="1"/>
      <c r="U2865" s="1"/>
      <c r="V2865" s="1"/>
      <c r="W2865" s="1"/>
      <c r="X2865" s="1"/>
      <c r="Y2865" s="1"/>
      <c r="Z2865" s="1"/>
      <c r="AA2865" s="1"/>
      <c r="AB2865" s="1"/>
      <c r="AC2865" s="1"/>
      <c r="AD2865" s="1"/>
      <c r="AE2865" s="1"/>
      <c r="AF2865" s="83"/>
      <c r="AG2865" s="87"/>
      <c r="AH2865" s="1"/>
      <c r="AI2865" s="1"/>
      <c r="AJ2865" s="1"/>
      <c r="AK2865" s="1"/>
      <c r="AL2865" s="1"/>
      <c r="AM2865" s="1"/>
      <c r="AN2865" s="1"/>
      <c r="AO2865" s="1"/>
      <c r="AP2865" s="1"/>
      <c r="AQ2865" s="1"/>
      <c r="AR2865" s="1"/>
      <c r="AS2865" s="1"/>
      <c r="AT2865" s="1"/>
      <c r="AU2865" s="1"/>
      <c r="AV2865" s="1"/>
      <c r="AW2865" s="1"/>
      <c r="AX2865" s="1"/>
      <c r="AY2865" s="1"/>
      <c r="AZ2865" s="1"/>
      <c r="BA2865" s="1"/>
      <c r="BB2865" s="1"/>
      <c r="BC2865" s="1"/>
      <c r="BD2865" s="1"/>
      <c r="BE2865" s="1"/>
      <c r="BF2865" s="1"/>
      <c r="BG2865" s="1"/>
      <c r="BH2865" s="1"/>
      <c r="BI2865" s="1"/>
      <c r="BJ2865" s="1"/>
      <c r="BK2865" s="1"/>
    </row>
    <row r="2866" spans="1:63" s="2" customFormat="1" ht="15" customHeight="1" x14ac:dyDescent="0.15">
      <c r="A2866" s="1"/>
      <c r="B2866" s="1"/>
      <c r="C2866" s="1"/>
      <c r="D2866" s="1"/>
      <c r="E2866" s="1"/>
      <c r="F2866" s="1"/>
      <c r="G2866" s="1"/>
      <c r="H2866" s="1"/>
      <c r="I2866" s="1"/>
      <c r="J2866" s="1"/>
      <c r="K2866" s="1"/>
      <c r="L2866" s="1"/>
      <c r="M2866" s="1"/>
      <c r="N2866" s="1"/>
      <c r="O2866" s="1"/>
      <c r="P2866" s="1"/>
      <c r="Q2866" s="1"/>
      <c r="R2866" s="1"/>
      <c r="S2866" s="1"/>
      <c r="T2866" s="1"/>
      <c r="U2866" s="1"/>
      <c r="V2866" s="1"/>
      <c r="W2866" s="1"/>
      <c r="X2866" s="1"/>
      <c r="Y2866" s="1"/>
      <c r="Z2866" s="1"/>
      <c r="AA2866" s="1"/>
      <c r="AB2866" s="1"/>
      <c r="AC2866" s="1"/>
      <c r="AD2866" s="1"/>
      <c r="AE2866" s="1"/>
      <c r="AF2866" s="83"/>
      <c r="AG2866" s="87"/>
      <c r="AH2866" s="1"/>
      <c r="AI2866" s="1"/>
      <c r="AJ2866" s="1"/>
      <c r="AK2866" s="1"/>
      <c r="AL2866" s="1"/>
      <c r="AM2866" s="1"/>
      <c r="AN2866" s="1"/>
      <c r="AO2866" s="1"/>
      <c r="AP2866" s="1"/>
      <c r="AQ2866" s="1"/>
      <c r="AR2866" s="1"/>
      <c r="AS2866" s="1"/>
      <c r="AT2866" s="1"/>
      <c r="AU2866" s="1"/>
      <c r="AV2866" s="1"/>
      <c r="AW2866" s="1"/>
      <c r="AX2866" s="1"/>
      <c r="AY2866" s="1"/>
      <c r="AZ2866" s="1"/>
      <c r="BA2866" s="1"/>
      <c r="BB2866" s="1"/>
      <c r="BC2866" s="1"/>
      <c r="BD2866" s="1"/>
      <c r="BE2866" s="1"/>
      <c r="BF2866" s="1"/>
      <c r="BG2866" s="1"/>
      <c r="BH2866" s="1"/>
      <c r="BI2866" s="1"/>
      <c r="BJ2866" s="1"/>
      <c r="BK2866" s="1"/>
    </row>
    <row r="2867" spans="1:63" s="2" customFormat="1" ht="15" customHeight="1" x14ac:dyDescent="0.15">
      <c r="A2867" s="1"/>
      <c r="B2867" s="1"/>
      <c r="C2867" s="1"/>
      <c r="D2867" s="1"/>
      <c r="E2867" s="1"/>
      <c r="F2867" s="1"/>
      <c r="G2867" s="1"/>
      <c r="H2867" s="1"/>
      <c r="I2867" s="1"/>
      <c r="J2867" s="1"/>
      <c r="K2867" s="1"/>
      <c r="L2867" s="1"/>
      <c r="M2867" s="1"/>
      <c r="N2867" s="1"/>
      <c r="O2867" s="1"/>
      <c r="P2867" s="1"/>
      <c r="Q2867" s="1"/>
      <c r="R2867" s="1"/>
      <c r="S2867" s="1"/>
      <c r="T2867" s="1"/>
      <c r="U2867" s="1"/>
      <c r="V2867" s="1"/>
      <c r="W2867" s="1"/>
      <c r="X2867" s="1"/>
      <c r="Y2867" s="1"/>
      <c r="Z2867" s="1"/>
      <c r="AA2867" s="1"/>
      <c r="AB2867" s="1"/>
      <c r="AC2867" s="1"/>
      <c r="AD2867" s="1"/>
      <c r="AE2867" s="1"/>
      <c r="AF2867" s="83"/>
      <c r="AG2867" s="87"/>
      <c r="AH2867" s="1"/>
      <c r="AI2867" s="1"/>
      <c r="AJ2867" s="1"/>
      <c r="AK2867" s="1"/>
      <c r="AL2867" s="1"/>
      <c r="AM2867" s="1"/>
      <c r="AN2867" s="1"/>
      <c r="AO2867" s="1"/>
      <c r="AP2867" s="1"/>
      <c r="AQ2867" s="1"/>
      <c r="AR2867" s="1"/>
      <c r="AS2867" s="1"/>
      <c r="AT2867" s="1"/>
      <c r="AU2867" s="1"/>
      <c r="AV2867" s="1"/>
      <c r="AW2867" s="1"/>
      <c r="AX2867" s="1"/>
      <c r="AY2867" s="1"/>
      <c r="AZ2867" s="1"/>
      <c r="BA2867" s="1"/>
      <c r="BB2867" s="1"/>
      <c r="BC2867" s="1"/>
      <c r="BD2867" s="1"/>
      <c r="BE2867" s="1"/>
      <c r="BF2867" s="1"/>
      <c r="BG2867" s="1"/>
      <c r="BH2867" s="1"/>
      <c r="BI2867" s="1"/>
      <c r="BJ2867" s="1"/>
      <c r="BK2867" s="1"/>
    </row>
    <row r="2868" spans="1:63" s="2" customFormat="1" ht="15" customHeight="1" x14ac:dyDescent="0.15">
      <c r="A2868" s="1"/>
      <c r="B2868" s="1"/>
      <c r="C2868" s="1"/>
      <c r="D2868" s="1"/>
      <c r="E2868" s="1"/>
      <c r="F2868" s="1"/>
      <c r="G2868" s="1"/>
      <c r="H2868" s="1"/>
      <c r="I2868" s="1"/>
      <c r="J2868" s="1"/>
      <c r="K2868" s="1"/>
      <c r="L2868" s="1"/>
      <c r="M2868" s="1"/>
      <c r="N2868" s="1"/>
      <c r="O2868" s="1"/>
      <c r="P2868" s="1"/>
      <c r="Q2868" s="1"/>
      <c r="R2868" s="1"/>
      <c r="S2868" s="1"/>
      <c r="T2868" s="1"/>
      <c r="U2868" s="1"/>
      <c r="V2868" s="1"/>
      <c r="W2868" s="1"/>
      <c r="X2868" s="1"/>
      <c r="Y2868" s="1"/>
      <c r="Z2868" s="1"/>
      <c r="AA2868" s="1"/>
      <c r="AB2868" s="1"/>
      <c r="AC2868" s="1"/>
      <c r="AD2868" s="1"/>
      <c r="AE2868" s="1"/>
      <c r="AF2868" s="83"/>
      <c r="AG2868" s="87"/>
      <c r="AH2868" s="1"/>
      <c r="AI2868" s="1"/>
      <c r="AJ2868" s="1"/>
      <c r="AK2868" s="1"/>
      <c r="AL2868" s="1"/>
      <c r="AM2868" s="1"/>
      <c r="AN2868" s="1"/>
      <c r="AO2868" s="1"/>
      <c r="AP2868" s="1"/>
      <c r="AQ2868" s="1"/>
      <c r="AR2868" s="1"/>
      <c r="AS2868" s="1"/>
      <c r="AT2868" s="1"/>
      <c r="AU2868" s="1"/>
      <c r="AV2868" s="1"/>
      <c r="AW2868" s="1"/>
      <c r="AX2868" s="1"/>
      <c r="AY2868" s="1"/>
      <c r="AZ2868" s="1"/>
      <c r="BA2868" s="1"/>
      <c r="BB2868" s="1"/>
      <c r="BC2868" s="1"/>
      <c r="BD2868" s="1"/>
      <c r="BE2868" s="1"/>
      <c r="BF2868" s="1"/>
      <c r="BG2868" s="1"/>
      <c r="BH2868" s="1"/>
      <c r="BI2868" s="1"/>
      <c r="BJ2868" s="1"/>
      <c r="BK2868" s="1"/>
    </row>
    <row r="2869" spans="1:63" s="2" customFormat="1" ht="15" customHeight="1" x14ac:dyDescent="0.15">
      <c r="A2869" s="1"/>
      <c r="B2869" s="1"/>
      <c r="C2869" s="1"/>
      <c r="D2869" s="1"/>
      <c r="E2869" s="1"/>
      <c r="F2869" s="1"/>
      <c r="G2869" s="1"/>
      <c r="H2869" s="1"/>
      <c r="I2869" s="1"/>
      <c r="J2869" s="1"/>
      <c r="K2869" s="1"/>
      <c r="L2869" s="1"/>
      <c r="M2869" s="1"/>
      <c r="N2869" s="1"/>
      <c r="O2869" s="1"/>
      <c r="P2869" s="1"/>
      <c r="Q2869" s="1"/>
      <c r="R2869" s="1"/>
      <c r="S2869" s="1"/>
      <c r="T2869" s="1"/>
      <c r="U2869" s="1"/>
      <c r="V2869" s="1"/>
      <c r="W2869" s="1"/>
      <c r="X2869" s="1"/>
      <c r="Y2869" s="1"/>
      <c r="Z2869" s="1"/>
      <c r="AA2869" s="1"/>
      <c r="AB2869" s="1"/>
      <c r="AC2869" s="1"/>
      <c r="AD2869" s="1"/>
      <c r="AE2869" s="1"/>
      <c r="AF2869" s="83"/>
      <c r="AG2869" s="87"/>
      <c r="AH2869" s="1"/>
      <c r="AI2869" s="1"/>
      <c r="AJ2869" s="1"/>
      <c r="AK2869" s="1"/>
      <c r="AL2869" s="1"/>
      <c r="AM2869" s="1"/>
      <c r="AN2869" s="1"/>
      <c r="AO2869" s="1"/>
      <c r="AP2869" s="1"/>
      <c r="AQ2869" s="1"/>
      <c r="AR2869" s="1"/>
      <c r="AS2869" s="1"/>
      <c r="AT2869" s="1"/>
      <c r="AU2869" s="1"/>
      <c r="AV2869" s="1"/>
      <c r="AW2869" s="1"/>
      <c r="AX2869" s="1"/>
      <c r="AY2869" s="1"/>
      <c r="AZ2869" s="1"/>
      <c r="BA2869" s="1"/>
      <c r="BB2869" s="1"/>
      <c r="BC2869" s="1"/>
      <c r="BD2869" s="1"/>
      <c r="BE2869" s="1"/>
      <c r="BF2869" s="1"/>
      <c r="BG2869" s="1"/>
      <c r="BH2869" s="1"/>
      <c r="BI2869" s="1"/>
      <c r="BJ2869" s="1"/>
      <c r="BK2869" s="1"/>
    </row>
    <row r="2870" spans="1:63" s="2" customFormat="1" ht="15" customHeight="1" x14ac:dyDescent="0.15">
      <c r="A2870" s="1"/>
      <c r="B2870" s="1"/>
      <c r="C2870" s="1"/>
      <c r="D2870" s="1"/>
      <c r="E2870" s="1"/>
      <c r="F2870" s="1"/>
      <c r="G2870" s="1"/>
      <c r="H2870" s="1"/>
      <c r="I2870" s="1"/>
      <c r="J2870" s="1"/>
      <c r="K2870" s="1"/>
      <c r="L2870" s="1"/>
      <c r="M2870" s="1"/>
      <c r="N2870" s="1"/>
      <c r="O2870" s="1"/>
      <c r="P2870" s="1"/>
      <c r="Q2870" s="1"/>
      <c r="R2870" s="1"/>
      <c r="S2870" s="1"/>
      <c r="T2870" s="1"/>
      <c r="U2870" s="1"/>
      <c r="V2870" s="1"/>
      <c r="W2870" s="1"/>
      <c r="X2870" s="1"/>
      <c r="Y2870" s="1"/>
      <c r="Z2870" s="1"/>
      <c r="AA2870" s="1"/>
      <c r="AB2870" s="1"/>
      <c r="AC2870" s="1"/>
      <c r="AD2870" s="1"/>
      <c r="AE2870" s="1"/>
      <c r="AF2870" s="83"/>
      <c r="AG2870" s="87"/>
      <c r="AH2870" s="1"/>
      <c r="AI2870" s="1"/>
      <c r="AJ2870" s="1"/>
      <c r="AK2870" s="1"/>
      <c r="AL2870" s="1"/>
      <c r="AM2870" s="1"/>
      <c r="AN2870" s="1"/>
      <c r="AO2870" s="1"/>
      <c r="AP2870" s="1"/>
      <c r="AQ2870" s="1"/>
      <c r="AR2870" s="1"/>
      <c r="AS2870" s="1"/>
      <c r="AT2870" s="1"/>
      <c r="AU2870" s="1"/>
      <c r="AV2870" s="1"/>
      <c r="AW2870" s="1"/>
      <c r="AX2870" s="1"/>
      <c r="AY2870" s="1"/>
      <c r="AZ2870" s="1"/>
      <c r="BA2870" s="1"/>
      <c r="BB2870" s="1"/>
      <c r="BC2870" s="1"/>
      <c r="BD2870" s="1"/>
      <c r="BE2870" s="1"/>
      <c r="BF2870" s="1"/>
      <c r="BG2870" s="1"/>
      <c r="BH2870" s="1"/>
      <c r="BI2870" s="1"/>
      <c r="BJ2870" s="1"/>
      <c r="BK2870" s="1"/>
    </row>
    <row r="2871" spans="1:63" s="2" customFormat="1" ht="15" customHeight="1" x14ac:dyDescent="0.15">
      <c r="A2871" s="1"/>
      <c r="B2871" s="1"/>
      <c r="C2871" s="1"/>
      <c r="D2871" s="1"/>
      <c r="E2871" s="1"/>
      <c r="F2871" s="1"/>
      <c r="G2871" s="1"/>
      <c r="H2871" s="1"/>
      <c r="I2871" s="1"/>
      <c r="J2871" s="1"/>
      <c r="K2871" s="1"/>
      <c r="L2871" s="1"/>
      <c r="M2871" s="1"/>
      <c r="N2871" s="1"/>
      <c r="O2871" s="1"/>
      <c r="P2871" s="1"/>
      <c r="Q2871" s="1"/>
      <c r="R2871" s="1"/>
      <c r="S2871" s="1"/>
      <c r="T2871" s="1"/>
      <c r="U2871" s="1"/>
      <c r="V2871" s="1"/>
      <c r="W2871" s="1"/>
      <c r="X2871" s="1"/>
      <c r="Y2871" s="1"/>
      <c r="Z2871" s="1"/>
      <c r="AA2871" s="1"/>
      <c r="AB2871" s="1"/>
      <c r="AC2871" s="1"/>
      <c r="AD2871" s="1"/>
      <c r="AE2871" s="1"/>
      <c r="AF2871" s="83"/>
      <c r="AG2871" s="87"/>
      <c r="AH2871" s="1"/>
      <c r="AI2871" s="1"/>
      <c r="AJ2871" s="1"/>
      <c r="AK2871" s="1"/>
      <c r="AL2871" s="1"/>
      <c r="AM2871" s="1"/>
      <c r="AN2871" s="1"/>
      <c r="AO2871" s="1"/>
      <c r="AP2871" s="1"/>
      <c r="AQ2871" s="1"/>
      <c r="AR2871" s="1"/>
      <c r="AS2871" s="1"/>
      <c r="AT2871" s="1"/>
      <c r="AU2871" s="1"/>
      <c r="AV2871" s="1"/>
      <c r="AW2871" s="1"/>
      <c r="AX2871" s="1"/>
      <c r="AY2871" s="1"/>
      <c r="AZ2871" s="1"/>
      <c r="BA2871" s="1"/>
      <c r="BB2871" s="1"/>
      <c r="BC2871" s="1"/>
      <c r="BD2871" s="1"/>
      <c r="BE2871" s="1"/>
      <c r="BF2871" s="1"/>
      <c r="BG2871" s="1"/>
      <c r="BH2871" s="1"/>
      <c r="BI2871" s="1"/>
      <c r="BJ2871" s="1"/>
      <c r="BK2871" s="1"/>
    </row>
    <row r="2872" spans="1:63" s="2" customFormat="1" ht="15" customHeight="1" x14ac:dyDescent="0.15">
      <c r="A2872" s="1"/>
      <c r="B2872" s="1"/>
      <c r="C2872" s="1"/>
      <c r="D2872" s="1"/>
      <c r="E2872" s="1"/>
      <c r="F2872" s="1"/>
      <c r="G2872" s="1"/>
      <c r="H2872" s="1"/>
      <c r="I2872" s="1"/>
      <c r="J2872" s="1"/>
      <c r="K2872" s="1"/>
      <c r="L2872" s="1"/>
      <c r="M2872" s="1"/>
      <c r="N2872" s="1"/>
      <c r="O2872" s="1"/>
      <c r="P2872" s="1"/>
      <c r="Q2872" s="1"/>
      <c r="R2872" s="1"/>
      <c r="S2872" s="1"/>
      <c r="T2872" s="1"/>
      <c r="U2872" s="1"/>
      <c r="V2872" s="1"/>
      <c r="W2872" s="1"/>
      <c r="X2872" s="1"/>
      <c r="Y2872" s="1"/>
      <c r="Z2872" s="1"/>
      <c r="AA2872" s="1"/>
      <c r="AB2872" s="1"/>
      <c r="AC2872" s="1"/>
      <c r="AD2872" s="1"/>
      <c r="AE2872" s="1"/>
      <c r="AF2872" s="83"/>
      <c r="AG2872" s="87"/>
      <c r="AH2872" s="1"/>
      <c r="AI2872" s="1"/>
      <c r="AJ2872" s="1"/>
      <c r="AK2872" s="1"/>
      <c r="AL2872" s="1"/>
      <c r="AM2872" s="1"/>
      <c r="AN2872" s="1"/>
      <c r="AO2872" s="1"/>
      <c r="AP2872" s="1"/>
      <c r="AQ2872" s="1"/>
      <c r="AR2872" s="1"/>
      <c r="AS2872" s="1"/>
      <c r="AT2872" s="1"/>
      <c r="AU2872" s="1"/>
      <c r="AV2872" s="1"/>
      <c r="AW2872" s="1"/>
      <c r="AX2872" s="1"/>
      <c r="AY2872" s="1"/>
      <c r="AZ2872" s="1"/>
      <c r="BA2872" s="1"/>
      <c r="BB2872" s="1"/>
      <c r="BC2872" s="1"/>
      <c r="BD2872" s="1"/>
      <c r="BE2872" s="1"/>
      <c r="BF2872" s="1"/>
      <c r="BG2872" s="1"/>
      <c r="BH2872" s="1"/>
      <c r="BI2872" s="1"/>
      <c r="BJ2872" s="1"/>
      <c r="BK2872" s="1"/>
    </row>
    <row r="2873" spans="1:63" s="2" customFormat="1" ht="15" customHeight="1" x14ac:dyDescent="0.15">
      <c r="A2873" s="1"/>
      <c r="B2873" s="1"/>
      <c r="C2873" s="1"/>
      <c r="D2873" s="1"/>
      <c r="E2873" s="1"/>
      <c r="F2873" s="1"/>
      <c r="G2873" s="1"/>
      <c r="H2873" s="1"/>
      <c r="I2873" s="1"/>
      <c r="J2873" s="1"/>
      <c r="K2873" s="1"/>
      <c r="L2873" s="1"/>
      <c r="M2873" s="1"/>
      <c r="N2873" s="1"/>
      <c r="O2873" s="1"/>
      <c r="P2873" s="1"/>
      <c r="Q2873" s="1"/>
      <c r="R2873" s="1"/>
      <c r="S2873" s="1"/>
      <c r="T2873" s="1"/>
      <c r="U2873" s="1"/>
      <c r="V2873" s="1"/>
      <c r="W2873" s="1"/>
      <c r="X2873" s="1"/>
      <c r="Y2873" s="1"/>
      <c r="Z2873" s="1"/>
      <c r="AA2873" s="1"/>
      <c r="AB2873" s="1"/>
      <c r="AC2873" s="1"/>
      <c r="AD2873" s="1"/>
      <c r="AE2873" s="1"/>
      <c r="AF2873" s="83"/>
      <c r="AG2873" s="87"/>
      <c r="AH2873" s="1"/>
      <c r="AI2873" s="1"/>
      <c r="AJ2873" s="1"/>
      <c r="AK2873" s="1"/>
      <c r="AL2873" s="1"/>
      <c r="AM2873" s="1"/>
      <c r="AN2873" s="1"/>
      <c r="AO2873" s="1"/>
      <c r="AP2873" s="1"/>
      <c r="AQ2873" s="1"/>
      <c r="AR2873" s="1"/>
      <c r="AS2873" s="1"/>
      <c r="AT2873" s="1"/>
      <c r="AU2873" s="1"/>
      <c r="AV2873" s="1"/>
      <c r="AW2873" s="1"/>
      <c r="AX2873" s="1"/>
      <c r="AY2873" s="1"/>
      <c r="AZ2873" s="1"/>
      <c r="BA2873" s="1"/>
      <c r="BB2873" s="1"/>
      <c r="BC2873" s="1"/>
      <c r="BD2873" s="1"/>
      <c r="BE2873" s="1"/>
      <c r="BF2873" s="1"/>
      <c r="BG2873" s="1"/>
      <c r="BH2873" s="1"/>
      <c r="BI2873" s="1"/>
      <c r="BJ2873" s="1"/>
      <c r="BK2873" s="1"/>
    </row>
    <row r="2874" spans="1:63" s="2" customFormat="1" ht="15" customHeight="1" x14ac:dyDescent="0.15">
      <c r="A2874" s="1"/>
      <c r="B2874" s="1"/>
      <c r="C2874" s="1"/>
      <c r="D2874" s="1"/>
      <c r="E2874" s="1"/>
      <c r="F2874" s="1"/>
      <c r="G2874" s="1"/>
      <c r="H2874" s="1"/>
      <c r="I2874" s="1"/>
      <c r="J2874" s="1"/>
      <c r="K2874" s="1"/>
      <c r="L2874" s="1"/>
      <c r="M2874" s="1"/>
      <c r="N2874" s="1"/>
      <c r="O2874" s="1"/>
      <c r="P2874" s="1"/>
      <c r="Q2874" s="1"/>
      <c r="R2874" s="1"/>
      <c r="S2874" s="1"/>
      <c r="T2874" s="1"/>
      <c r="U2874" s="1"/>
      <c r="V2874" s="1"/>
      <c r="W2874" s="1"/>
      <c r="X2874" s="1"/>
      <c r="Y2874" s="1"/>
      <c r="Z2874" s="1"/>
      <c r="AA2874" s="1"/>
      <c r="AB2874" s="1"/>
      <c r="AC2874" s="1"/>
      <c r="AD2874" s="1"/>
      <c r="AE2874" s="1"/>
      <c r="AF2874" s="83"/>
      <c r="AG2874" s="87"/>
      <c r="AH2874" s="1"/>
      <c r="AI2874" s="1"/>
      <c r="AJ2874" s="1"/>
      <c r="AK2874" s="1"/>
      <c r="AL2874" s="1"/>
      <c r="AM2874" s="1"/>
      <c r="AN2874" s="1"/>
      <c r="AO2874" s="1"/>
      <c r="AP2874" s="1"/>
      <c r="AQ2874" s="1"/>
      <c r="AR2874" s="1"/>
      <c r="AS2874" s="1"/>
      <c r="AT2874" s="1"/>
      <c r="AU2874" s="1"/>
      <c r="AV2874" s="1"/>
      <c r="AW2874" s="1"/>
      <c r="AX2874" s="1"/>
      <c r="AY2874" s="1"/>
      <c r="AZ2874" s="1"/>
      <c r="BA2874" s="1"/>
      <c r="BB2874" s="1"/>
      <c r="BC2874" s="1"/>
      <c r="BD2874" s="1"/>
      <c r="BE2874" s="1"/>
      <c r="BF2874" s="1"/>
      <c r="BG2874" s="1"/>
      <c r="BH2874" s="1"/>
      <c r="BI2874" s="1"/>
      <c r="BJ2874" s="1"/>
      <c r="BK2874" s="1"/>
    </row>
    <row r="2875" spans="1:63" s="2" customFormat="1" ht="15" customHeight="1" x14ac:dyDescent="0.15">
      <c r="A2875" s="1"/>
      <c r="B2875" s="1"/>
      <c r="C2875" s="1"/>
      <c r="D2875" s="1"/>
      <c r="E2875" s="1"/>
      <c r="F2875" s="1"/>
      <c r="G2875" s="1"/>
      <c r="H2875" s="1"/>
      <c r="I2875" s="1"/>
      <c r="J2875" s="1"/>
      <c r="K2875" s="1"/>
      <c r="L2875" s="1"/>
      <c r="M2875" s="1"/>
      <c r="N2875" s="1"/>
      <c r="O2875" s="1"/>
      <c r="P2875" s="1"/>
      <c r="Q2875" s="1"/>
      <c r="R2875" s="1"/>
      <c r="S2875" s="1"/>
      <c r="T2875" s="1"/>
      <c r="U2875" s="1"/>
      <c r="V2875" s="1"/>
      <c r="W2875" s="1"/>
      <c r="X2875" s="1"/>
      <c r="Y2875" s="1"/>
      <c r="Z2875" s="1"/>
      <c r="AA2875" s="1"/>
      <c r="AB2875" s="1"/>
      <c r="AC2875" s="1"/>
      <c r="AD2875" s="1"/>
      <c r="AE2875" s="1"/>
      <c r="AF2875" s="83"/>
      <c r="AG2875" s="87"/>
      <c r="AH2875" s="1"/>
      <c r="AI2875" s="1"/>
      <c r="AJ2875" s="1"/>
      <c r="AK2875" s="1"/>
      <c r="AL2875" s="1"/>
      <c r="AM2875" s="1"/>
      <c r="AN2875" s="1"/>
      <c r="AO2875" s="1"/>
      <c r="AP2875" s="1"/>
      <c r="AQ2875" s="1"/>
      <c r="AR2875" s="1"/>
      <c r="AS2875" s="1"/>
      <c r="AT2875" s="1"/>
      <c r="AU2875" s="1"/>
      <c r="AV2875" s="1"/>
      <c r="AW2875" s="1"/>
      <c r="AX2875" s="1"/>
      <c r="AY2875" s="1"/>
      <c r="AZ2875" s="1"/>
      <c r="BA2875" s="1"/>
      <c r="BB2875" s="1"/>
      <c r="BC2875" s="1"/>
      <c r="BD2875" s="1"/>
      <c r="BE2875" s="1"/>
      <c r="BF2875" s="1"/>
      <c r="BG2875" s="1"/>
      <c r="BH2875" s="1"/>
      <c r="BI2875" s="1"/>
      <c r="BJ2875" s="1"/>
      <c r="BK2875" s="1"/>
    </row>
    <row r="2876" spans="1:63" s="2" customFormat="1" ht="15" customHeight="1" x14ac:dyDescent="0.15">
      <c r="A2876" s="1"/>
      <c r="B2876" s="1"/>
      <c r="C2876" s="1"/>
      <c r="D2876" s="1"/>
      <c r="E2876" s="1"/>
      <c r="F2876" s="1"/>
      <c r="G2876" s="1"/>
      <c r="H2876" s="1"/>
      <c r="I2876" s="1"/>
      <c r="J2876" s="1"/>
      <c r="K2876" s="1"/>
      <c r="L2876" s="1"/>
      <c r="M2876" s="1"/>
      <c r="N2876" s="1"/>
      <c r="O2876" s="1"/>
      <c r="P2876" s="1"/>
      <c r="Q2876" s="1"/>
      <c r="R2876" s="1"/>
      <c r="S2876" s="1"/>
      <c r="T2876" s="1"/>
      <c r="U2876" s="1"/>
      <c r="V2876" s="1"/>
      <c r="W2876" s="1"/>
      <c r="X2876" s="1"/>
      <c r="Y2876" s="1"/>
      <c r="Z2876" s="1"/>
      <c r="AA2876" s="1"/>
      <c r="AB2876" s="1"/>
      <c r="AC2876" s="1"/>
      <c r="AD2876" s="1"/>
      <c r="AE2876" s="1"/>
      <c r="AF2876" s="83"/>
      <c r="AG2876" s="87"/>
      <c r="AH2876" s="1"/>
      <c r="AI2876" s="1"/>
      <c r="AJ2876" s="1"/>
      <c r="AK2876" s="1"/>
      <c r="AL2876" s="1"/>
      <c r="AM2876" s="1"/>
      <c r="AN2876" s="1"/>
      <c r="AO2876" s="1"/>
      <c r="AP2876" s="1"/>
      <c r="AQ2876" s="1"/>
      <c r="AR2876" s="1"/>
      <c r="AS2876" s="1"/>
      <c r="AT2876" s="1"/>
      <c r="AU2876" s="1"/>
      <c r="AV2876" s="1"/>
      <c r="AW2876" s="1"/>
      <c r="AX2876" s="1"/>
      <c r="AY2876" s="1"/>
      <c r="AZ2876" s="1"/>
      <c r="BA2876" s="1"/>
      <c r="BB2876" s="1"/>
      <c r="BC2876" s="1"/>
      <c r="BD2876" s="1"/>
      <c r="BE2876" s="1"/>
      <c r="BF2876" s="1"/>
      <c r="BG2876" s="1"/>
      <c r="BH2876" s="1"/>
      <c r="BI2876" s="1"/>
      <c r="BJ2876" s="1"/>
      <c r="BK2876" s="1"/>
    </row>
    <row r="2877" spans="1:63" s="2" customFormat="1" ht="15" customHeight="1" x14ac:dyDescent="0.15">
      <c r="A2877" s="1"/>
      <c r="B2877" s="1"/>
      <c r="C2877" s="1"/>
      <c r="D2877" s="1"/>
      <c r="E2877" s="1"/>
      <c r="F2877" s="1"/>
      <c r="G2877" s="1"/>
      <c r="H2877" s="1"/>
      <c r="I2877" s="1"/>
      <c r="J2877" s="1"/>
      <c r="K2877" s="1"/>
      <c r="L2877" s="1"/>
      <c r="M2877" s="1"/>
      <c r="N2877" s="1"/>
      <c r="O2877" s="1"/>
      <c r="P2877" s="1"/>
      <c r="Q2877" s="1"/>
      <c r="R2877" s="1"/>
      <c r="S2877" s="1"/>
      <c r="T2877" s="1"/>
      <c r="U2877" s="1"/>
      <c r="V2877" s="1"/>
      <c r="W2877" s="1"/>
      <c r="X2877" s="1"/>
      <c r="Y2877" s="1"/>
      <c r="Z2877" s="1"/>
      <c r="AA2877" s="1"/>
      <c r="AB2877" s="1"/>
      <c r="AC2877" s="1"/>
      <c r="AD2877" s="1"/>
      <c r="AE2877" s="1"/>
      <c r="AF2877" s="83"/>
      <c r="AG2877" s="87"/>
      <c r="AH2877" s="1"/>
      <c r="AI2877" s="1"/>
      <c r="AJ2877" s="1"/>
      <c r="AK2877" s="1"/>
      <c r="AL2877" s="1"/>
      <c r="AM2877" s="1"/>
      <c r="AN2877" s="1"/>
      <c r="AO2877" s="1"/>
      <c r="AP2877" s="1"/>
      <c r="AQ2877" s="1"/>
      <c r="AR2877" s="1"/>
      <c r="AS2877" s="1"/>
      <c r="AT2877" s="1"/>
      <c r="AU2877" s="1"/>
      <c r="AV2877" s="1"/>
      <c r="AW2877" s="1"/>
      <c r="AX2877" s="1"/>
      <c r="AY2877" s="1"/>
      <c r="AZ2877" s="1"/>
      <c r="BA2877" s="1"/>
      <c r="BB2877" s="1"/>
      <c r="BC2877" s="1"/>
      <c r="BD2877" s="1"/>
      <c r="BE2877" s="1"/>
      <c r="BF2877" s="1"/>
      <c r="BG2877" s="1"/>
      <c r="BH2877" s="1"/>
      <c r="BI2877" s="1"/>
      <c r="BJ2877" s="1"/>
      <c r="BK2877" s="1"/>
    </row>
    <row r="2878" spans="1:63" s="2" customFormat="1" ht="15" customHeight="1" x14ac:dyDescent="0.15">
      <c r="A2878" s="1"/>
      <c r="B2878" s="1"/>
      <c r="C2878" s="1"/>
      <c r="D2878" s="1"/>
      <c r="E2878" s="1"/>
      <c r="F2878" s="1"/>
      <c r="G2878" s="1"/>
      <c r="H2878" s="1"/>
      <c r="I2878" s="1"/>
      <c r="J2878" s="1"/>
      <c r="K2878" s="1"/>
      <c r="L2878" s="1"/>
      <c r="M2878" s="1"/>
      <c r="N2878" s="1"/>
      <c r="O2878" s="1"/>
      <c r="P2878" s="1"/>
      <c r="Q2878" s="1"/>
      <c r="R2878" s="1"/>
      <c r="S2878" s="1"/>
      <c r="T2878" s="1"/>
      <c r="U2878" s="1"/>
      <c r="V2878" s="1"/>
      <c r="W2878" s="1"/>
      <c r="X2878" s="1"/>
      <c r="Y2878" s="1"/>
      <c r="Z2878" s="1"/>
      <c r="AA2878" s="1"/>
      <c r="AB2878" s="1"/>
      <c r="AC2878" s="1"/>
      <c r="AD2878" s="1"/>
      <c r="AE2878" s="1"/>
      <c r="AF2878" s="83"/>
      <c r="AG2878" s="87"/>
      <c r="AH2878" s="1"/>
      <c r="AI2878" s="1"/>
      <c r="AJ2878" s="1"/>
      <c r="AK2878" s="1"/>
      <c r="AL2878" s="1"/>
      <c r="AM2878" s="1"/>
      <c r="AN2878" s="1"/>
      <c r="AO2878" s="1"/>
      <c r="AP2878" s="1"/>
      <c r="AQ2878" s="1"/>
      <c r="AR2878" s="1"/>
      <c r="AS2878" s="1"/>
      <c r="AT2878" s="1"/>
      <c r="AU2878" s="1"/>
      <c r="AV2878" s="1"/>
      <c r="AW2878" s="1"/>
      <c r="AX2878" s="1"/>
      <c r="AY2878" s="1"/>
      <c r="AZ2878" s="1"/>
      <c r="BA2878" s="1"/>
      <c r="BB2878" s="1"/>
      <c r="BC2878" s="1"/>
      <c r="BD2878" s="1"/>
      <c r="BE2878" s="1"/>
      <c r="BF2878" s="1"/>
      <c r="BG2878" s="1"/>
      <c r="BH2878" s="1"/>
      <c r="BI2878" s="1"/>
      <c r="BJ2878" s="1"/>
      <c r="BK2878" s="1"/>
    </row>
    <row r="2879" spans="1:63" s="2" customFormat="1" ht="15" customHeight="1" x14ac:dyDescent="0.15">
      <c r="A2879" s="1"/>
      <c r="B2879" s="1"/>
      <c r="C2879" s="1"/>
      <c r="D2879" s="1"/>
      <c r="E2879" s="1"/>
      <c r="F2879" s="1"/>
      <c r="G2879" s="1"/>
      <c r="H2879" s="1"/>
      <c r="I2879" s="1"/>
      <c r="J2879" s="1"/>
      <c r="K2879" s="1"/>
      <c r="L2879" s="1"/>
      <c r="M2879" s="1"/>
      <c r="N2879" s="1"/>
      <c r="O2879" s="1"/>
      <c r="P2879" s="1"/>
      <c r="Q2879" s="1"/>
      <c r="R2879" s="1"/>
      <c r="S2879" s="1"/>
      <c r="T2879" s="1"/>
      <c r="U2879" s="1"/>
      <c r="V2879" s="1"/>
      <c r="W2879" s="1"/>
      <c r="X2879" s="1"/>
      <c r="Y2879" s="1"/>
      <c r="Z2879" s="1"/>
      <c r="AA2879" s="1"/>
      <c r="AB2879" s="1"/>
      <c r="AC2879" s="1"/>
      <c r="AD2879" s="1"/>
      <c r="AE2879" s="1"/>
      <c r="AF2879" s="83"/>
      <c r="AG2879" s="87"/>
      <c r="AH2879" s="1"/>
      <c r="AI2879" s="1"/>
      <c r="AJ2879" s="1"/>
      <c r="AK2879" s="1"/>
      <c r="AL2879" s="1"/>
      <c r="AM2879" s="1"/>
      <c r="AN2879" s="1"/>
      <c r="AO2879" s="1"/>
      <c r="AP2879" s="1"/>
      <c r="AQ2879" s="1"/>
      <c r="AR2879" s="1"/>
      <c r="AS2879" s="1"/>
      <c r="AT2879" s="1"/>
      <c r="AU2879" s="1"/>
      <c r="AV2879" s="1"/>
      <c r="AW2879" s="1"/>
      <c r="AX2879" s="1"/>
      <c r="AY2879" s="1"/>
      <c r="AZ2879" s="1"/>
      <c r="BA2879" s="1"/>
      <c r="BB2879" s="1"/>
      <c r="BC2879" s="1"/>
      <c r="BD2879" s="1"/>
      <c r="BE2879" s="1"/>
      <c r="BF2879" s="1"/>
      <c r="BG2879" s="1"/>
      <c r="BH2879" s="1"/>
      <c r="BI2879" s="1"/>
      <c r="BJ2879" s="1"/>
      <c r="BK2879" s="1"/>
    </row>
    <row r="2880" spans="1:63" s="2" customFormat="1" ht="15" customHeight="1" x14ac:dyDescent="0.15">
      <c r="A2880" s="1"/>
      <c r="B2880" s="1"/>
      <c r="C2880" s="1"/>
      <c r="D2880" s="1"/>
      <c r="E2880" s="1"/>
      <c r="F2880" s="1"/>
      <c r="G2880" s="1"/>
      <c r="H2880" s="1"/>
      <c r="I2880" s="1"/>
      <c r="J2880" s="1"/>
      <c r="K2880" s="1"/>
      <c r="L2880" s="1"/>
      <c r="M2880" s="1"/>
      <c r="N2880" s="1"/>
      <c r="O2880" s="1"/>
      <c r="P2880" s="1"/>
      <c r="Q2880" s="1"/>
      <c r="R2880" s="1"/>
      <c r="S2880" s="1"/>
      <c r="T2880" s="1"/>
      <c r="U2880" s="1"/>
      <c r="V2880" s="1"/>
      <c r="W2880" s="1"/>
      <c r="X2880" s="1"/>
      <c r="Y2880" s="1"/>
      <c r="Z2880" s="1"/>
      <c r="AA2880" s="1"/>
      <c r="AB2880" s="1"/>
      <c r="AC2880" s="1"/>
      <c r="AD2880" s="1"/>
      <c r="AE2880" s="1"/>
      <c r="AF2880" s="83"/>
      <c r="AG2880" s="87"/>
      <c r="AH2880" s="1"/>
      <c r="AI2880" s="1"/>
      <c r="AJ2880" s="1"/>
      <c r="AK2880" s="1"/>
      <c r="AL2880" s="1"/>
      <c r="AM2880" s="1"/>
      <c r="AN2880" s="1"/>
      <c r="AO2880" s="1"/>
      <c r="AP2880" s="1"/>
      <c r="AQ2880" s="1"/>
      <c r="AR2880" s="1"/>
      <c r="AS2880" s="1"/>
      <c r="AT2880" s="1"/>
      <c r="AU2880" s="1"/>
      <c r="AV2880" s="1"/>
      <c r="AW2880" s="1"/>
      <c r="AX2880" s="1"/>
      <c r="AY2880" s="1"/>
      <c r="AZ2880" s="1"/>
      <c r="BA2880" s="1"/>
      <c r="BB2880" s="1"/>
      <c r="BC2880" s="1"/>
      <c r="BD2880" s="1"/>
      <c r="BE2880" s="1"/>
      <c r="BF2880" s="1"/>
      <c r="BG2880" s="1"/>
      <c r="BH2880" s="1"/>
      <c r="BI2880" s="1"/>
      <c r="BJ2880" s="1"/>
      <c r="BK2880" s="1"/>
    </row>
    <row r="2881" spans="1:63" s="2" customFormat="1" ht="15" customHeight="1" x14ac:dyDescent="0.15">
      <c r="A2881" s="1"/>
      <c r="B2881" s="1"/>
      <c r="C2881" s="1"/>
      <c r="D2881" s="1"/>
      <c r="E2881" s="1"/>
      <c r="F2881" s="1"/>
      <c r="G2881" s="1"/>
      <c r="H2881" s="1"/>
      <c r="I2881" s="1"/>
      <c r="J2881" s="1"/>
      <c r="K2881" s="1"/>
      <c r="L2881" s="1"/>
      <c r="M2881" s="1"/>
      <c r="N2881" s="1"/>
      <c r="O2881" s="1"/>
      <c r="P2881" s="1"/>
      <c r="Q2881" s="1"/>
      <c r="R2881" s="1"/>
      <c r="S2881" s="1"/>
      <c r="T2881" s="1"/>
      <c r="U2881" s="1"/>
      <c r="V2881" s="1"/>
      <c r="W2881" s="1"/>
      <c r="X2881" s="1"/>
      <c r="Y2881" s="1"/>
      <c r="Z2881" s="1"/>
      <c r="AA2881" s="1"/>
      <c r="AB2881" s="1"/>
      <c r="AC2881" s="1"/>
      <c r="AD2881" s="1"/>
      <c r="AE2881" s="1"/>
      <c r="AF2881" s="83"/>
      <c r="AG2881" s="87"/>
      <c r="AH2881" s="1"/>
      <c r="AI2881" s="1"/>
      <c r="AJ2881" s="1"/>
      <c r="AK2881" s="1"/>
      <c r="AL2881" s="1"/>
      <c r="AM2881" s="1"/>
      <c r="AN2881" s="1"/>
      <c r="AO2881" s="1"/>
      <c r="AP2881" s="1"/>
      <c r="AQ2881" s="1"/>
      <c r="AR2881" s="1"/>
      <c r="AS2881" s="1"/>
      <c r="AT2881" s="1"/>
      <c r="AU2881" s="1"/>
      <c r="AV2881" s="1"/>
      <c r="AW2881" s="1"/>
      <c r="AX2881" s="1"/>
      <c r="AY2881" s="1"/>
      <c r="AZ2881" s="1"/>
      <c r="BA2881" s="1"/>
      <c r="BB2881" s="1"/>
      <c r="BC2881" s="1"/>
      <c r="BD2881" s="1"/>
      <c r="BE2881" s="1"/>
      <c r="BF2881" s="1"/>
      <c r="BG2881" s="1"/>
      <c r="BH2881" s="1"/>
      <c r="BI2881" s="1"/>
      <c r="BJ2881" s="1"/>
      <c r="BK2881" s="1"/>
    </row>
    <row r="2882" spans="1:63" s="2" customFormat="1" ht="15" customHeight="1" x14ac:dyDescent="0.15">
      <c r="A2882" s="1"/>
      <c r="B2882" s="1"/>
      <c r="C2882" s="1"/>
      <c r="D2882" s="1"/>
      <c r="E2882" s="1"/>
      <c r="F2882" s="1"/>
      <c r="G2882" s="1"/>
      <c r="H2882" s="1"/>
      <c r="I2882" s="1"/>
      <c r="J2882" s="1"/>
      <c r="K2882" s="1"/>
      <c r="L2882" s="1"/>
      <c r="M2882" s="1"/>
      <c r="N2882" s="1"/>
      <c r="O2882" s="1"/>
      <c r="P2882" s="1"/>
      <c r="Q2882" s="1"/>
      <c r="R2882" s="1"/>
      <c r="S2882" s="1"/>
      <c r="T2882" s="1"/>
      <c r="U2882" s="1"/>
      <c r="V2882" s="1"/>
      <c r="W2882" s="1"/>
      <c r="X2882" s="1"/>
      <c r="Y2882" s="1"/>
      <c r="Z2882" s="1"/>
      <c r="AA2882" s="1"/>
      <c r="AB2882" s="1"/>
      <c r="AC2882" s="1"/>
      <c r="AD2882" s="1"/>
      <c r="AE2882" s="1"/>
      <c r="AF2882" s="83"/>
      <c r="AG2882" s="87"/>
      <c r="AH2882" s="1"/>
      <c r="AI2882" s="1"/>
      <c r="AJ2882" s="1"/>
      <c r="AK2882" s="1"/>
      <c r="AL2882" s="1"/>
      <c r="AM2882" s="1"/>
      <c r="AN2882" s="1"/>
      <c r="AO2882" s="1"/>
      <c r="AP2882" s="1"/>
      <c r="AQ2882" s="1"/>
      <c r="AR2882" s="1"/>
      <c r="AS2882" s="1"/>
      <c r="AT2882" s="1"/>
      <c r="AU2882" s="1"/>
      <c r="AV2882" s="1"/>
      <c r="AW2882" s="1"/>
      <c r="AX2882" s="1"/>
      <c r="AY2882" s="1"/>
      <c r="AZ2882" s="1"/>
      <c r="BA2882" s="1"/>
      <c r="BB2882" s="1"/>
      <c r="BC2882" s="1"/>
      <c r="BD2882" s="1"/>
      <c r="BE2882" s="1"/>
      <c r="BF2882" s="1"/>
      <c r="BG2882" s="1"/>
      <c r="BH2882" s="1"/>
      <c r="BI2882" s="1"/>
      <c r="BJ2882" s="1"/>
      <c r="BK2882" s="1"/>
    </row>
    <row r="2883" spans="1:63" s="2" customFormat="1" ht="15" customHeight="1" x14ac:dyDescent="0.15">
      <c r="A2883" s="1"/>
      <c r="B2883" s="1"/>
      <c r="C2883" s="1"/>
      <c r="D2883" s="1"/>
      <c r="E2883" s="1"/>
      <c r="F2883" s="1"/>
      <c r="G2883" s="1"/>
      <c r="H2883" s="1"/>
      <c r="I2883" s="1"/>
      <c r="J2883" s="1"/>
      <c r="K2883" s="1"/>
      <c r="L2883" s="1"/>
      <c r="M2883" s="1"/>
      <c r="N2883" s="1"/>
      <c r="O2883" s="1"/>
      <c r="P2883" s="1"/>
      <c r="Q2883" s="1"/>
      <c r="R2883" s="1"/>
      <c r="S2883" s="1"/>
      <c r="T2883" s="1"/>
      <c r="U2883" s="1"/>
      <c r="V2883" s="1"/>
      <c r="W2883" s="1"/>
      <c r="X2883" s="1"/>
      <c r="Y2883" s="1"/>
      <c r="Z2883" s="1"/>
      <c r="AA2883" s="1"/>
      <c r="AB2883" s="1"/>
      <c r="AC2883" s="1"/>
      <c r="AD2883" s="1"/>
      <c r="AE2883" s="1"/>
      <c r="AF2883" s="83"/>
      <c r="AG2883" s="87"/>
      <c r="AH2883" s="1"/>
      <c r="AI2883" s="1"/>
      <c r="AJ2883" s="1"/>
      <c r="AK2883" s="1"/>
      <c r="AL2883" s="1"/>
      <c r="AM2883" s="1"/>
      <c r="AN2883" s="1"/>
      <c r="AO2883" s="1"/>
      <c r="AP2883" s="1"/>
      <c r="AQ2883" s="1"/>
      <c r="AR2883" s="1"/>
      <c r="AS2883" s="1"/>
      <c r="AT2883" s="1"/>
      <c r="AU2883" s="1"/>
      <c r="AV2883" s="1"/>
      <c r="AW2883" s="1"/>
      <c r="AX2883" s="1"/>
      <c r="AY2883" s="1"/>
      <c r="AZ2883" s="1"/>
      <c r="BA2883" s="1"/>
      <c r="BB2883" s="1"/>
      <c r="BC2883" s="1"/>
      <c r="BD2883" s="1"/>
      <c r="BE2883" s="1"/>
      <c r="BF2883" s="1"/>
      <c r="BG2883" s="1"/>
      <c r="BH2883" s="1"/>
      <c r="BI2883" s="1"/>
      <c r="BJ2883" s="1"/>
      <c r="BK2883" s="1"/>
    </row>
    <row r="2884" spans="1:63" s="2" customFormat="1" ht="15" customHeight="1" x14ac:dyDescent="0.15">
      <c r="A2884" s="1"/>
      <c r="B2884" s="1"/>
      <c r="C2884" s="1"/>
      <c r="D2884" s="1"/>
      <c r="E2884" s="1"/>
      <c r="F2884" s="1"/>
      <c r="G2884" s="1"/>
      <c r="H2884" s="1"/>
      <c r="I2884" s="1"/>
      <c r="J2884" s="1"/>
      <c r="K2884" s="1"/>
      <c r="L2884" s="1"/>
      <c r="M2884" s="1"/>
      <c r="N2884" s="1"/>
      <c r="O2884" s="1"/>
      <c r="P2884" s="1"/>
      <c r="Q2884" s="1"/>
      <c r="R2884" s="1"/>
      <c r="S2884" s="1"/>
      <c r="T2884" s="1"/>
      <c r="U2884" s="1"/>
      <c r="V2884" s="1"/>
      <c r="W2884" s="1"/>
      <c r="X2884" s="1"/>
      <c r="Y2884" s="1"/>
      <c r="Z2884" s="1"/>
      <c r="AA2884" s="1"/>
      <c r="AB2884" s="1"/>
      <c r="AC2884" s="1"/>
      <c r="AD2884" s="1"/>
      <c r="AE2884" s="1"/>
      <c r="AF2884" s="83"/>
      <c r="AG2884" s="87"/>
      <c r="AH2884" s="1"/>
      <c r="AI2884" s="1"/>
      <c r="AJ2884" s="1"/>
      <c r="AK2884" s="1"/>
      <c r="AL2884" s="1"/>
      <c r="AM2884" s="1"/>
      <c r="AN2884" s="1"/>
      <c r="AO2884" s="1"/>
      <c r="AP2884" s="1"/>
      <c r="AQ2884" s="1"/>
      <c r="AR2884" s="1"/>
      <c r="AS2884" s="1"/>
      <c r="AT2884" s="1"/>
      <c r="AU2884" s="1"/>
      <c r="AV2884" s="1"/>
      <c r="AW2884" s="1"/>
      <c r="AX2884" s="1"/>
      <c r="AY2884" s="1"/>
      <c r="AZ2884" s="1"/>
      <c r="BA2884" s="1"/>
      <c r="BB2884" s="1"/>
      <c r="BC2884" s="1"/>
      <c r="BD2884" s="1"/>
      <c r="BE2884" s="1"/>
      <c r="BF2884" s="1"/>
      <c r="BG2884" s="1"/>
      <c r="BH2884" s="1"/>
      <c r="BI2884" s="1"/>
      <c r="BJ2884" s="1"/>
      <c r="BK2884" s="1"/>
    </row>
    <row r="2885" spans="1:63" s="2" customFormat="1" ht="15" customHeight="1" x14ac:dyDescent="0.15">
      <c r="A2885" s="1"/>
      <c r="B2885" s="1"/>
      <c r="C2885" s="1"/>
      <c r="D2885" s="1"/>
      <c r="E2885" s="1"/>
      <c r="F2885" s="1"/>
      <c r="G2885" s="1"/>
      <c r="H2885" s="1"/>
      <c r="I2885" s="1"/>
      <c r="J2885" s="1"/>
      <c r="K2885" s="1"/>
      <c r="L2885" s="1"/>
      <c r="M2885" s="1"/>
      <c r="N2885" s="1"/>
      <c r="O2885" s="1"/>
      <c r="P2885" s="1"/>
      <c r="Q2885" s="1"/>
      <c r="R2885" s="1"/>
      <c r="S2885" s="1"/>
      <c r="T2885" s="1"/>
      <c r="U2885" s="1"/>
      <c r="V2885" s="1"/>
      <c r="W2885" s="1"/>
      <c r="X2885" s="1"/>
      <c r="Y2885" s="1"/>
      <c r="Z2885" s="1"/>
      <c r="AA2885" s="1"/>
      <c r="AB2885" s="1"/>
      <c r="AC2885" s="1"/>
      <c r="AD2885" s="1"/>
      <c r="AE2885" s="1"/>
      <c r="AF2885" s="83"/>
      <c r="AG2885" s="87"/>
      <c r="AH2885" s="1"/>
      <c r="AI2885" s="1"/>
      <c r="AJ2885" s="1"/>
      <c r="AK2885" s="1"/>
      <c r="AL2885" s="1"/>
      <c r="AM2885" s="1"/>
      <c r="AN2885" s="1"/>
      <c r="AO2885" s="1"/>
      <c r="AP2885" s="1"/>
      <c r="AQ2885" s="1"/>
      <c r="AR2885" s="1"/>
      <c r="AS2885" s="1"/>
      <c r="AT2885" s="1"/>
      <c r="AU2885" s="1"/>
      <c r="AV2885" s="1"/>
      <c r="AW2885" s="1"/>
      <c r="AX2885" s="1"/>
      <c r="AY2885" s="1"/>
      <c r="AZ2885" s="1"/>
      <c r="BA2885" s="1"/>
      <c r="BB2885" s="1"/>
      <c r="BC2885" s="1"/>
      <c r="BD2885" s="1"/>
      <c r="BE2885" s="1"/>
      <c r="BF2885" s="1"/>
      <c r="BG2885" s="1"/>
      <c r="BH2885" s="1"/>
      <c r="BI2885" s="1"/>
      <c r="BJ2885" s="1"/>
      <c r="BK2885" s="1"/>
    </row>
    <row r="2886" spans="1:63" s="2" customFormat="1" ht="15" customHeight="1" x14ac:dyDescent="0.15">
      <c r="A2886" s="1"/>
      <c r="B2886" s="1"/>
      <c r="C2886" s="1"/>
      <c r="D2886" s="1"/>
      <c r="E2886" s="1"/>
      <c r="F2886" s="1"/>
      <c r="G2886" s="1"/>
      <c r="H2886" s="1"/>
      <c r="I2886" s="1"/>
      <c r="J2886" s="1"/>
      <c r="K2886" s="1"/>
      <c r="L2886" s="1"/>
      <c r="M2886" s="1"/>
      <c r="N2886" s="1"/>
      <c r="O2886" s="1"/>
      <c r="P2886" s="1"/>
      <c r="Q2886" s="1"/>
      <c r="R2886" s="1"/>
      <c r="S2886" s="1"/>
      <c r="T2886" s="1"/>
      <c r="U2886" s="1"/>
      <c r="V2886" s="1"/>
      <c r="W2886" s="1"/>
      <c r="X2886" s="1"/>
      <c r="Y2886" s="1"/>
      <c r="Z2886" s="1"/>
      <c r="AA2886" s="1"/>
      <c r="AB2886" s="1"/>
      <c r="AC2886" s="1"/>
      <c r="AD2886" s="1"/>
      <c r="AE2886" s="1"/>
      <c r="AF2886" s="83"/>
      <c r="AG2886" s="87"/>
      <c r="AH2886" s="1"/>
      <c r="AI2886" s="1"/>
      <c r="AJ2886" s="1"/>
      <c r="AK2886" s="1"/>
      <c r="AL2886" s="1"/>
      <c r="AM2886" s="1"/>
      <c r="AN2886" s="1"/>
      <c r="AO2886" s="1"/>
      <c r="AP2886" s="1"/>
      <c r="AQ2886" s="1"/>
      <c r="AR2886" s="1"/>
      <c r="AS2886" s="1"/>
      <c r="AT2886" s="1"/>
      <c r="AU2886" s="1"/>
      <c r="AV2886" s="1"/>
      <c r="AW2886" s="1"/>
      <c r="AX2886" s="1"/>
      <c r="AY2886" s="1"/>
      <c r="AZ2886" s="1"/>
      <c r="BA2886" s="1"/>
      <c r="BB2886" s="1"/>
      <c r="BC2886" s="1"/>
      <c r="BD2886" s="1"/>
      <c r="BE2886" s="1"/>
      <c r="BF2886" s="1"/>
      <c r="BG2886" s="1"/>
      <c r="BH2886" s="1"/>
      <c r="BI2886" s="1"/>
      <c r="BJ2886" s="1"/>
      <c r="BK2886" s="1"/>
    </row>
    <row r="2887" spans="1:63" s="2" customFormat="1" ht="15" customHeight="1" x14ac:dyDescent="0.15">
      <c r="A2887" s="1"/>
      <c r="B2887" s="1"/>
      <c r="C2887" s="1"/>
      <c r="D2887" s="1"/>
      <c r="E2887" s="1"/>
      <c r="F2887" s="1"/>
      <c r="G2887" s="1"/>
      <c r="H2887" s="1"/>
      <c r="I2887" s="1"/>
      <c r="J2887" s="1"/>
      <c r="K2887" s="1"/>
      <c r="L2887" s="1"/>
      <c r="M2887" s="1"/>
      <c r="N2887" s="1"/>
      <c r="O2887" s="1"/>
      <c r="P2887" s="1"/>
      <c r="Q2887" s="1"/>
      <c r="R2887" s="1"/>
      <c r="S2887" s="1"/>
      <c r="T2887" s="1"/>
      <c r="U2887" s="1"/>
      <c r="V2887" s="1"/>
      <c r="W2887" s="1"/>
      <c r="X2887" s="1"/>
      <c r="Y2887" s="1"/>
      <c r="Z2887" s="1"/>
      <c r="AA2887" s="1"/>
      <c r="AB2887" s="1"/>
      <c r="AC2887" s="1"/>
      <c r="AD2887" s="1"/>
      <c r="AE2887" s="1"/>
      <c r="AF2887" s="83"/>
      <c r="AG2887" s="87"/>
      <c r="AH2887" s="1"/>
      <c r="AI2887" s="1"/>
      <c r="AJ2887" s="1"/>
      <c r="AK2887" s="1"/>
      <c r="AL2887" s="1"/>
      <c r="AM2887" s="1"/>
      <c r="AN2887" s="1"/>
      <c r="AO2887" s="1"/>
      <c r="AP2887" s="1"/>
      <c r="AQ2887" s="1"/>
      <c r="AR2887" s="1"/>
      <c r="AS2887" s="1"/>
      <c r="AT2887" s="1"/>
      <c r="AU2887" s="1"/>
      <c r="AV2887" s="1"/>
      <c r="AW2887" s="1"/>
      <c r="AX2887" s="1"/>
      <c r="AY2887" s="1"/>
      <c r="AZ2887" s="1"/>
      <c r="BA2887" s="1"/>
      <c r="BB2887" s="1"/>
      <c r="BC2887" s="1"/>
      <c r="BD2887" s="1"/>
      <c r="BE2887" s="1"/>
      <c r="BF2887" s="1"/>
      <c r="BG2887" s="1"/>
      <c r="BH2887" s="1"/>
      <c r="BI2887" s="1"/>
      <c r="BJ2887" s="1"/>
      <c r="BK2887" s="1"/>
    </row>
    <row r="2888" spans="1:63" s="2" customFormat="1" ht="15" customHeight="1" x14ac:dyDescent="0.15">
      <c r="A2888" s="1"/>
      <c r="B2888" s="1"/>
      <c r="C2888" s="1"/>
      <c r="D2888" s="1"/>
      <c r="E2888" s="1"/>
      <c r="F2888" s="1"/>
      <c r="G2888" s="1"/>
      <c r="H2888" s="1"/>
      <c r="I2888" s="1"/>
      <c r="J2888" s="1"/>
      <c r="K2888" s="1"/>
      <c r="L2888" s="1"/>
      <c r="M2888" s="1"/>
      <c r="N2888" s="1"/>
      <c r="O2888" s="1"/>
      <c r="P2888" s="1"/>
      <c r="Q2888" s="1"/>
      <c r="R2888" s="1"/>
      <c r="S2888" s="1"/>
      <c r="T2888" s="1"/>
      <c r="U2888" s="1"/>
      <c r="V2888" s="1"/>
      <c r="W2888" s="1"/>
      <c r="X2888" s="1"/>
      <c r="Y2888" s="1"/>
      <c r="Z2888" s="1"/>
      <c r="AA2888" s="1"/>
      <c r="AB2888" s="1"/>
      <c r="AC2888" s="1"/>
      <c r="AD2888" s="1"/>
      <c r="AE2888" s="1"/>
      <c r="AF2888" s="83"/>
      <c r="AG2888" s="87"/>
      <c r="AH2888" s="1"/>
      <c r="AI2888" s="1"/>
      <c r="AJ2888" s="1"/>
      <c r="AK2888" s="1"/>
      <c r="AL2888" s="1"/>
      <c r="AM2888" s="1"/>
      <c r="AN2888" s="1"/>
      <c r="AO2888" s="1"/>
      <c r="AP2888" s="1"/>
      <c r="AQ2888" s="1"/>
      <c r="AR2888" s="1"/>
      <c r="AS2888" s="1"/>
      <c r="AT2888" s="1"/>
      <c r="AU2888" s="1"/>
      <c r="AV2888" s="1"/>
      <c r="AW2888" s="1"/>
      <c r="AX2888" s="1"/>
      <c r="AY2888" s="1"/>
      <c r="AZ2888" s="1"/>
      <c r="BA2888" s="1"/>
      <c r="BB2888" s="1"/>
      <c r="BC2888" s="1"/>
      <c r="BD2888" s="1"/>
      <c r="BE2888" s="1"/>
      <c r="BF2888" s="1"/>
      <c r="BG2888" s="1"/>
      <c r="BH2888" s="1"/>
      <c r="BI2888" s="1"/>
      <c r="BJ2888" s="1"/>
      <c r="BK2888" s="1"/>
    </row>
    <row r="2889" spans="1:63" s="2" customFormat="1" ht="15" customHeight="1" x14ac:dyDescent="0.15">
      <c r="A2889" s="1"/>
      <c r="B2889" s="1"/>
      <c r="C2889" s="1"/>
      <c r="D2889" s="1"/>
      <c r="E2889" s="1"/>
      <c r="F2889" s="1"/>
      <c r="G2889" s="1"/>
      <c r="H2889" s="1"/>
      <c r="I2889" s="1"/>
      <c r="J2889" s="1"/>
      <c r="K2889" s="1"/>
      <c r="L2889" s="1"/>
      <c r="M2889" s="1"/>
      <c r="N2889" s="1"/>
      <c r="O2889" s="1"/>
      <c r="P2889" s="1"/>
      <c r="Q2889" s="1"/>
      <c r="R2889" s="1"/>
      <c r="S2889" s="1"/>
      <c r="T2889" s="1"/>
      <c r="U2889" s="1"/>
      <c r="V2889" s="1"/>
      <c r="W2889" s="1"/>
      <c r="X2889" s="1"/>
      <c r="Y2889" s="1"/>
      <c r="Z2889" s="1"/>
      <c r="AA2889" s="1"/>
      <c r="AB2889" s="1"/>
      <c r="AC2889" s="1"/>
      <c r="AD2889" s="1"/>
      <c r="AE2889" s="1"/>
      <c r="AF2889" s="83"/>
      <c r="AG2889" s="87"/>
      <c r="AH2889" s="1"/>
      <c r="AI2889" s="1"/>
      <c r="AJ2889" s="1"/>
      <c r="AK2889" s="1"/>
      <c r="AL2889" s="1"/>
      <c r="AM2889" s="1"/>
      <c r="AN2889" s="1"/>
      <c r="AO2889" s="1"/>
      <c r="AP2889" s="1"/>
      <c r="AQ2889" s="1"/>
      <c r="AR2889" s="1"/>
      <c r="AS2889" s="1"/>
      <c r="AT2889" s="1"/>
      <c r="AU2889" s="1"/>
      <c r="AV2889" s="1"/>
      <c r="AW2889" s="1"/>
      <c r="AX2889" s="1"/>
      <c r="AY2889" s="1"/>
      <c r="AZ2889" s="1"/>
      <c r="BA2889" s="1"/>
      <c r="BB2889" s="1"/>
      <c r="BC2889" s="1"/>
      <c r="BD2889" s="1"/>
      <c r="BE2889" s="1"/>
      <c r="BF2889" s="1"/>
      <c r="BG2889" s="1"/>
      <c r="BH2889" s="1"/>
      <c r="BI2889" s="1"/>
      <c r="BJ2889" s="1"/>
      <c r="BK2889" s="1"/>
    </row>
    <row r="2890" spans="1:63" s="2" customFormat="1" ht="15" customHeight="1" x14ac:dyDescent="0.15">
      <c r="A2890" s="1"/>
      <c r="B2890" s="1"/>
      <c r="C2890" s="1"/>
      <c r="D2890" s="1"/>
      <c r="E2890" s="1"/>
      <c r="F2890" s="1"/>
      <c r="G2890" s="1"/>
      <c r="H2890" s="1"/>
      <c r="I2890" s="1"/>
      <c r="J2890" s="1"/>
      <c r="K2890" s="1"/>
      <c r="L2890" s="1"/>
      <c r="M2890" s="1"/>
      <c r="N2890" s="1"/>
      <c r="O2890" s="1"/>
      <c r="P2890" s="1"/>
      <c r="Q2890" s="1"/>
      <c r="R2890" s="1"/>
      <c r="S2890" s="1"/>
      <c r="T2890" s="1"/>
      <c r="U2890" s="1"/>
      <c r="V2890" s="1"/>
      <c r="W2890" s="1"/>
      <c r="X2890" s="1"/>
      <c r="Y2890" s="1"/>
      <c r="Z2890" s="1"/>
      <c r="AA2890" s="1"/>
      <c r="AB2890" s="1"/>
      <c r="AC2890" s="1"/>
      <c r="AD2890" s="1"/>
      <c r="AE2890" s="1"/>
      <c r="AF2890" s="83"/>
      <c r="AG2890" s="87"/>
      <c r="AH2890" s="1"/>
      <c r="AI2890" s="1"/>
      <c r="AJ2890" s="1"/>
      <c r="AK2890" s="1"/>
      <c r="AL2890" s="1"/>
      <c r="AM2890" s="1"/>
      <c r="AN2890" s="1"/>
      <c r="AO2890" s="1"/>
      <c r="AP2890" s="1"/>
      <c r="AQ2890" s="1"/>
      <c r="AR2890" s="1"/>
      <c r="AS2890" s="1"/>
      <c r="AT2890" s="1"/>
      <c r="AU2890" s="1"/>
      <c r="AV2890" s="1"/>
      <c r="AW2890" s="1"/>
      <c r="AX2890" s="1"/>
      <c r="AY2890" s="1"/>
      <c r="AZ2890" s="1"/>
      <c r="BA2890" s="1"/>
      <c r="BB2890" s="1"/>
      <c r="BC2890" s="1"/>
      <c r="BD2890" s="1"/>
      <c r="BE2890" s="1"/>
      <c r="BF2890" s="1"/>
      <c r="BG2890" s="1"/>
      <c r="BH2890" s="1"/>
      <c r="BI2890" s="1"/>
      <c r="BJ2890" s="1"/>
      <c r="BK2890" s="1"/>
    </row>
    <row r="2891" spans="1:63" s="2" customFormat="1" ht="15" customHeight="1" x14ac:dyDescent="0.15">
      <c r="A2891" s="1"/>
      <c r="B2891" s="1"/>
      <c r="C2891" s="1"/>
      <c r="D2891" s="1"/>
      <c r="E2891" s="1"/>
      <c r="F2891" s="1"/>
      <c r="G2891" s="1"/>
      <c r="H2891" s="1"/>
      <c r="I2891" s="1"/>
      <c r="J2891" s="1"/>
      <c r="K2891" s="1"/>
      <c r="L2891" s="1"/>
      <c r="M2891" s="1"/>
      <c r="N2891" s="1"/>
      <c r="O2891" s="1"/>
      <c r="P2891" s="1"/>
      <c r="Q2891" s="1"/>
      <c r="R2891" s="1"/>
      <c r="S2891" s="1"/>
      <c r="T2891" s="1"/>
      <c r="U2891" s="1"/>
      <c r="V2891" s="1"/>
      <c r="W2891" s="1"/>
      <c r="X2891" s="1"/>
      <c r="Y2891" s="1"/>
      <c r="Z2891" s="1"/>
      <c r="AA2891" s="1"/>
      <c r="AB2891" s="1"/>
      <c r="AC2891" s="1"/>
      <c r="AD2891" s="1"/>
      <c r="AE2891" s="1"/>
      <c r="AF2891" s="83"/>
      <c r="AG2891" s="87"/>
      <c r="AH2891" s="1"/>
      <c r="AI2891" s="1"/>
      <c r="AJ2891" s="1"/>
      <c r="AK2891" s="1"/>
      <c r="AL2891" s="1"/>
      <c r="AM2891" s="1"/>
      <c r="AN2891" s="1"/>
      <c r="AO2891" s="1"/>
      <c r="AP2891" s="1"/>
      <c r="AQ2891" s="1"/>
      <c r="AR2891" s="1"/>
      <c r="AS2891" s="1"/>
      <c r="AT2891" s="1"/>
      <c r="AU2891" s="1"/>
      <c r="AV2891" s="1"/>
      <c r="AW2891" s="1"/>
      <c r="AX2891" s="1"/>
      <c r="AY2891" s="1"/>
      <c r="AZ2891" s="1"/>
      <c r="BA2891" s="1"/>
      <c r="BB2891" s="1"/>
      <c r="BC2891" s="1"/>
      <c r="BD2891" s="1"/>
      <c r="BE2891" s="1"/>
      <c r="BF2891" s="1"/>
      <c r="BG2891" s="1"/>
      <c r="BH2891" s="1"/>
      <c r="BI2891" s="1"/>
      <c r="BJ2891" s="1"/>
      <c r="BK2891" s="1"/>
    </row>
    <row r="2892" spans="1:63" s="2" customFormat="1" ht="15" customHeight="1" x14ac:dyDescent="0.15">
      <c r="A2892" s="1"/>
      <c r="B2892" s="1"/>
      <c r="C2892" s="1"/>
      <c r="D2892" s="1"/>
      <c r="E2892" s="1"/>
      <c r="F2892" s="1"/>
      <c r="G2892" s="1"/>
      <c r="H2892" s="1"/>
      <c r="I2892" s="1"/>
      <c r="J2892" s="1"/>
      <c r="K2892" s="1"/>
      <c r="L2892" s="1"/>
      <c r="M2892" s="1"/>
      <c r="N2892" s="1"/>
      <c r="O2892" s="1"/>
      <c r="P2892" s="1"/>
      <c r="Q2892" s="1"/>
      <c r="R2892" s="1"/>
      <c r="S2892" s="1"/>
      <c r="T2892" s="1"/>
      <c r="U2892" s="1"/>
      <c r="V2892" s="1"/>
      <c r="W2892" s="1"/>
      <c r="X2892" s="1"/>
      <c r="Y2892" s="1"/>
      <c r="Z2892" s="1"/>
      <c r="AA2892" s="1"/>
      <c r="AB2892" s="1"/>
      <c r="AC2892" s="1"/>
      <c r="AD2892" s="1"/>
      <c r="AE2892" s="1"/>
      <c r="AF2892" s="83"/>
      <c r="AG2892" s="87"/>
      <c r="AH2892" s="1"/>
      <c r="AI2892" s="1"/>
      <c r="AJ2892" s="1"/>
      <c r="AK2892" s="1"/>
      <c r="AL2892" s="1"/>
      <c r="AM2892" s="1"/>
      <c r="AN2892" s="1"/>
      <c r="AO2892" s="1"/>
      <c r="AP2892" s="1"/>
      <c r="AQ2892" s="1"/>
      <c r="AR2892" s="1"/>
      <c r="AS2892" s="1"/>
      <c r="AT2892" s="1"/>
      <c r="AU2892" s="1"/>
      <c r="AV2892" s="1"/>
      <c r="AW2892" s="1"/>
      <c r="AX2892" s="1"/>
      <c r="AY2892" s="1"/>
      <c r="AZ2892" s="1"/>
      <c r="BA2892" s="1"/>
      <c r="BB2892" s="1"/>
      <c r="BC2892" s="1"/>
      <c r="BD2892" s="1"/>
      <c r="BE2892" s="1"/>
      <c r="BF2892" s="1"/>
      <c r="BG2892" s="1"/>
      <c r="BH2892" s="1"/>
      <c r="BI2892" s="1"/>
      <c r="BJ2892" s="1"/>
      <c r="BK2892" s="1"/>
    </row>
    <row r="2893" spans="1:63" s="2" customFormat="1" ht="15" customHeight="1" x14ac:dyDescent="0.15">
      <c r="A2893" s="1"/>
      <c r="B2893" s="1"/>
      <c r="C2893" s="1"/>
      <c r="D2893" s="1"/>
      <c r="E2893" s="1"/>
      <c r="F2893" s="1"/>
      <c r="G2893" s="1"/>
      <c r="H2893" s="1"/>
      <c r="I2893" s="1"/>
      <c r="J2893" s="1"/>
      <c r="K2893" s="1"/>
      <c r="L2893" s="1"/>
      <c r="M2893" s="1"/>
      <c r="N2893" s="1"/>
      <c r="O2893" s="1"/>
      <c r="P2893" s="1"/>
      <c r="Q2893" s="1"/>
      <c r="R2893" s="1"/>
      <c r="S2893" s="1"/>
      <c r="T2893" s="1"/>
      <c r="U2893" s="1"/>
      <c r="V2893" s="1"/>
      <c r="W2893" s="1"/>
      <c r="X2893" s="1"/>
      <c r="Y2893" s="1"/>
      <c r="Z2893" s="1"/>
      <c r="AA2893" s="1"/>
      <c r="AB2893" s="1"/>
      <c r="AC2893" s="1"/>
      <c r="AD2893" s="1"/>
      <c r="AE2893" s="1"/>
      <c r="AF2893" s="83"/>
      <c r="AG2893" s="87"/>
      <c r="AH2893" s="1"/>
      <c r="AI2893" s="1"/>
      <c r="AJ2893" s="1"/>
      <c r="AK2893" s="1"/>
      <c r="AL2893" s="1"/>
      <c r="AM2893" s="1"/>
      <c r="AN2893" s="1"/>
      <c r="AO2893" s="1"/>
      <c r="AP2893" s="1"/>
      <c r="AQ2893" s="1"/>
      <c r="AR2893" s="1"/>
      <c r="AS2893" s="1"/>
      <c r="AT2893" s="1"/>
      <c r="AU2893" s="1"/>
      <c r="AV2893" s="1"/>
      <c r="AW2893" s="1"/>
      <c r="AX2893" s="1"/>
      <c r="AY2893" s="1"/>
      <c r="AZ2893" s="1"/>
      <c r="BA2893" s="1"/>
      <c r="BB2893" s="1"/>
      <c r="BC2893" s="1"/>
      <c r="BD2893" s="1"/>
      <c r="BE2893" s="1"/>
      <c r="BF2893" s="1"/>
      <c r="BG2893" s="1"/>
      <c r="BH2893" s="1"/>
      <c r="BI2893" s="1"/>
      <c r="BJ2893" s="1"/>
      <c r="BK2893" s="1"/>
    </row>
    <row r="2894" spans="1:63" s="2" customFormat="1" ht="15" customHeight="1" x14ac:dyDescent="0.15">
      <c r="A2894" s="1"/>
      <c r="B2894" s="1"/>
      <c r="C2894" s="1"/>
      <c r="D2894" s="1"/>
      <c r="E2894" s="1"/>
      <c r="F2894" s="1"/>
      <c r="G2894" s="1"/>
      <c r="H2894" s="1"/>
      <c r="I2894" s="1"/>
      <c r="J2894" s="1"/>
      <c r="K2894" s="1"/>
      <c r="L2894" s="1"/>
      <c r="M2894" s="1"/>
      <c r="N2894" s="1"/>
      <c r="O2894" s="1"/>
      <c r="P2894" s="1"/>
      <c r="Q2894" s="1"/>
      <c r="R2894" s="1"/>
      <c r="S2894" s="1"/>
      <c r="T2894" s="1"/>
      <c r="U2894" s="1"/>
      <c r="V2894" s="1"/>
      <c r="W2894" s="1"/>
      <c r="X2894" s="1"/>
      <c r="Y2894" s="1"/>
      <c r="Z2894" s="1"/>
      <c r="AA2894" s="1"/>
      <c r="AB2894" s="1"/>
      <c r="AC2894" s="1"/>
      <c r="AD2894" s="1"/>
      <c r="AE2894" s="1"/>
      <c r="AF2894" s="83"/>
      <c r="AG2894" s="87"/>
      <c r="AH2894" s="1"/>
      <c r="AI2894" s="1"/>
      <c r="AJ2894" s="1"/>
      <c r="AK2894" s="1"/>
      <c r="AL2894" s="1"/>
      <c r="AM2894" s="1"/>
      <c r="AN2894" s="1"/>
      <c r="AO2894" s="1"/>
      <c r="AP2894" s="1"/>
      <c r="AQ2894" s="1"/>
      <c r="AR2894" s="1"/>
      <c r="AS2894" s="1"/>
      <c r="AT2894" s="1"/>
      <c r="AU2894" s="1"/>
      <c r="AV2894" s="1"/>
      <c r="AW2894" s="1"/>
      <c r="AX2894" s="1"/>
      <c r="AY2894" s="1"/>
      <c r="AZ2894" s="1"/>
      <c r="BA2894" s="1"/>
      <c r="BB2894" s="1"/>
      <c r="BC2894" s="1"/>
      <c r="BD2894" s="1"/>
      <c r="BE2894" s="1"/>
      <c r="BF2894" s="1"/>
      <c r="BG2894" s="1"/>
      <c r="BH2894" s="1"/>
      <c r="BI2894" s="1"/>
      <c r="BJ2894" s="1"/>
      <c r="BK2894" s="1"/>
    </row>
    <row r="2895" spans="1:63" s="2" customFormat="1" ht="15" customHeight="1" x14ac:dyDescent="0.15">
      <c r="A2895" s="1"/>
      <c r="B2895" s="1"/>
      <c r="C2895" s="1"/>
      <c r="D2895" s="1"/>
      <c r="E2895" s="1"/>
      <c r="F2895" s="1"/>
      <c r="G2895" s="1"/>
      <c r="H2895" s="1"/>
      <c r="I2895" s="1"/>
      <c r="J2895" s="1"/>
      <c r="K2895" s="1"/>
      <c r="L2895" s="1"/>
      <c r="M2895" s="1"/>
      <c r="N2895" s="1"/>
      <c r="O2895" s="1"/>
      <c r="P2895" s="1"/>
      <c r="Q2895" s="1"/>
      <c r="R2895" s="1"/>
      <c r="S2895" s="1"/>
      <c r="T2895" s="1"/>
      <c r="U2895" s="1"/>
      <c r="V2895" s="1"/>
      <c r="W2895" s="1"/>
      <c r="X2895" s="1"/>
      <c r="Y2895" s="1"/>
      <c r="Z2895" s="1"/>
      <c r="AA2895" s="1"/>
      <c r="AB2895" s="1"/>
      <c r="AC2895" s="1"/>
      <c r="AD2895" s="1"/>
      <c r="AE2895" s="1"/>
      <c r="AF2895" s="83"/>
      <c r="AG2895" s="87"/>
      <c r="AH2895" s="1"/>
      <c r="AI2895" s="1"/>
      <c r="AJ2895" s="1"/>
      <c r="AK2895" s="1"/>
      <c r="AL2895" s="1"/>
      <c r="AM2895" s="1"/>
      <c r="AN2895" s="1"/>
      <c r="AO2895" s="1"/>
      <c r="AP2895" s="1"/>
      <c r="AQ2895" s="1"/>
      <c r="AR2895" s="1"/>
      <c r="AS2895" s="1"/>
      <c r="AT2895" s="1"/>
      <c r="AU2895" s="1"/>
      <c r="AV2895" s="1"/>
      <c r="AW2895" s="1"/>
      <c r="AX2895" s="1"/>
      <c r="AY2895" s="1"/>
      <c r="AZ2895" s="1"/>
      <c r="BA2895" s="1"/>
      <c r="BB2895" s="1"/>
      <c r="BC2895" s="1"/>
      <c r="BD2895" s="1"/>
      <c r="BE2895" s="1"/>
      <c r="BF2895" s="1"/>
      <c r="BG2895" s="1"/>
      <c r="BH2895" s="1"/>
      <c r="BI2895" s="1"/>
      <c r="BJ2895" s="1"/>
      <c r="BK2895" s="1"/>
    </row>
    <row r="2896" spans="1:63" s="2" customFormat="1" ht="15" customHeight="1" x14ac:dyDescent="0.15">
      <c r="A2896" s="1"/>
      <c r="B2896" s="1"/>
      <c r="C2896" s="1"/>
      <c r="D2896" s="1"/>
      <c r="E2896" s="1"/>
      <c r="F2896" s="1"/>
      <c r="G2896" s="1"/>
      <c r="H2896" s="1"/>
      <c r="I2896" s="1"/>
      <c r="J2896" s="1"/>
      <c r="K2896" s="1"/>
      <c r="L2896" s="1"/>
      <c r="M2896" s="1"/>
      <c r="N2896" s="1"/>
      <c r="O2896" s="1"/>
      <c r="P2896" s="1"/>
      <c r="Q2896" s="1"/>
      <c r="R2896" s="1"/>
      <c r="S2896" s="1"/>
      <c r="T2896" s="1"/>
      <c r="U2896" s="1"/>
      <c r="V2896" s="1"/>
      <c r="W2896" s="1"/>
      <c r="X2896" s="1"/>
      <c r="Y2896" s="1"/>
      <c r="Z2896" s="1"/>
      <c r="AA2896" s="1"/>
      <c r="AB2896" s="1"/>
      <c r="AC2896" s="1"/>
      <c r="AD2896" s="1"/>
      <c r="AE2896" s="1"/>
      <c r="AF2896" s="83"/>
      <c r="AG2896" s="87"/>
      <c r="AH2896" s="1"/>
      <c r="AI2896" s="1"/>
      <c r="AJ2896" s="1"/>
      <c r="AK2896" s="1"/>
      <c r="AL2896" s="1"/>
      <c r="AM2896" s="1"/>
      <c r="AN2896" s="1"/>
      <c r="AO2896" s="1"/>
      <c r="AP2896" s="1"/>
      <c r="AQ2896" s="1"/>
      <c r="AR2896" s="1"/>
      <c r="AS2896" s="1"/>
      <c r="AT2896" s="1"/>
      <c r="AU2896" s="1"/>
      <c r="AV2896" s="1"/>
      <c r="AW2896" s="1"/>
      <c r="AX2896" s="1"/>
      <c r="AY2896" s="1"/>
      <c r="AZ2896" s="1"/>
      <c r="BA2896" s="1"/>
      <c r="BB2896" s="1"/>
      <c r="BC2896" s="1"/>
      <c r="BD2896" s="1"/>
      <c r="BE2896" s="1"/>
      <c r="BF2896" s="1"/>
      <c r="BG2896" s="1"/>
      <c r="BH2896" s="1"/>
      <c r="BI2896" s="1"/>
      <c r="BJ2896" s="1"/>
      <c r="BK2896" s="1"/>
    </row>
    <row r="2897" spans="1:63" s="2" customFormat="1" ht="15" customHeight="1" x14ac:dyDescent="0.15">
      <c r="A2897" s="1"/>
      <c r="B2897" s="1"/>
      <c r="C2897" s="1"/>
      <c r="D2897" s="1"/>
      <c r="E2897" s="1"/>
      <c r="F2897" s="1"/>
      <c r="G2897" s="1"/>
      <c r="H2897" s="1"/>
      <c r="I2897" s="1"/>
      <c r="J2897" s="1"/>
      <c r="K2897" s="1"/>
      <c r="L2897" s="1"/>
      <c r="M2897" s="1"/>
      <c r="N2897" s="1"/>
      <c r="O2897" s="1"/>
      <c r="P2897" s="1"/>
      <c r="Q2897" s="1"/>
      <c r="R2897" s="1"/>
      <c r="S2897" s="1"/>
      <c r="T2897" s="1"/>
      <c r="U2897" s="1"/>
      <c r="V2897" s="1"/>
      <c r="W2897" s="1"/>
      <c r="X2897" s="1"/>
      <c r="Y2897" s="1"/>
      <c r="Z2897" s="1"/>
      <c r="AA2897" s="1"/>
      <c r="AB2897" s="1"/>
      <c r="AC2897" s="1"/>
      <c r="AD2897" s="1"/>
      <c r="AE2897" s="1"/>
      <c r="AF2897" s="83"/>
      <c r="AG2897" s="87"/>
      <c r="AH2897" s="1"/>
      <c r="AI2897" s="1"/>
      <c r="AJ2897" s="1"/>
      <c r="AK2897" s="1"/>
      <c r="AL2897" s="1"/>
      <c r="AM2897" s="1"/>
      <c r="AN2897" s="1"/>
      <c r="AO2897" s="1"/>
      <c r="AP2897" s="1"/>
      <c r="AQ2897" s="1"/>
      <c r="AR2897" s="1"/>
      <c r="AS2897" s="1"/>
      <c r="AT2897" s="1"/>
      <c r="AU2897" s="1"/>
      <c r="AV2897" s="1"/>
      <c r="AW2897" s="1"/>
      <c r="AX2897" s="1"/>
      <c r="AY2897" s="1"/>
      <c r="AZ2897" s="1"/>
      <c r="BA2897" s="1"/>
      <c r="BB2897" s="1"/>
      <c r="BC2897" s="1"/>
      <c r="BD2897" s="1"/>
      <c r="BE2897" s="1"/>
      <c r="BF2897" s="1"/>
      <c r="BG2897" s="1"/>
      <c r="BH2897" s="1"/>
      <c r="BI2897" s="1"/>
      <c r="BJ2897" s="1"/>
      <c r="BK2897" s="1"/>
    </row>
    <row r="2898" spans="1:63" s="2" customFormat="1" ht="15" customHeight="1" x14ac:dyDescent="0.15">
      <c r="A2898" s="1"/>
      <c r="B2898" s="1"/>
      <c r="C2898" s="1"/>
      <c r="D2898" s="1"/>
      <c r="E2898" s="1"/>
      <c r="F2898" s="1"/>
      <c r="G2898" s="1"/>
      <c r="H2898" s="1"/>
      <c r="I2898" s="1"/>
      <c r="J2898" s="1"/>
      <c r="K2898" s="1"/>
      <c r="L2898" s="1"/>
      <c r="M2898" s="1"/>
      <c r="N2898" s="1"/>
      <c r="O2898" s="1"/>
      <c r="P2898" s="1"/>
      <c r="Q2898" s="1"/>
      <c r="R2898" s="1"/>
      <c r="S2898" s="1"/>
      <c r="T2898" s="1"/>
      <c r="U2898" s="1"/>
      <c r="V2898" s="1"/>
      <c r="W2898" s="1"/>
      <c r="X2898" s="1"/>
      <c r="Y2898" s="1"/>
      <c r="Z2898" s="1"/>
      <c r="AA2898" s="1"/>
      <c r="AB2898" s="1"/>
      <c r="AC2898" s="1"/>
      <c r="AD2898" s="1"/>
      <c r="AE2898" s="1"/>
      <c r="AF2898" s="83"/>
      <c r="AG2898" s="87"/>
      <c r="AH2898" s="1"/>
      <c r="AI2898" s="1"/>
      <c r="AJ2898" s="1"/>
      <c r="AK2898" s="1"/>
      <c r="AL2898" s="1"/>
      <c r="AM2898" s="1"/>
      <c r="AN2898" s="1"/>
      <c r="AO2898" s="1"/>
      <c r="AP2898" s="1"/>
      <c r="AQ2898" s="1"/>
      <c r="AR2898" s="1"/>
      <c r="AS2898" s="1"/>
      <c r="AT2898" s="1"/>
      <c r="AU2898" s="1"/>
      <c r="AV2898" s="1"/>
      <c r="AW2898" s="1"/>
      <c r="AX2898" s="1"/>
      <c r="AY2898" s="1"/>
      <c r="AZ2898" s="1"/>
      <c r="BA2898" s="1"/>
      <c r="BB2898" s="1"/>
      <c r="BC2898" s="1"/>
      <c r="BD2898" s="1"/>
      <c r="BE2898" s="1"/>
      <c r="BF2898" s="1"/>
      <c r="BG2898" s="1"/>
      <c r="BH2898" s="1"/>
      <c r="BI2898" s="1"/>
      <c r="BJ2898" s="1"/>
      <c r="BK2898" s="1"/>
    </row>
    <row r="2899" spans="1:63" s="2" customFormat="1" ht="15" customHeight="1" x14ac:dyDescent="0.15">
      <c r="A2899" s="1"/>
      <c r="B2899" s="1"/>
      <c r="C2899" s="1"/>
      <c r="D2899" s="1"/>
      <c r="E2899" s="1"/>
      <c r="F2899" s="1"/>
      <c r="G2899" s="1"/>
      <c r="H2899" s="1"/>
      <c r="I2899" s="1"/>
      <c r="J2899" s="1"/>
      <c r="K2899" s="1"/>
      <c r="L2899" s="1"/>
      <c r="M2899" s="1"/>
      <c r="N2899" s="1"/>
      <c r="O2899" s="1"/>
      <c r="P2899" s="1"/>
      <c r="Q2899" s="1"/>
      <c r="R2899" s="1"/>
      <c r="S2899" s="1"/>
      <c r="T2899" s="1"/>
      <c r="U2899" s="1"/>
      <c r="V2899" s="1"/>
      <c r="W2899" s="1"/>
      <c r="X2899" s="1"/>
      <c r="Y2899" s="1"/>
      <c r="Z2899" s="1"/>
      <c r="AA2899" s="1"/>
      <c r="AB2899" s="1"/>
      <c r="AC2899" s="1"/>
      <c r="AD2899" s="1"/>
      <c r="AE2899" s="1"/>
      <c r="AF2899" s="83"/>
      <c r="AG2899" s="87"/>
      <c r="AH2899" s="1"/>
      <c r="AI2899" s="1"/>
      <c r="AJ2899" s="1"/>
      <c r="AK2899" s="1"/>
      <c r="AL2899" s="1"/>
      <c r="AM2899" s="1"/>
      <c r="AN2899" s="1"/>
      <c r="AO2899" s="1"/>
      <c r="AP2899" s="1"/>
      <c r="AQ2899" s="1"/>
      <c r="AR2899" s="1"/>
      <c r="AS2899" s="1"/>
      <c r="AT2899" s="1"/>
      <c r="AU2899" s="1"/>
      <c r="AV2899" s="1"/>
      <c r="AW2899" s="1"/>
      <c r="AX2899" s="1"/>
      <c r="AY2899" s="1"/>
      <c r="AZ2899" s="1"/>
      <c r="BA2899" s="1"/>
      <c r="BB2899" s="1"/>
      <c r="BC2899" s="1"/>
      <c r="BD2899" s="1"/>
      <c r="BE2899" s="1"/>
      <c r="BF2899" s="1"/>
      <c r="BG2899" s="1"/>
      <c r="BH2899" s="1"/>
      <c r="BI2899" s="1"/>
      <c r="BJ2899" s="1"/>
      <c r="BK2899" s="1"/>
    </row>
    <row r="2900" spans="1:63" s="2" customFormat="1" ht="15" customHeight="1" x14ac:dyDescent="0.15">
      <c r="A2900" s="1"/>
      <c r="B2900" s="1"/>
      <c r="C2900" s="1"/>
      <c r="D2900" s="1"/>
      <c r="E2900" s="1"/>
      <c r="F2900" s="1"/>
      <c r="G2900" s="1"/>
      <c r="H2900" s="1"/>
      <c r="I2900" s="1"/>
      <c r="J2900" s="1"/>
      <c r="K2900" s="1"/>
      <c r="L2900" s="1"/>
      <c r="M2900" s="1"/>
      <c r="N2900" s="1"/>
      <c r="O2900" s="1"/>
      <c r="P2900" s="1"/>
      <c r="Q2900" s="1"/>
      <c r="R2900" s="1"/>
      <c r="S2900" s="1"/>
      <c r="T2900" s="1"/>
      <c r="U2900" s="1"/>
      <c r="V2900" s="1"/>
      <c r="W2900" s="1"/>
      <c r="X2900" s="1"/>
      <c r="Y2900" s="1"/>
      <c r="Z2900" s="1"/>
      <c r="AA2900" s="1"/>
      <c r="AB2900" s="1"/>
      <c r="AC2900" s="1"/>
      <c r="AD2900" s="1"/>
      <c r="AE2900" s="1"/>
      <c r="AF2900" s="83"/>
      <c r="AG2900" s="87"/>
      <c r="AH2900" s="1"/>
      <c r="AI2900" s="1"/>
      <c r="AJ2900" s="1"/>
      <c r="AK2900" s="1"/>
      <c r="AL2900" s="1"/>
      <c r="AM2900" s="1"/>
      <c r="AN2900" s="1"/>
      <c r="AO2900" s="1"/>
      <c r="AP2900" s="1"/>
      <c r="AQ2900" s="1"/>
      <c r="AR2900" s="1"/>
      <c r="AS2900" s="1"/>
      <c r="AT2900" s="1"/>
      <c r="AU2900" s="1"/>
      <c r="AV2900" s="1"/>
      <c r="AW2900" s="1"/>
      <c r="AX2900" s="1"/>
      <c r="AY2900" s="1"/>
      <c r="AZ2900" s="1"/>
      <c r="BA2900" s="1"/>
      <c r="BB2900" s="1"/>
      <c r="BC2900" s="1"/>
      <c r="BD2900" s="1"/>
      <c r="BE2900" s="1"/>
      <c r="BF2900" s="1"/>
      <c r="BG2900" s="1"/>
      <c r="BH2900" s="1"/>
      <c r="BI2900" s="1"/>
      <c r="BJ2900" s="1"/>
      <c r="BK2900" s="1"/>
    </row>
    <row r="2901" spans="1:63" s="2" customFormat="1" ht="15" customHeight="1" x14ac:dyDescent="0.15">
      <c r="A2901" s="1"/>
      <c r="B2901" s="1"/>
      <c r="C2901" s="1"/>
      <c r="D2901" s="1"/>
      <c r="E2901" s="1"/>
      <c r="F2901" s="1"/>
      <c r="G2901" s="1"/>
      <c r="H2901" s="1"/>
      <c r="I2901" s="1"/>
      <c r="J2901" s="1"/>
      <c r="K2901" s="1"/>
      <c r="L2901" s="1"/>
      <c r="M2901" s="1"/>
      <c r="N2901" s="1"/>
      <c r="O2901" s="1"/>
      <c r="P2901" s="1"/>
      <c r="Q2901" s="1"/>
      <c r="R2901" s="1"/>
      <c r="S2901" s="1"/>
      <c r="T2901" s="1"/>
      <c r="U2901" s="1"/>
      <c r="V2901" s="1"/>
      <c r="W2901" s="1"/>
      <c r="X2901" s="1"/>
      <c r="Y2901" s="1"/>
      <c r="Z2901" s="1"/>
      <c r="AA2901" s="1"/>
      <c r="AB2901" s="1"/>
      <c r="AC2901" s="1"/>
      <c r="AD2901" s="1"/>
      <c r="AE2901" s="1"/>
      <c r="AF2901" s="83"/>
      <c r="AG2901" s="87"/>
      <c r="AH2901" s="1"/>
      <c r="AI2901" s="1"/>
      <c r="AJ2901" s="1"/>
      <c r="AK2901" s="1"/>
      <c r="AL2901" s="1"/>
      <c r="AM2901" s="1"/>
      <c r="AN2901" s="1"/>
      <c r="AO2901" s="1"/>
      <c r="AP2901" s="1"/>
      <c r="AQ2901" s="1"/>
      <c r="AR2901" s="1"/>
      <c r="AS2901" s="1"/>
      <c r="AT2901" s="1"/>
      <c r="AU2901" s="1"/>
      <c r="AV2901" s="1"/>
      <c r="AW2901" s="1"/>
      <c r="AX2901" s="1"/>
      <c r="AY2901" s="1"/>
      <c r="AZ2901" s="1"/>
      <c r="BA2901" s="1"/>
      <c r="BB2901" s="1"/>
      <c r="BC2901" s="1"/>
      <c r="BD2901" s="1"/>
      <c r="BE2901" s="1"/>
      <c r="BF2901" s="1"/>
      <c r="BG2901" s="1"/>
      <c r="BH2901" s="1"/>
      <c r="BI2901" s="1"/>
      <c r="BJ2901" s="1"/>
      <c r="BK2901" s="1"/>
    </row>
    <row r="2902" spans="1:63" s="2" customFormat="1" ht="15" customHeight="1" x14ac:dyDescent="0.15">
      <c r="A2902" s="1"/>
      <c r="B2902" s="1"/>
      <c r="C2902" s="1"/>
      <c r="D2902" s="1"/>
      <c r="E2902" s="1"/>
      <c r="F2902" s="1"/>
      <c r="G2902" s="1"/>
      <c r="H2902" s="1"/>
      <c r="I2902" s="1"/>
      <c r="J2902" s="1"/>
      <c r="K2902" s="1"/>
      <c r="L2902" s="1"/>
      <c r="M2902" s="1"/>
      <c r="N2902" s="1"/>
      <c r="O2902" s="1"/>
      <c r="P2902" s="1"/>
      <c r="Q2902" s="1"/>
      <c r="R2902" s="1"/>
      <c r="S2902" s="1"/>
      <c r="T2902" s="1"/>
      <c r="U2902" s="1"/>
      <c r="V2902" s="1"/>
      <c r="W2902" s="1"/>
      <c r="X2902" s="1"/>
      <c r="Y2902" s="1"/>
      <c r="Z2902" s="1"/>
      <c r="AA2902" s="1"/>
      <c r="AB2902" s="1"/>
      <c r="AC2902" s="1"/>
      <c r="AD2902" s="1"/>
      <c r="AE2902" s="1"/>
      <c r="AF2902" s="83"/>
      <c r="AG2902" s="87"/>
      <c r="AH2902" s="1"/>
      <c r="AI2902" s="1"/>
      <c r="AJ2902" s="1"/>
      <c r="AK2902" s="1"/>
      <c r="AL2902" s="1"/>
      <c r="AM2902" s="1"/>
      <c r="AN2902" s="1"/>
      <c r="AO2902" s="1"/>
      <c r="AP2902" s="1"/>
      <c r="AQ2902" s="1"/>
      <c r="AR2902" s="1"/>
      <c r="AS2902" s="1"/>
      <c r="AT2902" s="1"/>
      <c r="AU2902" s="1"/>
      <c r="AV2902" s="1"/>
      <c r="AW2902" s="1"/>
      <c r="AX2902" s="1"/>
      <c r="AY2902" s="1"/>
      <c r="AZ2902" s="1"/>
      <c r="BA2902" s="1"/>
      <c r="BB2902" s="1"/>
      <c r="BC2902" s="1"/>
      <c r="BD2902" s="1"/>
      <c r="BE2902" s="1"/>
      <c r="BF2902" s="1"/>
      <c r="BG2902" s="1"/>
      <c r="BH2902" s="1"/>
      <c r="BI2902" s="1"/>
      <c r="BJ2902" s="1"/>
      <c r="BK2902" s="1"/>
    </row>
    <row r="2903" spans="1:63" s="2" customFormat="1" ht="15" customHeight="1" x14ac:dyDescent="0.15">
      <c r="A2903" s="1"/>
      <c r="B2903" s="1"/>
      <c r="C2903" s="1"/>
      <c r="D2903" s="1"/>
      <c r="E2903" s="1"/>
      <c r="F2903" s="1"/>
      <c r="G2903" s="1"/>
      <c r="H2903" s="1"/>
      <c r="I2903" s="1"/>
      <c r="J2903" s="1"/>
      <c r="K2903" s="1"/>
      <c r="L2903" s="1"/>
      <c r="M2903" s="1"/>
      <c r="N2903" s="1"/>
      <c r="O2903" s="1"/>
      <c r="P2903" s="1"/>
      <c r="Q2903" s="1"/>
      <c r="R2903" s="1"/>
      <c r="S2903" s="1"/>
      <c r="T2903" s="1"/>
      <c r="U2903" s="1"/>
      <c r="V2903" s="1"/>
      <c r="W2903" s="1"/>
      <c r="X2903" s="1"/>
      <c r="Y2903" s="1"/>
      <c r="Z2903" s="1"/>
      <c r="AA2903" s="1"/>
      <c r="AB2903" s="1"/>
      <c r="AC2903" s="1"/>
      <c r="AD2903" s="1"/>
      <c r="AE2903" s="1"/>
      <c r="AF2903" s="83"/>
      <c r="AG2903" s="87"/>
      <c r="AH2903" s="1"/>
      <c r="AI2903" s="1"/>
      <c r="AJ2903" s="1"/>
      <c r="AK2903" s="1"/>
      <c r="AL2903" s="1"/>
      <c r="AM2903" s="1"/>
      <c r="AN2903" s="1"/>
      <c r="AO2903" s="1"/>
      <c r="AP2903" s="1"/>
      <c r="AQ2903" s="1"/>
      <c r="AR2903" s="1"/>
      <c r="AS2903" s="1"/>
      <c r="AT2903" s="1"/>
      <c r="AU2903" s="1"/>
      <c r="AV2903" s="1"/>
      <c r="AW2903" s="1"/>
      <c r="AX2903" s="1"/>
      <c r="AY2903" s="1"/>
      <c r="AZ2903" s="1"/>
      <c r="BA2903" s="1"/>
      <c r="BB2903" s="1"/>
      <c r="BC2903" s="1"/>
      <c r="BD2903" s="1"/>
      <c r="BE2903" s="1"/>
      <c r="BF2903" s="1"/>
      <c r="BG2903" s="1"/>
      <c r="BH2903" s="1"/>
      <c r="BI2903" s="1"/>
      <c r="BJ2903" s="1"/>
      <c r="BK2903" s="1"/>
    </row>
    <row r="2904" spans="1:63" s="2" customFormat="1" ht="15" customHeight="1" x14ac:dyDescent="0.15">
      <c r="A2904" s="1"/>
      <c r="B2904" s="1"/>
      <c r="C2904" s="1"/>
      <c r="D2904" s="1"/>
      <c r="E2904" s="1"/>
      <c r="F2904" s="1"/>
      <c r="G2904" s="1"/>
      <c r="H2904" s="1"/>
      <c r="I2904" s="1"/>
      <c r="J2904" s="1"/>
      <c r="K2904" s="1"/>
      <c r="L2904" s="1"/>
      <c r="M2904" s="1"/>
      <c r="N2904" s="1"/>
      <c r="O2904" s="1"/>
      <c r="P2904" s="1"/>
      <c r="Q2904" s="1"/>
      <c r="R2904" s="1"/>
      <c r="S2904" s="1"/>
      <c r="T2904" s="1"/>
      <c r="U2904" s="1"/>
      <c r="V2904" s="1"/>
      <c r="W2904" s="1"/>
      <c r="X2904" s="1"/>
      <c r="Y2904" s="1"/>
      <c r="Z2904" s="1"/>
      <c r="AA2904" s="1"/>
      <c r="AB2904" s="1"/>
      <c r="AC2904" s="1"/>
      <c r="AD2904" s="1"/>
      <c r="AE2904" s="1"/>
      <c r="AF2904" s="83"/>
      <c r="AG2904" s="87"/>
      <c r="AH2904" s="1"/>
      <c r="AI2904" s="1"/>
      <c r="AJ2904" s="1"/>
      <c r="AK2904" s="1"/>
      <c r="AL2904" s="1"/>
      <c r="AM2904" s="1"/>
      <c r="AN2904" s="1"/>
      <c r="AO2904" s="1"/>
      <c r="AP2904" s="1"/>
      <c r="AQ2904" s="1"/>
      <c r="AR2904" s="1"/>
      <c r="AS2904" s="1"/>
      <c r="AT2904" s="1"/>
      <c r="AU2904" s="1"/>
      <c r="AV2904" s="1"/>
      <c r="AW2904" s="1"/>
      <c r="AX2904" s="1"/>
      <c r="AY2904" s="1"/>
      <c r="AZ2904" s="1"/>
      <c r="BA2904" s="1"/>
      <c r="BB2904" s="1"/>
      <c r="BC2904" s="1"/>
      <c r="BD2904" s="1"/>
      <c r="BE2904" s="1"/>
      <c r="BF2904" s="1"/>
      <c r="BG2904" s="1"/>
      <c r="BH2904" s="1"/>
      <c r="BI2904" s="1"/>
      <c r="BJ2904" s="1"/>
      <c r="BK2904" s="1"/>
    </row>
    <row r="2905" spans="1:63" s="2" customFormat="1" ht="15" customHeight="1" x14ac:dyDescent="0.15">
      <c r="A2905" s="1"/>
      <c r="B2905" s="1"/>
      <c r="C2905" s="1"/>
      <c r="D2905" s="1"/>
      <c r="E2905" s="1"/>
      <c r="F2905" s="1"/>
      <c r="G2905" s="1"/>
      <c r="H2905" s="1"/>
      <c r="I2905" s="1"/>
      <c r="J2905" s="1"/>
      <c r="K2905" s="1"/>
      <c r="L2905" s="1"/>
      <c r="M2905" s="1"/>
      <c r="N2905" s="1"/>
      <c r="O2905" s="1"/>
      <c r="P2905" s="1"/>
      <c r="Q2905" s="1"/>
      <c r="R2905" s="1"/>
      <c r="S2905" s="1"/>
      <c r="T2905" s="1"/>
      <c r="U2905" s="1"/>
      <c r="V2905" s="1"/>
      <c r="W2905" s="1"/>
      <c r="X2905" s="1"/>
      <c r="Y2905" s="1"/>
      <c r="Z2905" s="1"/>
      <c r="AA2905" s="1"/>
      <c r="AB2905" s="1"/>
      <c r="AC2905" s="1"/>
      <c r="AD2905" s="1"/>
      <c r="AE2905" s="1"/>
      <c r="AF2905" s="83"/>
      <c r="AG2905" s="87"/>
      <c r="AH2905" s="1"/>
      <c r="AI2905" s="1"/>
      <c r="AJ2905" s="1"/>
      <c r="AK2905" s="1"/>
      <c r="AL2905" s="1"/>
      <c r="AM2905" s="1"/>
      <c r="AN2905" s="1"/>
      <c r="AO2905" s="1"/>
      <c r="AP2905" s="1"/>
      <c r="AQ2905" s="1"/>
      <c r="AR2905" s="1"/>
      <c r="AS2905" s="1"/>
      <c r="AT2905" s="1"/>
      <c r="AU2905" s="1"/>
      <c r="AV2905" s="1"/>
      <c r="AW2905" s="1"/>
      <c r="AX2905" s="1"/>
      <c r="AY2905" s="1"/>
      <c r="AZ2905" s="1"/>
      <c r="BA2905" s="1"/>
      <c r="BB2905" s="1"/>
      <c r="BC2905" s="1"/>
      <c r="BD2905" s="1"/>
      <c r="BE2905" s="1"/>
      <c r="BF2905" s="1"/>
      <c r="BG2905" s="1"/>
      <c r="BH2905" s="1"/>
      <c r="BI2905" s="1"/>
      <c r="BJ2905" s="1"/>
      <c r="BK2905" s="1"/>
    </row>
    <row r="2906" spans="1:63" s="2" customFormat="1" ht="15" customHeight="1" x14ac:dyDescent="0.15">
      <c r="A2906" s="1"/>
      <c r="B2906" s="1"/>
      <c r="C2906" s="1"/>
      <c r="D2906" s="1"/>
      <c r="E2906" s="1"/>
      <c r="F2906" s="1"/>
      <c r="G2906" s="1"/>
      <c r="H2906" s="1"/>
      <c r="I2906" s="1"/>
      <c r="J2906" s="1"/>
      <c r="K2906" s="1"/>
      <c r="L2906" s="1"/>
      <c r="M2906" s="1"/>
      <c r="N2906" s="1"/>
      <c r="O2906" s="1"/>
      <c r="P2906" s="1"/>
      <c r="Q2906" s="1"/>
      <c r="R2906" s="1"/>
      <c r="S2906" s="1"/>
      <c r="T2906" s="1"/>
      <c r="U2906" s="1"/>
      <c r="V2906" s="1"/>
      <c r="W2906" s="1"/>
      <c r="X2906" s="1"/>
      <c r="Y2906" s="1"/>
      <c r="Z2906" s="1"/>
      <c r="AA2906" s="1"/>
      <c r="AB2906" s="1"/>
      <c r="AC2906" s="1"/>
      <c r="AD2906" s="1"/>
      <c r="AE2906" s="1"/>
      <c r="AF2906" s="83"/>
      <c r="AG2906" s="87"/>
      <c r="AH2906" s="1"/>
      <c r="AI2906" s="1"/>
      <c r="AJ2906" s="1"/>
      <c r="AK2906" s="1"/>
      <c r="AL2906" s="1"/>
      <c r="AM2906" s="1"/>
      <c r="AN2906" s="1"/>
      <c r="AO2906" s="1"/>
      <c r="AP2906" s="1"/>
      <c r="AQ2906" s="1"/>
      <c r="AR2906" s="1"/>
      <c r="AS2906" s="1"/>
      <c r="AT2906" s="1"/>
      <c r="AU2906" s="1"/>
      <c r="AV2906" s="1"/>
      <c r="AW2906" s="1"/>
      <c r="AX2906" s="1"/>
      <c r="AY2906" s="1"/>
      <c r="AZ2906" s="1"/>
      <c r="BA2906" s="1"/>
      <c r="BB2906" s="1"/>
      <c r="BC2906" s="1"/>
      <c r="BD2906" s="1"/>
      <c r="BE2906" s="1"/>
      <c r="BF2906" s="1"/>
      <c r="BG2906" s="1"/>
      <c r="BH2906" s="1"/>
      <c r="BI2906" s="1"/>
      <c r="BJ2906" s="1"/>
      <c r="BK2906" s="1"/>
    </row>
    <row r="2907" spans="1:63" s="2" customFormat="1" ht="15" customHeight="1" x14ac:dyDescent="0.15">
      <c r="A2907" s="1"/>
      <c r="B2907" s="1"/>
      <c r="C2907" s="1"/>
      <c r="D2907" s="1"/>
      <c r="E2907" s="1"/>
      <c r="F2907" s="1"/>
      <c r="G2907" s="1"/>
      <c r="H2907" s="1"/>
      <c r="I2907" s="1"/>
      <c r="J2907" s="1"/>
      <c r="K2907" s="1"/>
      <c r="L2907" s="1"/>
      <c r="M2907" s="1"/>
      <c r="N2907" s="1"/>
      <c r="O2907" s="1"/>
      <c r="P2907" s="1"/>
      <c r="Q2907" s="1"/>
      <c r="R2907" s="1"/>
      <c r="S2907" s="1"/>
      <c r="T2907" s="1"/>
      <c r="U2907" s="1"/>
      <c r="V2907" s="1"/>
      <c r="W2907" s="1"/>
      <c r="X2907" s="1"/>
      <c r="Y2907" s="1"/>
      <c r="Z2907" s="1"/>
      <c r="AA2907" s="1"/>
      <c r="AB2907" s="1"/>
      <c r="AC2907" s="1"/>
      <c r="AD2907" s="1"/>
      <c r="AE2907" s="1"/>
      <c r="AF2907" s="83"/>
      <c r="AG2907" s="87"/>
      <c r="AH2907" s="1"/>
      <c r="AI2907" s="1"/>
      <c r="AJ2907" s="1"/>
      <c r="AK2907" s="1"/>
      <c r="AL2907" s="1"/>
      <c r="AM2907" s="1"/>
      <c r="AN2907" s="1"/>
      <c r="AO2907" s="1"/>
      <c r="AP2907" s="1"/>
      <c r="AQ2907" s="1"/>
      <c r="AR2907" s="1"/>
      <c r="AS2907" s="1"/>
      <c r="AT2907" s="1"/>
      <c r="AU2907" s="1"/>
      <c r="AV2907" s="1"/>
      <c r="AW2907" s="1"/>
      <c r="AX2907" s="1"/>
      <c r="AY2907" s="1"/>
      <c r="AZ2907" s="1"/>
      <c r="BA2907" s="1"/>
      <c r="BB2907" s="1"/>
      <c r="BC2907" s="1"/>
      <c r="BD2907" s="1"/>
      <c r="BE2907" s="1"/>
      <c r="BF2907" s="1"/>
      <c r="BG2907" s="1"/>
      <c r="BH2907" s="1"/>
      <c r="BI2907" s="1"/>
      <c r="BJ2907" s="1"/>
      <c r="BK2907" s="1"/>
    </row>
    <row r="2908" spans="1:63" s="2" customFormat="1" ht="15" customHeight="1" x14ac:dyDescent="0.15">
      <c r="A2908" s="1"/>
      <c r="B2908" s="1"/>
      <c r="C2908" s="1"/>
      <c r="D2908" s="1"/>
      <c r="E2908" s="1"/>
      <c r="F2908" s="1"/>
      <c r="G2908" s="1"/>
      <c r="H2908" s="1"/>
      <c r="I2908" s="1"/>
      <c r="J2908" s="1"/>
      <c r="K2908" s="1"/>
      <c r="L2908" s="1"/>
      <c r="M2908" s="1"/>
      <c r="N2908" s="1"/>
      <c r="O2908" s="1"/>
      <c r="P2908" s="1"/>
      <c r="Q2908" s="1"/>
      <c r="R2908" s="1"/>
      <c r="S2908" s="1"/>
      <c r="T2908" s="1"/>
      <c r="U2908" s="1"/>
      <c r="V2908" s="1"/>
      <c r="W2908" s="1"/>
      <c r="X2908" s="1"/>
      <c r="Y2908" s="1"/>
      <c r="Z2908" s="1"/>
      <c r="AA2908" s="1"/>
      <c r="AB2908" s="1"/>
      <c r="AC2908" s="1"/>
      <c r="AD2908" s="1"/>
      <c r="AE2908" s="1"/>
      <c r="AF2908" s="83"/>
      <c r="AG2908" s="87"/>
      <c r="AH2908" s="1"/>
      <c r="AI2908" s="1"/>
      <c r="AJ2908" s="1"/>
      <c r="AK2908" s="1"/>
      <c r="AL2908" s="1"/>
      <c r="AM2908" s="1"/>
      <c r="AN2908" s="1"/>
      <c r="AO2908" s="1"/>
      <c r="AP2908" s="1"/>
      <c r="AQ2908" s="1"/>
      <c r="AR2908" s="1"/>
      <c r="AS2908" s="1"/>
      <c r="AT2908" s="1"/>
      <c r="AU2908" s="1"/>
      <c r="AV2908" s="1"/>
      <c r="AW2908" s="1"/>
      <c r="AX2908" s="1"/>
      <c r="AY2908" s="1"/>
      <c r="AZ2908" s="1"/>
      <c r="BA2908" s="1"/>
      <c r="BB2908" s="1"/>
      <c r="BC2908" s="1"/>
      <c r="BD2908" s="1"/>
      <c r="BE2908" s="1"/>
      <c r="BF2908" s="1"/>
      <c r="BG2908" s="1"/>
      <c r="BH2908" s="1"/>
      <c r="BI2908" s="1"/>
      <c r="BJ2908" s="1"/>
      <c r="BK2908" s="1"/>
    </row>
    <row r="2909" spans="1:63" s="2" customFormat="1" ht="15" customHeight="1" x14ac:dyDescent="0.15">
      <c r="A2909" s="1"/>
      <c r="B2909" s="1"/>
      <c r="C2909" s="1"/>
      <c r="D2909" s="1"/>
      <c r="E2909" s="1"/>
      <c r="F2909" s="1"/>
      <c r="G2909" s="1"/>
      <c r="H2909" s="1"/>
      <c r="I2909" s="1"/>
      <c r="J2909" s="1"/>
      <c r="K2909" s="1"/>
      <c r="L2909" s="1"/>
      <c r="M2909" s="1"/>
      <c r="N2909" s="1"/>
      <c r="O2909" s="1"/>
      <c r="P2909" s="1"/>
      <c r="Q2909" s="1"/>
      <c r="R2909" s="1"/>
      <c r="S2909" s="1"/>
      <c r="T2909" s="1"/>
      <c r="U2909" s="1"/>
      <c r="V2909" s="1"/>
      <c r="W2909" s="1"/>
      <c r="X2909" s="1"/>
      <c r="Y2909" s="1"/>
      <c r="Z2909" s="1"/>
      <c r="AA2909" s="1"/>
      <c r="AB2909" s="1"/>
      <c r="AC2909" s="1"/>
      <c r="AD2909" s="1"/>
      <c r="AE2909" s="1"/>
      <c r="AF2909" s="83"/>
      <c r="AG2909" s="87"/>
      <c r="AH2909" s="1"/>
      <c r="AI2909" s="1"/>
      <c r="AJ2909" s="1"/>
      <c r="AK2909" s="1"/>
      <c r="AL2909" s="1"/>
      <c r="AM2909" s="1"/>
      <c r="AN2909" s="1"/>
      <c r="AO2909" s="1"/>
      <c r="AP2909" s="1"/>
      <c r="AQ2909" s="1"/>
      <c r="AR2909" s="1"/>
      <c r="AS2909" s="1"/>
      <c r="AT2909" s="1"/>
      <c r="AU2909" s="1"/>
      <c r="AV2909" s="1"/>
      <c r="AW2909" s="1"/>
      <c r="AX2909" s="1"/>
      <c r="AY2909" s="1"/>
      <c r="AZ2909" s="1"/>
      <c r="BA2909" s="1"/>
      <c r="BB2909" s="1"/>
      <c r="BC2909" s="1"/>
      <c r="BD2909" s="1"/>
      <c r="BE2909" s="1"/>
      <c r="BF2909" s="1"/>
      <c r="BG2909" s="1"/>
      <c r="BH2909" s="1"/>
      <c r="BI2909" s="1"/>
      <c r="BJ2909" s="1"/>
      <c r="BK2909" s="1"/>
    </row>
    <row r="2910" spans="1:63" s="2" customFormat="1" ht="15" customHeight="1" x14ac:dyDescent="0.15">
      <c r="A2910" s="1"/>
      <c r="B2910" s="1"/>
      <c r="C2910" s="1"/>
      <c r="D2910" s="1"/>
      <c r="E2910" s="1"/>
      <c r="F2910" s="1"/>
      <c r="G2910" s="1"/>
      <c r="H2910" s="1"/>
      <c r="I2910" s="1"/>
      <c r="J2910" s="1"/>
      <c r="K2910" s="1"/>
      <c r="L2910" s="1"/>
      <c r="M2910" s="1"/>
      <c r="N2910" s="1"/>
      <c r="O2910" s="1"/>
      <c r="P2910" s="1"/>
      <c r="Q2910" s="1"/>
      <c r="R2910" s="1"/>
      <c r="S2910" s="1"/>
      <c r="T2910" s="1"/>
      <c r="U2910" s="1"/>
      <c r="V2910" s="1"/>
      <c r="W2910" s="1"/>
      <c r="X2910" s="1"/>
      <c r="Y2910" s="1"/>
      <c r="Z2910" s="1"/>
      <c r="AA2910" s="1"/>
      <c r="AB2910" s="1"/>
      <c r="AC2910" s="1"/>
      <c r="AD2910" s="1"/>
      <c r="AE2910" s="1"/>
      <c r="AF2910" s="83"/>
      <c r="AG2910" s="87"/>
      <c r="AH2910" s="1"/>
      <c r="AI2910" s="1"/>
      <c r="AJ2910" s="1"/>
      <c r="AK2910" s="1"/>
      <c r="AL2910" s="1"/>
      <c r="AM2910" s="1"/>
      <c r="AN2910" s="1"/>
      <c r="AO2910" s="1"/>
      <c r="AP2910" s="1"/>
      <c r="AQ2910" s="1"/>
      <c r="AR2910" s="1"/>
      <c r="AS2910" s="1"/>
      <c r="AT2910" s="1"/>
      <c r="AU2910" s="1"/>
      <c r="AV2910" s="1"/>
      <c r="AW2910" s="1"/>
      <c r="AX2910" s="1"/>
      <c r="AY2910" s="1"/>
      <c r="AZ2910" s="1"/>
      <c r="BA2910" s="1"/>
      <c r="BB2910" s="1"/>
      <c r="BC2910" s="1"/>
      <c r="BD2910" s="1"/>
      <c r="BE2910" s="1"/>
      <c r="BF2910" s="1"/>
      <c r="BG2910" s="1"/>
      <c r="BH2910" s="1"/>
      <c r="BI2910" s="1"/>
      <c r="BJ2910" s="1"/>
      <c r="BK2910" s="1"/>
    </row>
    <row r="2911" spans="1:63" s="2" customFormat="1" ht="15" customHeight="1" x14ac:dyDescent="0.15">
      <c r="A2911" s="1"/>
      <c r="B2911" s="1"/>
      <c r="C2911" s="1"/>
      <c r="D2911" s="1"/>
      <c r="E2911" s="1"/>
      <c r="F2911" s="1"/>
      <c r="G2911" s="1"/>
      <c r="H2911" s="1"/>
      <c r="I2911" s="1"/>
      <c r="J2911" s="1"/>
      <c r="K2911" s="1"/>
      <c r="L2911" s="1"/>
      <c r="M2911" s="1"/>
      <c r="N2911" s="1"/>
      <c r="O2911" s="1"/>
      <c r="P2911" s="1"/>
      <c r="Q2911" s="1"/>
      <c r="R2911" s="1"/>
      <c r="S2911" s="1"/>
      <c r="T2911" s="1"/>
      <c r="U2911" s="1"/>
      <c r="V2911" s="1"/>
      <c r="W2911" s="1"/>
      <c r="X2911" s="1"/>
      <c r="Y2911" s="1"/>
      <c r="Z2911" s="1"/>
      <c r="AA2911" s="1"/>
      <c r="AB2911" s="1"/>
      <c r="AC2911" s="1"/>
      <c r="AD2911" s="1"/>
      <c r="AE2911" s="1"/>
      <c r="AF2911" s="83"/>
      <c r="AG2911" s="87"/>
      <c r="AH2911" s="1"/>
      <c r="AI2911" s="1"/>
      <c r="AJ2911" s="1"/>
      <c r="AK2911" s="1"/>
      <c r="AL2911" s="1"/>
      <c r="AM2911" s="1"/>
      <c r="AN2911" s="1"/>
      <c r="AO2911" s="1"/>
      <c r="AP2911" s="1"/>
      <c r="AQ2911" s="1"/>
      <c r="AR2911" s="1"/>
      <c r="AS2911" s="1"/>
      <c r="AT2911" s="1"/>
      <c r="AU2911" s="1"/>
      <c r="AV2911" s="1"/>
      <c r="AW2911" s="1"/>
      <c r="AX2911" s="1"/>
      <c r="AY2911" s="1"/>
      <c r="AZ2911" s="1"/>
      <c r="BA2911" s="1"/>
      <c r="BB2911" s="1"/>
      <c r="BC2911" s="1"/>
      <c r="BD2911" s="1"/>
      <c r="BE2911" s="1"/>
      <c r="BF2911" s="1"/>
      <c r="BG2911" s="1"/>
      <c r="BH2911" s="1"/>
      <c r="BI2911" s="1"/>
      <c r="BJ2911" s="1"/>
      <c r="BK2911" s="1"/>
    </row>
    <row r="2912" spans="1:63" s="2" customFormat="1" ht="15" customHeight="1" x14ac:dyDescent="0.15">
      <c r="A2912" s="1"/>
      <c r="B2912" s="1"/>
      <c r="C2912" s="1"/>
      <c r="D2912" s="1"/>
      <c r="E2912" s="1"/>
      <c r="F2912" s="1"/>
      <c r="G2912" s="1"/>
      <c r="H2912" s="1"/>
      <c r="I2912" s="1"/>
      <c r="J2912" s="1"/>
      <c r="K2912" s="1"/>
      <c r="L2912" s="1"/>
      <c r="M2912" s="1"/>
      <c r="N2912" s="1"/>
      <c r="O2912" s="1"/>
      <c r="P2912" s="1"/>
      <c r="Q2912" s="1"/>
      <c r="R2912" s="1"/>
      <c r="S2912" s="1"/>
      <c r="T2912" s="1"/>
      <c r="U2912" s="1"/>
      <c r="V2912" s="1"/>
      <c r="W2912" s="1"/>
      <c r="X2912" s="1"/>
      <c r="Y2912" s="1"/>
      <c r="Z2912" s="1"/>
      <c r="AA2912" s="1"/>
      <c r="AB2912" s="1"/>
      <c r="AC2912" s="1"/>
      <c r="AD2912" s="1"/>
      <c r="AE2912" s="1"/>
      <c r="AF2912" s="83"/>
      <c r="AG2912" s="87"/>
      <c r="AH2912" s="1"/>
      <c r="AI2912" s="1"/>
      <c r="AJ2912" s="1"/>
      <c r="AK2912" s="1"/>
      <c r="AL2912" s="1"/>
      <c r="AM2912" s="1"/>
      <c r="AN2912" s="1"/>
      <c r="AO2912" s="1"/>
      <c r="AP2912" s="1"/>
      <c r="AQ2912" s="1"/>
      <c r="AR2912" s="1"/>
      <c r="AS2912" s="1"/>
      <c r="AT2912" s="1"/>
      <c r="AU2912" s="1"/>
      <c r="AV2912" s="1"/>
      <c r="AW2912" s="1"/>
      <c r="AX2912" s="1"/>
      <c r="AY2912" s="1"/>
      <c r="AZ2912" s="1"/>
      <c r="BA2912" s="1"/>
      <c r="BB2912" s="1"/>
      <c r="BC2912" s="1"/>
      <c r="BD2912" s="1"/>
      <c r="BE2912" s="1"/>
      <c r="BF2912" s="1"/>
      <c r="BG2912" s="1"/>
      <c r="BH2912" s="1"/>
      <c r="BI2912" s="1"/>
      <c r="BJ2912" s="1"/>
      <c r="BK2912" s="1"/>
    </row>
    <row r="2913" spans="1:63" s="2" customFormat="1" ht="15" customHeight="1" x14ac:dyDescent="0.15">
      <c r="A2913" s="1"/>
      <c r="B2913" s="1"/>
      <c r="C2913" s="1"/>
      <c r="D2913" s="1"/>
      <c r="E2913" s="1"/>
      <c r="F2913" s="1"/>
      <c r="G2913" s="1"/>
      <c r="H2913" s="1"/>
      <c r="I2913" s="1"/>
      <c r="J2913" s="1"/>
      <c r="K2913" s="1"/>
      <c r="L2913" s="1"/>
      <c r="M2913" s="1"/>
      <c r="N2913" s="1"/>
      <c r="O2913" s="1"/>
      <c r="P2913" s="1"/>
      <c r="Q2913" s="1"/>
      <c r="R2913" s="1"/>
      <c r="S2913" s="1"/>
      <c r="T2913" s="1"/>
      <c r="U2913" s="1"/>
      <c r="V2913" s="1"/>
      <c r="W2913" s="1"/>
      <c r="X2913" s="1"/>
      <c r="Y2913" s="1"/>
      <c r="Z2913" s="1"/>
      <c r="AA2913" s="1"/>
      <c r="AB2913" s="1"/>
      <c r="AC2913" s="1"/>
      <c r="AD2913" s="1"/>
      <c r="AE2913" s="1"/>
      <c r="AF2913" s="83"/>
      <c r="AG2913" s="87"/>
      <c r="AH2913" s="1"/>
      <c r="AI2913" s="1"/>
      <c r="AJ2913" s="1"/>
      <c r="AK2913" s="1"/>
      <c r="AL2913" s="1"/>
      <c r="AM2913" s="1"/>
      <c r="AN2913" s="1"/>
      <c r="AO2913" s="1"/>
      <c r="AP2913" s="1"/>
      <c r="AQ2913" s="1"/>
      <c r="AR2913" s="1"/>
      <c r="AS2913" s="1"/>
      <c r="AT2913" s="1"/>
      <c r="AU2913" s="1"/>
      <c r="AV2913" s="1"/>
      <c r="AW2913" s="1"/>
      <c r="AX2913" s="1"/>
      <c r="AY2913" s="1"/>
      <c r="AZ2913" s="1"/>
      <c r="BA2913" s="1"/>
      <c r="BB2913" s="1"/>
      <c r="BC2913" s="1"/>
      <c r="BD2913" s="1"/>
      <c r="BE2913" s="1"/>
      <c r="BF2913" s="1"/>
      <c r="BG2913" s="1"/>
      <c r="BH2913" s="1"/>
      <c r="BI2913" s="1"/>
      <c r="BJ2913" s="1"/>
      <c r="BK2913" s="1"/>
    </row>
    <row r="2914" spans="1:63" s="2" customFormat="1" ht="15" customHeight="1" x14ac:dyDescent="0.15">
      <c r="A2914" s="1"/>
      <c r="B2914" s="1"/>
      <c r="C2914" s="1"/>
      <c r="D2914" s="1"/>
      <c r="E2914" s="1"/>
      <c r="F2914" s="1"/>
      <c r="G2914" s="1"/>
      <c r="H2914" s="1"/>
      <c r="I2914" s="1"/>
      <c r="J2914" s="1"/>
      <c r="K2914" s="1"/>
      <c r="L2914" s="1"/>
      <c r="M2914" s="1"/>
      <c r="N2914" s="1"/>
      <c r="O2914" s="1"/>
      <c r="P2914" s="1"/>
      <c r="Q2914" s="1"/>
      <c r="R2914" s="1"/>
      <c r="S2914" s="1"/>
      <c r="T2914" s="1"/>
      <c r="U2914" s="1"/>
      <c r="V2914" s="1"/>
      <c r="W2914" s="1"/>
      <c r="X2914" s="1"/>
      <c r="Y2914" s="1"/>
      <c r="Z2914" s="1"/>
      <c r="AA2914" s="1"/>
      <c r="AB2914" s="1"/>
      <c r="AC2914" s="1"/>
      <c r="AD2914" s="1"/>
      <c r="AE2914" s="1"/>
      <c r="AF2914" s="83"/>
      <c r="AG2914" s="87"/>
      <c r="AH2914" s="1"/>
      <c r="AI2914" s="1"/>
      <c r="AJ2914" s="1"/>
      <c r="AK2914" s="1"/>
      <c r="AL2914" s="1"/>
      <c r="AM2914" s="1"/>
      <c r="AN2914" s="1"/>
      <c r="AO2914" s="1"/>
      <c r="AP2914" s="1"/>
      <c r="AQ2914" s="1"/>
      <c r="AR2914" s="1"/>
      <c r="AS2914" s="1"/>
      <c r="AT2914" s="1"/>
      <c r="AU2914" s="1"/>
      <c r="AV2914" s="1"/>
      <c r="AW2914" s="1"/>
      <c r="AX2914" s="1"/>
      <c r="AY2914" s="1"/>
      <c r="AZ2914" s="1"/>
      <c r="BA2914" s="1"/>
      <c r="BB2914" s="1"/>
      <c r="BC2914" s="1"/>
      <c r="BD2914" s="1"/>
      <c r="BE2914" s="1"/>
      <c r="BF2914" s="1"/>
      <c r="BG2914" s="1"/>
      <c r="BH2914" s="1"/>
      <c r="BI2914" s="1"/>
      <c r="BJ2914" s="1"/>
      <c r="BK2914" s="1"/>
    </row>
    <row r="2915" spans="1:63" s="2" customFormat="1" ht="15" customHeight="1" x14ac:dyDescent="0.15">
      <c r="A2915" s="1"/>
      <c r="B2915" s="1"/>
      <c r="C2915" s="1"/>
      <c r="D2915" s="1"/>
      <c r="E2915" s="1"/>
      <c r="F2915" s="1"/>
      <c r="G2915" s="1"/>
      <c r="H2915" s="1"/>
      <c r="I2915" s="1"/>
      <c r="J2915" s="1"/>
      <c r="K2915" s="1"/>
      <c r="L2915" s="1"/>
      <c r="M2915" s="1"/>
      <c r="N2915" s="1"/>
      <c r="O2915" s="1"/>
      <c r="P2915" s="1"/>
      <c r="Q2915" s="1"/>
      <c r="R2915" s="1"/>
      <c r="S2915" s="1"/>
      <c r="T2915" s="1"/>
      <c r="U2915" s="1"/>
      <c r="V2915" s="1"/>
      <c r="W2915" s="1"/>
      <c r="X2915" s="1"/>
      <c r="Y2915" s="1"/>
      <c r="Z2915" s="1"/>
      <c r="AA2915" s="1"/>
      <c r="AB2915" s="1"/>
      <c r="AC2915" s="1"/>
      <c r="AD2915" s="1"/>
      <c r="AE2915" s="1"/>
      <c r="AF2915" s="83"/>
      <c r="AG2915" s="87"/>
      <c r="AH2915" s="1"/>
      <c r="AI2915" s="1"/>
      <c r="AJ2915" s="1"/>
      <c r="AK2915" s="1"/>
      <c r="AL2915" s="1"/>
      <c r="AM2915" s="1"/>
      <c r="AN2915" s="1"/>
      <c r="AO2915" s="1"/>
      <c r="AP2915" s="1"/>
      <c r="AQ2915" s="1"/>
      <c r="AR2915" s="1"/>
      <c r="AS2915" s="1"/>
      <c r="AT2915" s="1"/>
      <c r="AU2915" s="1"/>
      <c r="AV2915" s="1"/>
      <c r="AW2915" s="1"/>
      <c r="AX2915" s="1"/>
      <c r="AY2915" s="1"/>
      <c r="AZ2915" s="1"/>
      <c r="BA2915" s="1"/>
      <c r="BB2915" s="1"/>
      <c r="BC2915" s="1"/>
      <c r="BD2915" s="1"/>
      <c r="BE2915" s="1"/>
      <c r="BF2915" s="1"/>
      <c r="BG2915" s="1"/>
      <c r="BH2915" s="1"/>
      <c r="BI2915" s="1"/>
      <c r="BJ2915" s="1"/>
      <c r="BK2915" s="1"/>
    </row>
    <row r="2916" spans="1:63" s="2" customFormat="1" ht="15" customHeight="1" x14ac:dyDescent="0.15">
      <c r="A2916" s="1"/>
      <c r="B2916" s="1"/>
      <c r="C2916" s="1"/>
      <c r="D2916" s="1"/>
      <c r="E2916" s="1"/>
      <c r="F2916" s="1"/>
      <c r="G2916" s="1"/>
      <c r="H2916" s="1"/>
      <c r="I2916" s="1"/>
      <c r="J2916" s="1"/>
      <c r="K2916" s="1"/>
      <c r="L2916" s="1"/>
      <c r="M2916" s="1"/>
      <c r="N2916" s="1"/>
      <c r="O2916" s="1"/>
      <c r="P2916" s="1"/>
      <c r="Q2916" s="1"/>
      <c r="R2916" s="1"/>
      <c r="S2916" s="1"/>
      <c r="T2916" s="1"/>
      <c r="U2916" s="1"/>
      <c r="V2916" s="1"/>
      <c r="W2916" s="1"/>
      <c r="X2916" s="1"/>
      <c r="Y2916" s="1"/>
      <c r="Z2916" s="1"/>
      <c r="AA2916" s="1"/>
      <c r="AB2916" s="1"/>
      <c r="AC2916" s="1"/>
      <c r="AD2916" s="1"/>
      <c r="AE2916" s="1"/>
      <c r="AF2916" s="83"/>
      <c r="AG2916" s="87"/>
      <c r="AH2916" s="1"/>
      <c r="AI2916" s="1"/>
      <c r="AJ2916" s="1"/>
      <c r="AK2916" s="1"/>
      <c r="AL2916" s="1"/>
      <c r="AM2916" s="1"/>
      <c r="AN2916" s="1"/>
      <c r="AO2916" s="1"/>
      <c r="AP2916" s="1"/>
      <c r="AQ2916" s="1"/>
      <c r="AR2916" s="1"/>
      <c r="AS2916" s="1"/>
      <c r="AT2916" s="1"/>
      <c r="AU2916" s="1"/>
      <c r="AV2916" s="1"/>
      <c r="AW2916" s="1"/>
      <c r="AX2916" s="1"/>
      <c r="AY2916" s="1"/>
      <c r="AZ2916" s="1"/>
      <c r="BA2916" s="1"/>
      <c r="BB2916" s="1"/>
      <c r="BC2916" s="1"/>
      <c r="BD2916" s="1"/>
      <c r="BE2916" s="1"/>
      <c r="BF2916" s="1"/>
      <c r="BG2916" s="1"/>
      <c r="BH2916" s="1"/>
      <c r="BI2916" s="1"/>
      <c r="BJ2916" s="1"/>
      <c r="BK2916" s="1"/>
    </row>
    <row r="2917" spans="1:63" s="2" customFormat="1" ht="15" customHeight="1" x14ac:dyDescent="0.15">
      <c r="A2917" s="1"/>
      <c r="B2917" s="1"/>
      <c r="C2917" s="1"/>
      <c r="D2917" s="1"/>
      <c r="E2917" s="1"/>
      <c r="F2917" s="1"/>
      <c r="G2917" s="1"/>
      <c r="H2917" s="1"/>
      <c r="I2917" s="1"/>
      <c r="J2917" s="1"/>
      <c r="K2917" s="1"/>
      <c r="L2917" s="1"/>
      <c r="M2917" s="1"/>
      <c r="N2917" s="1"/>
      <c r="O2917" s="1"/>
      <c r="P2917" s="1"/>
      <c r="Q2917" s="1"/>
      <c r="R2917" s="1"/>
      <c r="S2917" s="1"/>
      <c r="T2917" s="1"/>
      <c r="U2917" s="1"/>
      <c r="V2917" s="1"/>
      <c r="W2917" s="1"/>
      <c r="X2917" s="1"/>
      <c r="Y2917" s="1"/>
      <c r="Z2917" s="1"/>
      <c r="AA2917" s="1"/>
      <c r="AB2917" s="1"/>
      <c r="AC2917" s="1"/>
      <c r="AD2917" s="1"/>
      <c r="AE2917" s="1"/>
      <c r="AF2917" s="83"/>
      <c r="AG2917" s="87"/>
      <c r="AH2917" s="1"/>
      <c r="AI2917" s="1"/>
      <c r="AJ2917" s="1"/>
      <c r="AK2917" s="1"/>
      <c r="AL2917" s="1"/>
      <c r="AM2917" s="1"/>
      <c r="AN2917" s="1"/>
      <c r="AO2917" s="1"/>
      <c r="AP2917" s="1"/>
      <c r="AQ2917" s="1"/>
      <c r="AR2917" s="1"/>
      <c r="AS2917" s="1"/>
      <c r="AT2917" s="1"/>
      <c r="AU2917" s="1"/>
      <c r="AV2917" s="1"/>
      <c r="AW2917" s="1"/>
      <c r="AX2917" s="1"/>
      <c r="AY2917" s="1"/>
      <c r="AZ2917" s="1"/>
      <c r="BA2917" s="1"/>
      <c r="BB2917" s="1"/>
      <c r="BC2917" s="1"/>
      <c r="BD2917" s="1"/>
      <c r="BE2917" s="1"/>
      <c r="BF2917" s="1"/>
      <c r="BG2917" s="1"/>
      <c r="BH2917" s="1"/>
      <c r="BI2917" s="1"/>
      <c r="BJ2917" s="1"/>
      <c r="BK2917" s="1"/>
    </row>
    <row r="2918" spans="1:63" s="2" customFormat="1" ht="15" customHeight="1" x14ac:dyDescent="0.15">
      <c r="A2918" s="1"/>
      <c r="B2918" s="1"/>
      <c r="C2918" s="1"/>
      <c r="D2918" s="1"/>
      <c r="E2918" s="1"/>
      <c r="F2918" s="1"/>
      <c r="G2918" s="1"/>
      <c r="H2918" s="1"/>
      <c r="I2918" s="1"/>
      <c r="J2918" s="1"/>
      <c r="K2918" s="1"/>
      <c r="L2918" s="1"/>
      <c r="M2918" s="1"/>
      <c r="N2918" s="1"/>
      <c r="O2918" s="1"/>
      <c r="P2918" s="1"/>
      <c r="Q2918" s="1"/>
      <c r="R2918" s="1"/>
      <c r="S2918" s="1"/>
      <c r="T2918" s="1"/>
      <c r="U2918" s="1"/>
      <c r="V2918" s="1"/>
      <c r="W2918" s="1"/>
      <c r="X2918" s="1"/>
      <c r="Y2918" s="1"/>
      <c r="Z2918" s="1"/>
      <c r="AA2918" s="1"/>
      <c r="AB2918" s="1"/>
      <c r="AC2918" s="1"/>
      <c r="AD2918" s="1"/>
      <c r="AE2918" s="1"/>
      <c r="AF2918" s="83"/>
      <c r="AG2918" s="87"/>
      <c r="AH2918" s="1"/>
      <c r="AI2918" s="1"/>
      <c r="AJ2918" s="1"/>
      <c r="AK2918" s="1"/>
      <c r="AL2918" s="1"/>
      <c r="AM2918" s="1"/>
      <c r="AN2918" s="1"/>
      <c r="AO2918" s="1"/>
      <c r="AP2918" s="1"/>
      <c r="AQ2918" s="1"/>
      <c r="AR2918" s="1"/>
      <c r="AS2918" s="1"/>
      <c r="AT2918" s="1"/>
      <c r="AU2918" s="1"/>
      <c r="AV2918" s="1"/>
      <c r="AW2918" s="1"/>
      <c r="AX2918" s="1"/>
      <c r="AY2918" s="1"/>
      <c r="AZ2918" s="1"/>
      <c r="BA2918" s="1"/>
      <c r="BB2918" s="1"/>
      <c r="BC2918" s="1"/>
      <c r="BD2918" s="1"/>
      <c r="BE2918" s="1"/>
      <c r="BF2918" s="1"/>
      <c r="BG2918" s="1"/>
      <c r="BH2918" s="1"/>
      <c r="BI2918" s="1"/>
      <c r="BJ2918" s="1"/>
      <c r="BK2918" s="1"/>
    </row>
    <row r="2919" spans="1:63" s="2" customFormat="1" ht="15" customHeight="1" x14ac:dyDescent="0.15">
      <c r="A2919" s="1"/>
      <c r="B2919" s="1"/>
      <c r="C2919" s="1"/>
      <c r="D2919" s="1"/>
      <c r="E2919" s="1"/>
      <c r="F2919" s="1"/>
      <c r="G2919" s="1"/>
      <c r="H2919" s="1"/>
      <c r="I2919" s="1"/>
      <c r="J2919" s="1"/>
      <c r="K2919" s="1"/>
      <c r="L2919" s="1"/>
      <c r="M2919" s="1"/>
      <c r="N2919" s="1"/>
      <c r="O2919" s="1"/>
      <c r="P2919" s="1"/>
      <c r="Q2919" s="1"/>
      <c r="R2919" s="1"/>
      <c r="S2919" s="1"/>
      <c r="T2919" s="1"/>
      <c r="U2919" s="1"/>
      <c r="V2919" s="1"/>
      <c r="W2919" s="1"/>
      <c r="X2919" s="1"/>
      <c r="Y2919" s="1"/>
      <c r="Z2919" s="1"/>
      <c r="AA2919" s="1"/>
      <c r="AB2919" s="1"/>
      <c r="AC2919" s="1"/>
      <c r="AD2919" s="1"/>
      <c r="AE2919" s="1"/>
      <c r="AF2919" s="83"/>
      <c r="AG2919" s="87"/>
      <c r="AH2919" s="1"/>
      <c r="AI2919" s="1"/>
      <c r="AJ2919" s="1"/>
      <c r="AK2919" s="1"/>
      <c r="AL2919" s="1"/>
      <c r="AM2919" s="1"/>
      <c r="AN2919" s="1"/>
      <c r="AO2919" s="1"/>
      <c r="AP2919" s="1"/>
      <c r="AQ2919" s="1"/>
      <c r="AR2919" s="1"/>
      <c r="AS2919" s="1"/>
      <c r="AT2919" s="1"/>
      <c r="AU2919" s="1"/>
      <c r="AV2919" s="1"/>
      <c r="AW2919" s="1"/>
      <c r="AX2919" s="1"/>
      <c r="AY2919" s="1"/>
      <c r="AZ2919" s="1"/>
      <c r="BA2919" s="1"/>
      <c r="BB2919" s="1"/>
      <c r="BC2919" s="1"/>
      <c r="BD2919" s="1"/>
      <c r="BE2919" s="1"/>
      <c r="BF2919" s="1"/>
      <c r="BG2919" s="1"/>
      <c r="BH2919" s="1"/>
      <c r="BI2919" s="1"/>
      <c r="BJ2919" s="1"/>
      <c r="BK2919" s="1"/>
    </row>
    <row r="2920" spans="1:63" s="2" customFormat="1" ht="15" customHeight="1" x14ac:dyDescent="0.15">
      <c r="A2920" s="1"/>
      <c r="B2920" s="1"/>
      <c r="C2920" s="1"/>
      <c r="D2920" s="1"/>
      <c r="E2920" s="1"/>
      <c r="F2920" s="1"/>
      <c r="G2920" s="1"/>
      <c r="H2920" s="1"/>
      <c r="I2920" s="1"/>
      <c r="J2920" s="1"/>
      <c r="K2920" s="1"/>
      <c r="L2920" s="1"/>
      <c r="M2920" s="1"/>
      <c r="N2920" s="1"/>
      <c r="O2920" s="1"/>
      <c r="P2920" s="1"/>
      <c r="Q2920" s="1"/>
      <c r="R2920" s="1"/>
      <c r="S2920" s="1"/>
      <c r="T2920" s="1"/>
      <c r="U2920" s="1"/>
      <c r="V2920" s="1"/>
      <c r="W2920" s="1"/>
      <c r="X2920" s="1"/>
      <c r="Y2920" s="1"/>
      <c r="Z2920" s="1"/>
      <c r="AA2920" s="1"/>
      <c r="AB2920" s="1"/>
      <c r="AC2920" s="1"/>
      <c r="AD2920" s="1"/>
      <c r="AE2920" s="1"/>
      <c r="AF2920" s="83"/>
      <c r="AG2920" s="87"/>
      <c r="AH2920" s="1"/>
      <c r="AI2920" s="1"/>
      <c r="AJ2920" s="1"/>
      <c r="AK2920" s="1"/>
      <c r="AL2920" s="1"/>
      <c r="AM2920" s="1"/>
      <c r="AN2920" s="1"/>
      <c r="AO2920" s="1"/>
      <c r="AP2920" s="1"/>
      <c r="AQ2920" s="1"/>
      <c r="AR2920" s="1"/>
      <c r="AS2920" s="1"/>
      <c r="AT2920" s="1"/>
      <c r="AU2920" s="1"/>
      <c r="AV2920" s="1"/>
      <c r="AW2920" s="1"/>
      <c r="AX2920" s="1"/>
      <c r="AY2920" s="1"/>
      <c r="AZ2920" s="1"/>
      <c r="BA2920" s="1"/>
      <c r="BB2920" s="1"/>
      <c r="BC2920" s="1"/>
      <c r="BD2920" s="1"/>
      <c r="BE2920" s="1"/>
      <c r="BF2920" s="1"/>
      <c r="BG2920" s="1"/>
      <c r="BH2920" s="1"/>
      <c r="BI2920" s="1"/>
      <c r="BJ2920" s="1"/>
      <c r="BK2920" s="1"/>
    </row>
    <row r="2921" spans="1:63" s="2" customFormat="1" ht="15" customHeight="1" x14ac:dyDescent="0.15">
      <c r="A2921" s="1"/>
      <c r="B2921" s="1"/>
      <c r="C2921" s="1"/>
      <c r="D2921" s="1"/>
      <c r="E2921" s="1"/>
      <c r="F2921" s="1"/>
      <c r="G2921" s="1"/>
      <c r="H2921" s="1"/>
      <c r="I2921" s="1"/>
      <c r="J2921" s="1"/>
      <c r="K2921" s="1"/>
      <c r="L2921" s="1"/>
      <c r="M2921" s="1"/>
      <c r="N2921" s="1"/>
      <c r="O2921" s="1"/>
      <c r="P2921" s="1"/>
      <c r="Q2921" s="1"/>
      <c r="R2921" s="1"/>
      <c r="S2921" s="1"/>
      <c r="T2921" s="1"/>
      <c r="U2921" s="1"/>
      <c r="V2921" s="1"/>
      <c r="W2921" s="1"/>
      <c r="X2921" s="1"/>
      <c r="Y2921" s="1"/>
      <c r="Z2921" s="1"/>
      <c r="AA2921" s="1"/>
      <c r="AB2921" s="1"/>
      <c r="AC2921" s="1"/>
      <c r="AD2921" s="1"/>
      <c r="AE2921" s="1"/>
      <c r="AF2921" s="83"/>
      <c r="AG2921" s="87"/>
      <c r="AH2921" s="1"/>
      <c r="AI2921" s="1"/>
      <c r="AJ2921" s="1"/>
      <c r="AK2921" s="1"/>
      <c r="AL2921" s="1"/>
      <c r="AM2921" s="1"/>
      <c r="AN2921" s="1"/>
      <c r="AO2921" s="1"/>
      <c r="AP2921" s="1"/>
      <c r="AQ2921" s="1"/>
      <c r="AR2921" s="1"/>
      <c r="AS2921" s="1"/>
      <c r="AT2921" s="1"/>
      <c r="AU2921" s="1"/>
      <c r="AV2921" s="1"/>
      <c r="AW2921" s="1"/>
      <c r="AX2921" s="1"/>
      <c r="AY2921" s="1"/>
      <c r="AZ2921" s="1"/>
      <c r="BA2921" s="1"/>
      <c r="BB2921" s="1"/>
      <c r="BC2921" s="1"/>
      <c r="BD2921" s="1"/>
      <c r="BE2921" s="1"/>
      <c r="BF2921" s="1"/>
      <c r="BG2921" s="1"/>
      <c r="BH2921" s="1"/>
      <c r="BI2921" s="1"/>
      <c r="BJ2921" s="1"/>
      <c r="BK2921" s="1"/>
    </row>
    <row r="2922" spans="1:63" s="2" customFormat="1" ht="15" customHeight="1" x14ac:dyDescent="0.15">
      <c r="A2922" s="1"/>
      <c r="B2922" s="1"/>
      <c r="C2922" s="1"/>
      <c r="D2922" s="1"/>
      <c r="E2922" s="1"/>
      <c r="F2922" s="1"/>
      <c r="G2922" s="1"/>
      <c r="H2922" s="1"/>
      <c r="I2922" s="1"/>
      <c r="J2922" s="1"/>
      <c r="K2922" s="1"/>
      <c r="L2922" s="1"/>
      <c r="M2922" s="1"/>
      <c r="N2922" s="1"/>
      <c r="O2922" s="1"/>
      <c r="P2922" s="1"/>
      <c r="Q2922" s="1"/>
      <c r="R2922" s="1"/>
      <c r="S2922" s="1"/>
      <c r="T2922" s="1"/>
      <c r="U2922" s="1"/>
      <c r="V2922" s="1"/>
      <c r="W2922" s="1"/>
      <c r="X2922" s="1"/>
      <c r="Y2922" s="1"/>
      <c r="Z2922" s="1"/>
      <c r="AA2922" s="1"/>
      <c r="AB2922" s="1"/>
      <c r="AC2922" s="1"/>
      <c r="AD2922" s="1"/>
      <c r="AE2922" s="1"/>
      <c r="AF2922" s="83"/>
      <c r="AG2922" s="87"/>
      <c r="AH2922" s="1"/>
      <c r="AI2922" s="1"/>
      <c r="AJ2922" s="1"/>
      <c r="AK2922" s="1"/>
      <c r="AL2922" s="1"/>
      <c r="AM2922" s="1"/>
      <c r="AN2922" s="1"/>
      <c r="AO2922" s="1"/>
      <c r="AP2922" s="1"/>
      <c r="AQ2922" s="1"/>
      <c r="AR2922" s="1"/>
      <c r="AS2922" s="1"/>
      <c r="AT2922" s="1"/>
      <c r="AU2922" s="1"/>
      <c r="AV2922" s="1"/>
      <c r="AW2922" s="1"/>
      <c r="AX2922" s="1"/>
      <c r="AY2922" s="1"/>
      <c r="AZ2922" s="1"/>
      <c r="BA2922" s="1"/>
      <c r="BB2922" s="1"/>
      <c r="BC2922" s="1"/>
      <c r="BD2922" s="1"/>
      <c r="BE2922" s="1"/>
      <c r="BF2922" s="1"/>
      <c r="BG2922" s="1"/>
      <c r="BH2922" s="1"/>
      <c r="BI2922" s="1"/>
      <c r="BJ2922" s="1"/>
      <c r="BK2922" s="1"/>
    </row>
    <row r="2923" spans="1:63" s="2" customFormat="1" ht="15" customHeight="1" x14ac:dyDescent="0.15">
      <c r="A2923" s="1"/>
      <c r="B2923" s="1"/>
      <c r="C2923" s="1"/>
      <c r="D2923" s="1"/>
      <c r="E2923" s="1"/>
      <c r="F2923" s="1"/>
      <c r="G2923" s="1"/>
      <c r="H2923" s="1"/>
      <c r="I2923" s="1"/>
      <c r="J2923" s="1"/>
      <c r="K2923" s="1"/>
      <c r="L2923" s="1"/>
      <c r="M2923" s="1"/>
      <c r="N2923" s="1"/>
      <c r="O2923" s="1"/>
      <c r="P2923" s="1"/>
      <c r="Q2923" s="1"/>
      <c r="R2923" s="1"/>
      <c r="S2923" s="1"/>
      <c r="T2923" s="1"/>
      <c r="U2923" s="1"/>
      <c r="V2923" s="1"/>
      <c r="W2923" s="1"/>
      <c r="X2923" s="1"/>
      <c r="Y2923" s="1"/>
      <c r="Z2923" s="1"/>
      <c r="AA2923" s="1"/>
      <c r="AB2923" s="1"/>
      <c r="AC2923" s="1"/>
      <c r="AD2923" s="1"/>
      <c r="AE2923" s="1"/>
      <c r="AF2923" s="83"/>
      <c r="AG2923" s="87"/>
      <c r="AH2923" s="1"/>
      <c r="AI2923" s="1"/>
      <c r="AJ2923" s="1"/>
      <c r="AK2923" s="1"/>
      <c r="AL2923" s="1"/>
      <c r="AM2923" s="1"/>
      <c r="AN2923" s="1"/>
      <c r="AO2923" s="1"/>
      <c r="AP2923" s="1"/>
      <c r="AQ2923" s="1"/>
      <c r="AR2923" s="1"/>
      <c r="AS2923" s="1"/>
      <c r="AT2923" s="1"/>
      <c r="AU2923" s="1"/>
      <c r="AV2923" s="1"/>
      <c r="AW2923" s="1"/>
      <c r="AX2923" s="1"/>
      <c r="AY2923" s="1"/>
      <c r="AZ2923" s="1"/>
      <c r="BA2923" s="1"/>
      <c r="BB2923" s="1"/>
      <c r="BC2923" s="1"/>
      <c r="BD2923" s="1"/>
      <c r="BE2923" s="1"/>
      <c r="BF2923" s="1"/>
      <c r="BG2923" s="1"/>
      <c r="BH2923" s="1"/>
      <c r="BI2923" s="1"/>
      <c r="BJ2923" s="1"/>
      <c r="BK2923" s="1"/>
    </row>
    <row r="2924" spans="1:63" s="2" customFormat="1" ht="15" customHeight="1" x14ac:dyDescent="0.15">
      <c r="A2924" s="1"/>
      <c r="B2924" s="1"/>
      <c r="C2924" s="1"/>
      <c r="D2924" s="1"/>
      <c r="E2924" s="1"/>
      <c r="F2924" s="1"/>
      <c r="G2924" s="1"/>
      <c r="H2924" s="1"/>
      <c r="I2924" s="1"/>
      <c r="J2924" s="1"/>
      <c r="K2924" s="1"/>
      <c r="L2924" s="1"/>
      <c r="M2924" s="1"/>
      <c r="N2924" s="1"/>
      <c r="O2924" s="1"/>
      <c r="P2924" s="1"/>
      <c r="Q2924" s="1"/>
      <c r="R2924" s="1"/>
      <c r="S2924" s="1"/>
      <c r="T2924" s="1"/>
      <c r="U2924" s="1"/>
      <c r="V2924" s="1"/>
      <c r="W2924" s="1"/>
      <c r="X2924" s="1"/>
      <c r="Y2924" s="1"/>
      <c r="Z2924" s="1"/>
      <c r="AA2924" s="1"/>
      <c r="AB2924" s="1"/>
      <c r="AC2924" s="1"/>
      <c r="AD2924" s="1"/>
      <c r="AE2924" s="1"/>
      <c r="AF2924" s="83"/>
      <c r="AG2924" s="87"/>
      <c r="AH2924" s="1"/>
      <c r="AI2924" s="1"/>
      <c r="AJ2924" s="1"/>
      <c r="AK2924" s="1"/>
      <c r="AL2924" s="1"/>
      <c r="AM2924" s="1"/>
      <c r="AN2924" s="1"/>
      <c r="AO2924" s="1"/>
      <c r="AP2924" s="1"/>
      <c r="AQ2924" s="1"/>
      <c r="AR2924" s="1"/>
      <c r="AS2924" s="1"/>
      <c r="AT2924" s="1"/>
      <c r="AU2924" s="1"/>
      <c r="AV2924" s="1"/>
      <c r="AW2924" s="1"/>
      <c r="AX2924" s="1"/>
      <c r="AY2924" s="1"/>
      <c r="AZ2924" s="1"/>
      <c r="BA2924" s="1"/>
      <c r="BB2924" s="1"/>
      <c r="BC2924" s="1"/>
      <c r="BD2924" s="1"/>
      <c r="BE2924" s="1"/>
      <c r="BF2924" s="1"/>
      <c r="BG2924" s="1"/>
      <c r="BH2924" s="1"/>
      <c r="BI2924" s="1"/>
      <c r="BJ2924" s="1"/>
      <c r="BK2924" s="1"/>
    </row>
    <row r="2925" spans="1:63" s="2" customFormat="1" ht="15" customHeight="1" x14ac:dyDescent="0.15">
      <c r="A2925" s="1"/>
      <c r="B2925" s="1"/>
      <c r="C2925" s="1"/>
      <c r="D2925" s="1"/>
      <c r="E2925" s="1"/>
      <c r="F2925" s="1"/>
      <c r="G2925" s="1"/>
      <c r="H2925" s="1"/>
      <c r="I2925" s="1"/>
      <c r="J2925" s="1"/>
      <c r="K2925" s="1"/>
      <c r="L2925" s="1"/>
      <c r="M2925" s="1"/>
      <c r="N2925" s="1"/>
      <c r="O2925" s="1"/>
      <c r="P2925" s="1"/>
      <c r="Q2925" s="1"/>
      <c r="R2925" s="1"/>
      <c r="S2925" s="1"/>
      <c r="T2925" s="1"/>
      <c r="U2925" s="1"/>
      <c r="V2925" s="1"/>
      <c r="W2925" s="1"/>
      <c r="X2925" s="1"/>
      <c r="Y2925" s="1"/>
      <c r="Z2925" s="1"/>
      <c r="AA2925" s="1"/>
      <c r="AB2925" s="1"/>
      <c r="AC2925" s="1"/>
      <c r="AD2925" s="1"/>
      <c r="AE2925" s="1"/>
      <c r="AF2925" s="83"/>
      <c r="AG2925" s="87"/>
      <c r="AH2925" s="1"/>
      <c r="AI2925" s="1"/>
      <c r="AJ2925" s="1"/>
      <c r="AK2925" s="1"/>
      <c r="AL2925" s="1"/>
      <c r="AM2925" s="1"/>
      <c r="AN2925" s="1"/>
      <c r="AO2925" s="1"/>
      <c r="AP2925" s="1"/>
      <c r="AQ2925" s="1"/>
      <c r="AR2925" s="1"/>
      <c r="AS2925" s="1"/>
      <c r="AT2925" s="1"/>
      <c r="AU2925" s="1"/>
      <c r="AV2925" s="1"/>
      <c r="AW2925" s="1"/>
      <c r="AX2925" s="1"/>
      <c r="AY2925" s="1"/>
      <c r="AZ2925" s="1"/>
      <c r="BA2925" s="1"/>
      <c r="BB2925" s="1"/>
      <c r="BC2925" s="1"/>
      <c r="BD2925" s="1"/>
      <c r="BE2925" s="1"/>
      <c r="BF2925" s="1"/>
      <c r="BG2925" s="1"/>
      <c r="BH2925" s="1"/>
      <c r="BI2925" s="1"/>
      <c r="BJ2925" s="1"/>
      <c r="BK2925" s="1"/>
    </row>
    <row r="2926" spans="1:63" s="2" customFormat="1" ht="15" customHeight="1" x14ac:dyDescent="0.15">
      <c r="A2926" s="1"/>
      <c r="B2926" s="1"/>
      <c r="C2926" s="1"/>
      <c r="D2926" s="1"/>
      <c r="E2926" s="1"/>
      <c r="F2926" s="1"/>
      <c r="G2926" s="1"/>
      <c r="H2926" s="1"/>
      <c r="I2926" s="1"/>
      <c r="J2926" s="1"/>
      <c r="K2926" s="1"/>
      <c r="L2926" s="1"/>
      <c r="M2926" s="1"/>
      <c r="N2926" s="1"/>
      <c r="O2926" s="1"/>
      <c r="P2926" s="1"/>
      <c r="Q2926" s="1"/>
      <c r="R2926" s="1"/>
      <c r="S2926" s="1"/>
      <c r="T2926" s="1"/>
      <c r="U2926" s="1"/>
      <c r="V2926" s="1"/>
      <c r="W2926" s="1"/>
      <c r="X2926" s="1"/>
      <c r="Y2926" s="1"/>
      <c r="Z2926" s="1"/>
      <c r="AA2926" s="1"/>
      <c r="AB2926" s="1"/>
      <c r="AC2926" s="1"/>
      <c r="AD2926" s="1"/>
      <c r="AE2926" s="1"/>
      <c r="AF2926" s="83"/>
      <c r="AG2926" s="87"/>
      <c r="AH2926" s="1"/>
      <c r="AI2926" s="1"/>
      <c r="AJ2926" s="1"/>
      <c r="AK2926" s="1"/>
      <c r="AL2926" s="1"/>
      <c r="AM2926" s="1"/>
      <c r="AN2926" s="1"/>
      <c r="AO2926" s="1"/>
      <c r="AP2926" s="1"/>
      <c r="AQ2926" s="1"/>
      <c r="AR2926" s="1"/>
      <c r="AS2926" s="1"/>
      <c r="AT2926" s="1"/>
      <c r="AU2926" s="1"/>
      <c r="AV2926" s="1"/>
      <c r="AW2926" s="1"/>
      <c r="AX2926" s="1"/>
      <c r="AY2926" s="1"/>
      <c r="AZ2926" s="1"/>
      <c r="BA2926" s="1"/>
      <c r="BB2926" s="1"/>
      <c r="BC2926" s="1"/>
      <c r="BD2926" s="1"/>
      <c r="BE2926" s="1"/>
      <c r="BF2926" s="1"/>
      <c r="BG2926" s="1"/>
      <c r="BH2926" s="1"/>
      <c r="BI2926" s="1"/>
      <c r="BJ2926" s="1"/>
      <c r="BK2926" s="1"/>
    </row>
    <row r="2927" spans="1:63" s="2" customFormat="1" ht="15" customHeight="1" x14ac:dyDescent="0.15">
      <c r="A2927" s="1"/>
      <c r="B2927" s="1"/>
      <c r="C2927" s="1"/>
      <c r="D2927" s="1"/>
      <c r="E2927" s="1"/>
      <c r="F2927" s="1"/>
      <c r="G2927" s="1"/>
      <c r="H2927" s="1"/>
      <c r="I2927" s="1"/>
      <c r="J2927" s="1"/>
      <c r="K2927" s="1"/>
      <c r="L2927" s="1"/>
      <c r="M2927" s="1"/>
      <c r="N2927" s="1"/>
      <c r="O2927" s="1"/>
      <c r="P2927" s="1"/>
      <c r="Q2927" s="1"/>
      <c r="R2927" s="1"/>
      <c r="S2927" s="1"/>
      <c r="T2927" s="1"/>
      <c r="U2927" s="1"/>
      <c r="V2927" s="1"/>
      <c r="W2927" s="1"/>
      <c r="X2927" s="1"/>
      <c r="Y2927" s="1"/>
      <c r="Z2927" s="1"/>
      <c r="AA2927" s="1"/>
      <c r="AB2927" s="1"/>
      <c r="AC2927" s="1"/>
      <c r="AD2927" s="1"/>
      <c r="AE2927" s="1"/>
      <c r="AF2927" s="83"/>
      <c r="AG2927" s="87"/>
      <c r="AH2927" s="1"/>
      <c r="AI2927" s="1"/>
      <c r="AJ2927" s="1"/>
      <c r="AK2927" s="1"/>
      <c r="AL2927" s="1"/>
      <c r="AM2927" s="1"/>
      <c r="AN2927" s="1"/>
      <c r="AO2927" s="1"/>
      <c r="AP2927" s="1"/>
      <c r="AQ2927" s="1"/>
      <c r="AR2927" s="1"/>
      <c r="AS2927" s="1"/>
      <c r="AT2927" s="1"/>
      <c r="AU2927" s="1"/>
      <c r="AV2927" s="1"/>
      <c r="AW2927" s="1"/>
      <c r="AX2927" s="1"/>
      <c r="AY2927" s="1"/>
      <c r="AZ2927" s="1"/>
      <c r="BA2927" s="1"/>
      <c r="BB2927" s="1"/>
      <c r="BC2927" s="1"/>
      <c r="BD2927" s="1"/>
      <c r="BE2927" s="1"/>
      <c r="BF2927" s="1"/>
      <c r="BG2927" s="1"/>
      <c r="BH2927" s="1"/>
      <c r="BI2927" s="1"/>
      <c r="BJ2927" s="1"/>
      <c r="BK2927" s="1"/>
    </row>
    <row r="2928" spans="1:63" s="2" customFormat="1" ht="15" customHeight="1" x14ac:dyDescent="0.15">
      <c r="A2928" s="1"/>
      <c r="B2928" s="1"/>
      <c r="C2928" s="1"/>
      <c r="D2928" s="1"/>
      <c r="E2928" s="1"/>
      <c r="F2928" s="1"/>
      <c r="G2928" s="1"/>
      <c r="H2928" s="1"/>
      <c r="I2928" s="1"/>
      <c r="J2928" s="1"/>
      <c r="K2928" s="1"/>
      <c r="L2928" s="1"/>
      <c r="M2928" s="1"/>
      <c r="N2928" s="1"/>
      <c r="O2928" s="1"/>
      <c r="P2928" s="1"/>
      <c r="Q2928" s="1"/>
      <c r="R2928" s="1"/>
      <c r="S2928" s="1"/>
      <c r="T2928" s="1"/>
      <c r="U2928" s="1"/>
      <c r="V2928" s="1"/>
      <c r="W2928" s="1"/>
      <c r="X2928" s="1"/>
      <c r="Y2928" s="1"/>
      <c r="Z2928" s="1"/>
      <c r="AA2928" s="1"/>
      <c r="AB2928" s="1"/>
      <c r="AC2928" s="1"/>
      <c r="AD2928" s="1"/>
      <c r="AE2928" s="1"/>
      <c r="AF2928" s="83"/>
      <c r="AG2928" s="87"/>
      <c r="AH2928" s="1"/>
      <c r="AI2928" s="1"/>
      <c r="AJ2928" s="1"/>
      <c r="AK2928" s="1"/>
      <c r="AL2928" s="1"/>
      <c r="AM2928" s="1"/>
      <c r="AN2928" s="1"/>
      <c r="AO2928" s="1"/>
      <c r="AP2928" s="1"/>
      <c r="AQ2928" s="1"/>
      <c r="AR2928" s="1"/>
      <c r="AS2928" s="1"/>
      <c r="AT2928" s="1"/>
      <c r="AU2928" s="1"/>
      <c r="AV2928" s="1"/>
      <c r="AW2928" s="1"/>
      <c r="AX2928" s="1"/>
      <c r="AY2928" s="1"/>
      <c r="AZ2928" s="1"/>
      <c r="BA2928" s="1"/>
      <c r="BB2928" s="1"/>
      <c r="BC2928" s="1"/>
      <c r="BD2928" s="1"/>
      <c r="BE2928" s="1"/>
      <c r="BF2928" s="1"/>
      <c r="BG2928" s="1"/>
      <c r="BH2928" s="1"/>
      <c r="BI2928" s="1"/>
      <c r="BJ2928" s="1"/>
      <c r="BK2928" s="1"/>
    </row>
    <row r="2929" spans="1:63" s="2" customFormat="1" ht="15" customHeight="1" x14ac:dyDescent="0.15">
      <c r="A2929" s="1"/>
      <c r="B2929" s="1"/>
      <c r="C2929" s="1"/>
      <c r="D2929" s="1"/>
      <c r="E2929" s="1"/>
      <c r="F2929" s="1"/>
      <c r="G2929" s="1"/>
      <c r="H2929" s="1"/>
      <c r="I2929" s="1"/>
      <c r="J2929" s="1"/>
      <c r="K2929" s="1"/>
      <c r="L2929" s="1"/>
      <c r="M2929" s="1"/>
      <c r="N2929" s="1"/>
      <c r="O2929" s="1"/>
      <c r="P2929" s="1"/>
      <c r="Q2929" s="1"/>
      <c r="R2929" s="1"/>
      <c r="S2929" s="1"/>
      <c r="T2929" s="1"/>
      <c r="U2929" s="1"/>
      <c r="V2929" s="1"/>
      <c r="W2929" s="1"/>
      <c r="X2929" s="1"/>
      <c r="Y2929" s="1"/>
      <c r="Z2929" s="1"/>
      <c r="AA2929" s="1"/>
      <c r="AB2929" s="1"/>
      <c r="AC2929" s="1"/>
      <c r="AD2929" s="1"/>
      <c r="AE2929" s="1"/>
      <c r="AF2929" s="83"/>
      <c r="AG2929" s="87"/>
      <c r="AH2929" s="1"/>
      <c r="AI2929" s="1"/>
      <c r="AJ2929" s="1"/>
      <c r="AK2929" s="1"/>
      <c r="AL2929" s="1"/>
      <c r="AM2929" s="1"/>
      <c r="AN2929" s="1"/>
      <c r="AO2929" s="1"/>
      <c r="AP2929" s="1"/>
      <c r="AQ2929" s="1"/>
      <c r="AR2929" s="1"/>
      <c r="AS2929" s="1"/>
      <c r="AT2929" s="1"/>
      <c r="AU2929" s="1"/>
      <c r="AV2929" s="1"/>
      <c r="AW2929" s="1"/>
      <c r="AX2929" s="1"/>
      <c r="AY2929" s="1"/>
      <c r="AZ2929" s="1"/>
      <c r="BA2929" s="1"/>
      <c r="BB2929" s="1"/>
      <c r="BC2929" s="1"/>
      <c r="BD2929" s="1"/>
      <c r="BE2929" s="1"/>
      <c r="BF2929" s="1"/>
      <c r="BG2929" s="1"/>
      <c r="BH2929" s="1"/>
      <c r="BI2929" s="1"/>
      <c r="BJ2929" s="1"/>
      <c r="BK2929" s="1"/>
    </row>
    <row r="2930" spans="1:63" s="2" customFormat="1" ht="15" customHeight="1" x14ac:dyDescent="0.15">
      <c r="A2930" s="1"/>
      <c r="B2930" s="1"/>
      <c r="C2930" s="1"/>
      <c r="D2930" s="1"/>
      <c r="E2930" s="1"/>
      <c r="F2930" s="1"/>
      <c r="G2930" s="1"/>
      <c r="H2930" s="1"/>
      <c r="I2930" s="1"/>
      <c r="J2930" s="1"/>
      <c r="K2930" s="1"/>
      <c r="L2930" s="1"/>
      <c r="M2930" s="1"/>
      <c r="N2930" s="1"/>
      <c r="O2930" s="1"/>
      <c r="P2930" s="1"/>
      <c r="Q2930" s="1"/>
      <c r="R2930" s="1"/>
      <c r="S2930" s="1"/>
      <c r="T2930" s="1"/>
      <c r="U2930" s="1"/>
      <c r="V2930" s="1"/>
      <c r="W2930" s="1"/>
      <c r="X2930" s="1"/>
      <c r="Y2930" s="1"/>
      <c r="Z2930" s="1"/>
      <c r="AA2930" s="1"/>
      <c r="AB2930" s="1"/>
      <c r="AC2930" s="1"/>
      <c r="AD2930" s="1"/>
      <c r="AE2930" s="1"/>
      <c r="AF2930" s="83"/>
      <c r="AG2930" s="87"/>
      <c r="AH2930" s="1"/>
      <c r="AI2930" s="1"/>
      <c r="AJ2930" s="1"/>
      <c r="AK2930" s="1"/>
      <c r="AL2930" s="1"/>
      <c r="AM2930" s="1"/>
      <c r="AN2930" s="1"/>
      <c r="AO2930" s="1"/>
      <c r="AP2930" s="1"/>
      <c r="AQ2930" s="1"/>
      <c r="AR2930" s="1"/>
      <c r="AS2930" s="1"/>
      <c r="AT2930" s="1"/>
      <c r="AU2930" s="1"/>
      <c r="AV2930" s="1"/>
      <c r="AW2930" s="1"/>
      <c r="AX2930" s="1"/>
      <c r="AY2930" s="1"/>
      <c r="AZ2930" s="1"/>
      <c r="BA2930" s="1"/>
      <c r="BB2930" s="1"/>
      <c r="BC2930" s="1"/>
      <c r="BD2930" s="1"/>
      <c r="BE2930" s="1"/>
      <c r="BF2930" s="1"/>
      <c r="BG2930" s="1"/>
      <c r="BH2930" s="1"/>
      <c r="BI2930" s="1"/>
      <c r="BJ2930" s="1"/>
      <c r="BK2930" s="1"/>
    </row>
    <row r="2931" spans="1:63" s="2" customFormat="1" ht="15" customHeight="1" x14ac:dyDescent="0.15">
      <c r="A2931" s="1"/>
      <c r="B2931" s="1"/>
      <c r="C2931" s="1"/>
      <c r="D2931" s="1"/>
      <c r="E2931" s="1"/>
      <c r="F2931" s="1"/>
      <c r="G2931" s="1"/>
      <c r="H2931" s="1"/>
      <c r="I2931" s="1"/>
      <c r="J2931" s="1"/>
      <c r="K2931" s="1"/>
      <c r="L2931" s="1"/>
      <c r="M2931" s="1"/>
      <c r="N2931" s="1"/>
      <c r="O2931" s="1"/>
      <c r="P2931" s="1"/>
      <c r="Q2931" s="1"/>
      <c r="R2931" s="1"/>
      <c r="S2931" s="1"/>
      <c r="T2931" s="1"/>
      <c r="U2931" s="1"/>
      <c r="V2931" s="1"/>
      <c r="W2931" s="1"/>
      <c r="X2931" s="1"/>
      <c r="Y2931" s="1"/>
      <c r="Z2931" s="1"/>
      <c r="AA2931" s="1"/>
      <c r="AB2931" s="1"/>
      <c r="AC2931" s="1"/>
      <c r="AD2931" s="1"/>
      <c r="AE2931" s="1"/>
      <c r="AF2931" s="83"/>
      <c r="AG2931" s="87"/>
      <c r="AH2931" s="1"/>
      <c r="AI2931" s="1"/>
      <c r="AJ2931" s="1"/>
      <c r="AK2931" s="1"/>
      <c r="AL2931" s="1"/>
      <c r="AM2931" s="1"/>
      <c r="AN2931" s="1"/>
      <c r="AO2931" s="1"/>
      <c r="AP2931" s="1"/>
      <c r="AQ2931" s="1"/>
      <c r="AR2931" s="1"/>
      <c r="AS2931" s="1"/>
      <c r="AT2931" s="1"/>
      <c r="AU2931" s="1"/>
      <c r="AV2931" s="1"/>
      <c r="AW2931" s="1"/>
      <c r="AX2931" s="1"/>
      <c r="AY2931" s="1"/>
      <c r="AZ2931" s="1"/>
      <c r="BA2931" s="1"/>
      <c r="BB2931" s="1"/>
      <c r="BC2931" s="1"/>
      <c r="BD2931" s="1"/>
      <c r="BE2931" s="1"/>
      <c r="BF2931" s="1"/>
      <c r="BG2931" s="1"/>
      <c r="BH2931" s="1"/>
      <c r="BI2931" s="1"/>
      <c r="BJ2931" s="1"/>
      <c r="BK2931" s="1"/>
    </row>
    <row r="2932" spans="1:63" s="2" customFormat="1" ht="15" customHeight="1" x14ac:dyDescent="0.15">
      <c r="A2932" s="1"/>
      <c r="B2932" s="1"/>
      <c r="C2932" s="1"/>
      <c r="D2932" s="1"/>
      <c r="E2932" s="1"/>
      <c r="F2932" s="1"/>
      <c r="G2932" s="1"/>
      <c r="H2932" s="1"/>
      <c r="I2932" s="1"/>
      <c r="J2932" s="1"/>
      <c r="K2932" s="1"/>
      <c r="L2932" s="1"/>
      <c r="M2932" s="1"/>
      <c r="N2932" s="1"/>
      <c r="O2932" s="1"/>
      <c r="P2932" s="1"/>
      <c r="Q2932" s="1"/>
      <c r="R2932" s="1"/>
      <c r="S2932" s="1"/>
      <c r="T2932" s="1"/>
      <c r="U2932" s="1"/>
      <c r="V2932" s="1"/>
      <c r="W2932" s="1"/>
      <c r="X2932" s="1"/>
      <c r="Y2932" s="1"/>
      <c r="Z2932" s="1"/>
      <c r="AA2932" s="1"/>
      <c r="AB2932" s="1"/>
      <c r="AC2932" s="1"/>
      <c r="AD2932" s="1"/>
      <c r="AE2932" s="1"/>
      <c r="AF2932" s="83"/>
      <c r="AG2932" s="87"/>
      <c r="AH2932" s="1"/>
      <c r="AI2932" s="1"/>
      <c r="AJ2932" s="1"/>
      <c r="AK2932" s="1"/>
      <c r="AL2932" s="1"/>
      <c r="AM2932" s="1"/>
      <c r="AN2932" s="1"/>
      <c r="AO2932" s="1"/>
      <c r="AP2932" s="1"/>
      <c r="AQ2932" s="1"/>
      <c r="AR2932" s="1"/>
      <c r="AS2932" s="1"/>
      <c r="AT2932" s="1"/>
      <c r="AU2932" s="1"/>
      <c r="AV2932" s="1"/>
      <c r="AW2932" s="1"/>
      <c r="AX2932" s="1"/>
      <c r="AY2932" s="1"/>
      <c r="AZ2932" s="1"/>
      <c r="BA2932" s="1"/>
      <c r="BB2932" s="1"/>
      <c r="BC2932" s="1"/>
      <c r="BD2932" s="1"/>
      <c r="BE2932" s="1"/>
      <c r="BF2932" s="1"/>
      <c r="BG2932" s="1"/>
      <c r="BH2932" s="1"/>
      <c r="BI2932" s="1"/>
      <c r="BJ2932" s="1"/>
      <c r="BK2932" s="1"/>
    </row>
    <row r="2933" spans="1:63" s="2" customFormat="1" ht="15" customHeight="1" x14ac:dyDescent="0.15">
      <c r="A2933" s="1"/>
      <c r="B2933" s="1"/>
      <c r="C2933" s="1"/>
      <c r="D2933" s="1"/>
      <c r="E2933" s="1"/>
      <c r="F2933" s="1"/>
      <c r="G2933" s="1"/>
      <c r="H2933" s="1"/>
      <c r="I2933" s="1"/>
      <c r="J2933" s="1"/>
      <c r="K2933" s="1"/>
      <c r="L2933" s="1"/>
      <c r="M2933" s="1"/>
      <c r="N2933" s="1"/>
      <c r="O2933" s="1"/>
      <c r="P2933" s="1"/>
      <c r="Q2933" s="1"/>
      <c r="R2933" s="1"/>
      <c r="S2933" s="1"/>
      <c r="T2933" s="1"/>
      <c r="U2933" s="1"/>
      <c r="V2933" s="1"/>
      <c r="W2933" s="1"/>
      <c r="X2933" s="1"/>
      <c r="Y2933" s="1"/>
      <c r="Z2933" s="1"/>
      <c r="AA2933" s="1"/>
      <c r="AB2933" s="1"/>
      <c r="AC2933" s="1"/>
      <c r="AD2933" s="1"/>
      <c r="AE2933" s="1"/>
      <c r="AF2933" s="83"/>
      <c r="AG2933" s="87"/>
      <c r="AH2933" s="1"/>
      <c r="AI2933" s="1"/>
      <c r="AJ2933" s="1"/>
      <c r="AK2933" s="1"/>
      <c r="AL2933" s="1"/>
      <c r="AM2933" s="1"/>
      <c r="AN2933" s="1"/>
      <c r="AO2933" s="1"/>
      <c r="AP2933" s="1"/>
      <c r="AQ2933" s="1"/>
      <c r="AR2933" s="1"/>
      <c r="AS2933" s="1"/>
      <c r="AT2933" s="1"/>
      <c r="AU2933" s="1"/>
      <c r="AV2933" s="1"/>
      <c r="AW2933" s="1"/>
      <c r="AX2933" s="1"/>
      <c r="AY2933" s="1"/>
      <c r="AZ2933" s="1"/>
      <c r="BA2933" s="1"/>
      <c r="BB2933" s="1"/>
      <c r="BC2933" s="1"/>
      <c r="BD2933" s="1"/>
      <c r="BE2933" s="1"/>
      <c r="BF2933" s="1"/>
      <c r="BG2933" s="1"/>
      <c r="BH2933" s="1"/>
      <c r="BI2933" s="1"/>
      <c r="BJ2933" s="1"/>
      <c r="BK2933" s="1"/>
    </row>
    <row r="2934" spans="1:63" s="2" customFormat="1" ht="15" customHeight="1" x14ac:dyDescent="0.15">
      <c r="A2934" s="1"/>
      <c r="B2934" s="1"/>
      <c r="C2934" s="1"/>
      <c r="D2934" s="1"/>
      <c r="E2934" s="1"/>
      <c r="F2934" s="1"/>
      <c r="G2934" s="1"/>
      <c r="H2934" s="1"/>
      <c r="I2934" s="1"/>
      <c r="J2934" s="1"/>
      <c r="K2934" s="1"/>
      <c r="L2934" s="1"/>
      <c r="M2934" s="1"/>
      <c r="N2934" s="1"/>
      <c r="O2934" s="1"/>
      <c r="P2934" s="1"/>
      <c r="Q2934" s="1"/>
      <c r="R2934" s="1"/>
      <c r="S2934" s="1"/>
      <c r="T2934" s="1"/>
      <c r="U2934" s="1"/>
      <c r="V2934" s="1"/>
      <c r="W2934" s="1"/>
      <c r="X2934" s="1"/>
      <c r="Y2934" s="1"/>
      <c r="Z2934" s="1"/>
      <c r="AA2934" s="1"/>
      <c r="AB2934" s="1"/>
      <c r="AC2934" s="1"/>
      <c r="AD2934" s="1"/>
      <c r="AE2934" s="1"/>
      <c r="AF2934" s="83"/>
      <c r="AG2934" s="87"/>
      <c r="AH2934" s="1"/>
      <c r="AI2934" s="1"/>
      <c r="AJ2934" s="1"/>
      <c r="AK2934" s="1"/>
      <c r="AL2934" s="1"/>
      <c r="AM2934" s="1"/>
      <c r="AN2934" s="1"/>
      <c r="AO2934" s="1"/>
      <c r="AP2934" s="1"/>
      <c r="AQ2934" s="1"/>
      <c r="AR2934" s="1"/>
      <c r="AS2934" s="1"/>
      <c r="AT2934" s="1"/>
      <c r="AU2934" s="1"/>
      <c r="AV2934" s="1"/>
      <c r="AW2934" s="1"/>
      <c r="AX2934" s="1"/>
      <c r="AY2934" s="1"/>
      <c r="AZ2934" s="1"/>
      <c r="BA2934" s="1"/>
      <c r="BB2934" s="1"/>
      <c r="BC2934" s="1"/>
      <c r="BD2934" s="1"/>
      <c r="BE2934" s="1"/>
      <c r="BF2934" s="1"/>
      <c r="BG2934" s="1"/>
      <c r="BH2934" s="1"/>
      <c r="BI2934" s="1"/>
      <c r="BJ2934" s="1"/>
      <c r="BK2934" s="1"/>
    </row>
    <row r="2935" spans="1:63" s="2" customFormat="1" ht="15" customHeight="1" x14ac:dyDescent="0.15">
      <c r="A2935" s="1"/>
      <c r="B2935" s="1"/>
      <c r="C2935" s="1"/>
      <c r="D2935" s="1"/>
      <c r="E2935" s="1"/>
      <c r="F2935" s="1"/>
      <c r="G2935" s="1"/>
      <c r="H2935" s="1"/>
      <c r="I2935" s="1"/>
      <c r="J2935" s="1"/>
      <c r="K2935" s="1"/>
      <c r="L2935" s="1"/>
      <c r="M2935" s="1"/>
      <c r="N2935" s="1"/>
      <c r="O2935" s="1"/>
      <c r="P2935" s="1"/>
      <c r="Q2935" s="1"/>
      <c r="R2935" s="1"/>
      <c r="S2935" s="1"/>
      <c r="T2935" s="1"/>
      <c r="U2935" s="1"/>
      <c r="V2935" s="1"/>
      <c r="W2935" s="1"/>
      <c r="X2935" s="1"/>
      <c r="Y2935" s="1"/>
      <c r="Z2935" s="1"/>
      <c r="AA2935" s="1"/>
      <c r="AB2935" s="1"/>
      <c r="AC2935" s="1"/>
      <c r="AD2935" s="1"/>
      <c r="AE2935" s="1"/>
      <c r="AF2935" s="83"/>
      <c r="AG2935" s="87"/>
      <c r="AH2935" s="1"/>
      <c r="AI2935" s="1"/>
      <c r="AJ2935" s="1"/>
      <c r="AK2935" s="1"/>
      <c r="AL2935" s="1"/>
      <c r="AM2935" s="1"/>
      <c r="AN2935" s="1"/>
      <c r="AO2935" s="1"/>
      <c r="AP2935" s="1"/>
      <c r="AQ2935" s="1"/>
      <c r="AR2935" s="1"/>
      <c r="AS2935" s="1"/>
      <c r="AT2935" s="1"/>
      <c r="AU2935" s="1"/>
      <c r="AV2935" s="1"/>
      <c r="AW2935" s="1"/>
      <c r="AX2935" s="1"/>
      <c r="AY2935" s="1"/>
      <c r="AZ2935" s="1"/>
      <c r="BA2935" s="1"/>
      <c r="BB2935" s="1"/>
      <c r="BC2935" s="1"/>
      <c r="BD2935" s="1"/>
      <c r="BE2935" s="1"/>
      <c r="BF2935" s="1"/>
      <c r="BG2935" s="1"/>
      <c r="BH2935" s="1"/>
      <c r="BI2935" s="1"/>
      <c r="BJ2935" s="1"/>
      <c r="BK2935" s="1"/>
    </row>
    <row r="2936" spans="1:63" s="2" customFormat="1" ht="15" customHeight="1" x14ac:dyDescent="0.15">
      <c r="A2936" s="1"/>
      <c r="B2936" s="1"/>
      <c r="C2936" s="1"/>
      <c r="D2936" s="1"/>
      <c r="E2936" s="1"/>
      <c r="F2936" s="1"/>
      <c r="G2936" s="1"/>
      <c r="H2936" s="1"/>
      <c r="I2936" s="1"/>
      <c r="J2936" s="1"/>
      <c r="K2936" s="1"/>
      <c r="L2936" s="1"/>
      <c r="M2936" s="1"/>
      <c r="N2936" s="1"/>
      <c r="O2936" s="1"/>
      <c r="P2936" s="1"/>
      <c r="Q2936" s="1"/>
      <c r="R2936" s="1"/>
      <c r="S2936" s="1"/>
      <c r="T2936" s="1"/>
      <c r="U2936" s="1"/>
      <c r="V2936" s="1"/>
      <c r="W2936" s="1"/>
      <c r="X2936" s="1"/>
      <c r="Y2936" s="1"/>
      <c r="Z2936" s="1"/>
      <c r="AA2936" s="1"/>
      <c r="AB2936" s="1"/>
      <c r="AC2936" s="1"/>
      <c r="AD2936" s="1"/>
      <c r="AE2936" s="1"/>
      <c r="AF2936" s="83"/>
      <c r="AG2936" s="87"/>
      <c r="AH2936" s="1"/>
      <c r="AI2936" s="1"/>
      <c r="AJ2936" s="1"/>
      <c r="AK2936" s="1"/>
      <c r="AL2936" s="1"/>
      <c r="AM2936" s="1"/>
      <c r="AN2936" s="1"/>
      <c r="AO2936" s="1"/>
      <c r="AP2936" s="1"/>
      <c r="AQ2936" s="1"/>
      <c r="AR2936" s="1"/>
      <c r="AS2936" s="1"/>
      <c r="AT2936" s="1"/>
      <c r="AU2936" s="1"/>
      <c r="AV2936" s="1"/>
      <c r="AW2936" s="1"/>
      <c r="AX2936" s="1"/>
      <c r="AY2936" s="1"/>
      <c r="AZ2936" s="1"/>
      <c r="BA2936" s="1"/>
      <c r="BB2936" s="1"/>
      <c r="BC2936" s="1"/>
      <c r="BD2936" s="1"/>
      <c r="BE2936" s="1"/>
      <c r="BF2936" s="1"/>
      <c r="BG2936" s="1"/>
      <c r="BH2936" s="1"/>
      <c r="BI2936" s="1"/>
      <c r="BJ2936" s="1"/>
      <c r="BK2936" s="1"/>
    </row>
    <row r="2937" spans="1:63" s="2" customFormat="1" ht="15" customHeight="1" x14ac:dyDescent="0.15">
      <c r="A2937" s="1"/>
      <c r="B2937" s="1"/>
      <c r="C2937" s="1"/>
      <c r="D2937" s="1"/>
      <c r="E2937" s="1"/>
      <c r="F2937" s="1"/>
      <c r="G2937" s="1"/>
      <c r="H2937" s="1"/>
      <c r="I2937" s="1"/>
      <c r="J2937" s="1"/>
      <c r="K2937" s="1"/>
      <c r="L2937" s="1"/>
      <c r="M2937" s="1"/>
      <c r="N2937" s="1"/>
      <c r="O2937" s="1"/>
      <c r="P2937" s="1"/>
      <c r="Q2937" s="1"/>
      <c r="R2937" s="1"/>
      <c r="S2937" s="1"/>
      <c r="T2937" s="1"/>
      <c r="U2937" s="1"/>
      <c r="V2937" s="1"/>
      <c r="W2937" s="1"/>
      <c r="X2937" s="1"/>
      <c r="Y2937" s="1"/>
      <c r="Z2937" s="1"/>
      <c r="AA2937" s="1"/>
      <c r="AB2937" s="1"/>
      <c r="AC2937" s="1"/>
      <c r="AD2937" s="1"/>
      <c r="AE2937" s="1"/>
      <c r="AF2937" s="83"/>
      <c r="AG2937" s="87"/>
      <c r="AH2937" s="1"/>
      <c r="AI2937" s="1"/>
      <c r="AJ2937" s="1"/>
      <c r="AK2937" s="1"/>
      <c r="AL2937" s="1"/>
      <c r="AM2937" s="1"/>
      <c r="AN2937" s="1"/>
      <c r="AO2937" s="1"/>
      <c r="AP2937" s="1"/>
      <c r="AQ2937" s="1"/>
      <c r="AR2937" s="1"/>
      <c r="AS2937" s="1"/>
      <c r="AT2937" s="1"/>
      <c r="AU2937" s="1"/>
      <c r="AV2937" s="1"/>
      <c r="AW2937" s="1"/>
      <c r="AX2937" s="1"/>
      <c r="AY2937" s="1"/>
      <c r="AZ2937" s="1"/>
      <c r="BA2937" s="1"/>
      <c r="BB2937" s="1"/>
      <c r="BC2937" s="1"/>
      <c r="BD2937" s="1"/>
      <c r="BE2937" s="1"/>
      <c r="BF2937" s="1"/>
      <c r="BG2937" s="1"/>
      <c r="BH2937" s="1"/>
      <c r="BI2937" s="1"/>
      <c r="BJ2937" s="1"/>
      <c r="BK2937" s="1"/>
    </row>
    <row r="2938" spans="1:63" s="2" customFormat="1" ht="15" customHeight="1" x14ac:dyDescent="0.15">
      <c r="A2938" s="1"/>
      <c r="B2938" s="1"/>
      <c r="C2938" s="1"/>
      <c r="D2938" s="1"/>
      <c r="E2938" s="1"/>
      <c r="F2938" s="1"/>
      <c r="G2938" s="1"/>
      <c r="H2938" s="1"/>
      <c r="I2938" s="1"/>
      <c r="J2938" s="1"/>
      <c r="K2938" s="1"/>
      <c r="L2938" s="1"/>
      <c r="M2938" s="1"/>
      <c r="N2938" s="1"/>
      <c r="O2938" s="1"/>
      <c r="P2938" s="1"/>
      <c r="Q2938" s="1"/>
      <c r="R2938" s="1"/>
      <c r="S2938" s="1"/>
      <c r="T2938" s="1"/>
      <c r="U2938" s="1"/>
      <c r="V2938" s="1"/>
      <c r="W2938" s="1"/>
      <c r="X2938" s="1"/>
      <c r="Y2938" s="1"/>
      <c r="Z2938" s="1"/>
      <c r="AA2938" s="1"/>
      <c r="AB2938" s="1"/>
      <c r="AC2938" s="1"/>
      <c r="AD2938" s="1"/>
      <c r="AE2938" s="1"/>
      <c r="AF2938" s="83"/>
      <c r="AG2938" s="87"/>
      <c r="AH2938" s="1"/>
      <c r="AI2938" s="1"/>
      <c r="AJ2938" s="1"/>
      <c r="AK2938" s="1"/>
      <c r="AL2938" s="1"/>
      <c r="AM2938" s="1"/>
      <c r="AN2938" s="1"/>
      <c r="AO2938" s="1"/>
      <c r="AP2938" s="1"/>
      <c r="AQ2938" s="1"/>
      <c r="AR2938" s="1"/>
      <c r="AS2938" s="1"/>
      <c r="AT2938" s="1"/>
      <c r="AU2938" s="1"/>
      <c r="AV2938" s="1"/>
      <c r="AW2938" s="1"/>
      <c r="AX2938" s="1"/>
      <c r="AY2938" s="1"/>
      <c r="AZ2938" s="1"/>
      <c r="BA2938" s="1"/>
      <c r="BB2938" s="1"/>
      <c r="BC2938" s="1"/>
      <c r="BD2938" s="1"/>
      <c r="BE2938" s="1"/>
      <c r="BF2938" s="1"/>
      <c r="BG2938" s="1"/>
      <c r="BH2938" s="1"/>
      <c r="BI2938" s="1"/>
      <c r="BJ2938" s="1"/>
      <c r="BK2938" s="1"/>
    </row>
    <row r="2939" spans="1:63" s="2" customFormat="1" ht="15" customHeight="1" x14ac:dyDescent="0.15">
      <c r="A2939" s="1"/>
      <c r="B2939" s="1"/>
      <c r="C2939" s="1"/>
      <c r="D2939" s="1"/>
      <c r="E2939" s="1"/>
      <c r="F2939" s="1"/>
      <c r="G2939" s="1"/>
      <c r="H2939" s="1"/>
      <c r="I2939" s="1"/>
      <c r="J2939" s="1"/>
      <c r="K2939" s="1"/>
      <c r="L2939" s="1"/>
      <c r="M2939" s="1"/>
      <c r="N2939" s="1"/>
      <c r="O2939" s="1"/>
      <c r="P2939" s="1"/>
      <c r="Q2939" s="1"/>
      <c r="R2939" s="1"/>
      <c r="S2939" s="1"/>
      <c r="T2939" s="1"/>
      <c r="U2939" s="1"/>
      <c r="V2939" s="1"/>
      <c r="W2939" s="1"/>
      <c r="X2939" s="1"/>
      <c r="Y2939" s="1"/>
      <c r="Z2939" s="1"/>
      <c r="AA2939" s="1"/>
      <c r="AB2939" s="1"/>
      <c r="AC2939" s="1"/>
      <c r="AD2939" s="1"/>
      <c r="AE2939" s="1"/>
      <c r="AF2939" s="83"/>
      <c r="AG2939" s="87"/>
      <c r="AH2939" s="1"/>
      <c r="AI2939" s="1"/>
      <c r="AJ2939" s="1"/>
      <c r="AK2939" s="1"/>
      <c r="AL2939" s="1"/>
      <c r="AM2939" s="1"/>
      <c r="AN2939" s="1"/>
      <c r="AO2939" s="1"/>
      <c r="AP2939" s="1"/>
      <c r="AQ2939" s="1"/>
      <c r="AR2939" s="1"/>
      <c r="AS2939" s="1"/>
      <c r="AT2939" s="1"/>
      <c r="AU2939" s="1"/>
      <c r="AV2939" s="1"/>
      <c r="AW2939" s="1"/>
      <c r="AX2939" s="1"/>
      <c r="AY2939" s="1"/>
      <c r="AZ2939" s="1"/>
      <c r="BA2939" s="1"/>
      <c r="BB2939" s="1"/>
      <c r="BC2939" s="1"/>
      <c r="BD2939" s="1"/>
      <c r="BE2939" s="1"/>
      <c r="BF2939" s="1"/>
      <c r="BG2939" s="1"/>
      <c r="BH2939" s="1"/>
      <c r="BI2939" s="1"/>
      <c r="BJ2939" s="1"/>
      <c r="BK2939" s="1"/>
    </row>
    <row r="2940" spans="1:63" s="2" customFormat="1" ht="15" customHeight="1" x14ac:dyDescent="0.15">
      <c r="A2940" s="1"/>
      <c r="B2940" s="1"/>
      <c r="C2940" s="1"/>
      <c r="D2940" s="1"/>
      <c r="E2940" s="1"/>
      <c r="F2940" s="1"/>
      <c r="G2940" s="1"/>
      <c r="H2940" s="1"/>
      <c r="I2940" s="1"/>
      <c r="J2940" s="1"/>
      <c r="K2940" s="1"/>
      <c r="L2940" s="1"/>
      <c r="M2940" s="1"/>
      <c r="N2940" s="1"/>
      <c r="O2940" s="1"/>
      <c r="P2940" s="1"/>
      <c r="Q2940" s="1"/>
      <c r="R2940" s="1"/>
      <c r="S2940" s="1"/>
      <c r="T2940" s="1"/>
      <c r="U2940" s="1"/>
      <c r="V2940" s="1"/>
      <c r="W2940" s="1"/>
      <c r="X2940" s="1"/>
      <c r="Y2940" s="1"/>
      <c r="Z2940" s="1"/>
      <c r="AA2940" s="1"/>
      <c r="AB2940" s="1"/>
      <c r="AC2940" s="1"/>
      <c r="AD2940" s="1"/>
      <c r="AE2940" s="1"/>
      <c r="AF2940" s="83"/>
      <c r="AG2940" s="87"/>
      <c r="AH2940" s="1"/>
      <c r="AI2940" s="1"/>
      <c r="AJ2940" s="1"/>
      <c r="AK2940" s="1"/>
      <c r="AL2940" s="1"/>
      <c r="AM2940" s="1"/>
      <c r="AN2940" s="1"/>
      <c r="AO2940" s="1"/>
      <c r="AP2940" s="1"/>
      <c r="AQ2940" s="1"/>
      <c r="AR2940" s="1"/>
      <c r="AS2940" s="1"/>
      <c r="AT2940" s="1"/>
      <c r="AU2940" s="1"/>
      <c r="AV2940" s="1"/>
      <c r="AW2940" s="1"/>
      <c r="AX2940" s="1"/>
      <c r="AY2940" s="1"/>
      <c r="AZ2940" s="1"/>
      <c r="BA2940" s="1"/>
      <c r="BB2940" s="1"/>
      <c r="BC2940" s="1"/>
      <c r="BD2940" s="1"/>
      <c r="BE2940" s="1"/>
      <c r="BF2940" s="1"/>
      <c r="BG2940" s="1"/>
      <c r="BH2940" s="1"/>
      <c r="BI2940" s="1"/>
      <c r="BJ2940" s="1"/>
      <c r="BK2940" s="1"/>
    </row>
    <row r="2941" spans="1:63" s="2" customFormat="1" ht="15" customHeight="1" x14ac:dyDescent="0.15">
      <c r="A2941" s="1"/>
      <c r="B2941" s="1"/>
      <c r="C2941" s="1"/>
      <c r="D2941" s="1"/>
      <c r="E2941" s="1"/>
      <c r="F2941" s="1"/>
      <c r="G2941" s="1"/>
      <c r="H2941" s="1"/>
      <c r="I2941" s="1"/>
      <c r="J2941" s="1"/>
      <c r="K2941" s="1"/>
      <c r="L2941" s="1"/>
      <c r="M2941" s="1"/>
      <c r="N2941" s="1"/>
      <c r="O2941" s="1"/>
      <c r="P2941" s="1"/>
      <c r="Q2941" s="1"/>
      <c r="R2941" s="1"/>
      <c r="S2941" s="1"/>
      <c r="T2941" s="1"/>
      <c r="U2941" s="1"/>
      <c r="V2941" s="1"/>
      <c r="W2941" s="1"/>
      <c r="X2941" s="1"/>
      <c r="Y2941" s="1"/>
      <c r="Z2941" s="1"/>
      <c r="AA2941" s="1"/>
      <c r="AB2941" s="1"/>
      <c r="AC2941" s="1"/>
      <c r="AD2941" s="1"/>
      <c r="AE2941" s="1"/>
      <c r="AF2941" s="83"/>
      <c r="AG2941" s="87"/>
      <c r="AH2941" s="1"/>
      <c r="AI2941" s="1"/>
      <c r="AJ2941" s="1"/>
      <c r="AK2941" s="1"/>
      <c r="AL2941" s="1"/>
      <c r="AM2941" s="1"/>
      <c r="AN2941" s="1"/>
      <c r="AO2941" s="1"/>
      <c r="AP2941" s="1"/>
      <c r="AQ2941" s="1"/>
      <c r="AR2941" s="1"/>
      <c r="AS2941" s="1"/>
      <c r="AT2941" s="1"/>
      <c r="AU2941" s="1"/>
      <c r="AV2941" s="1"/>
      <c r="AW2941" s="1"/>
      <c r="AX2941" s="1"/>
      <c r="AY2941" s="1"/>
      <c r="AZ2941" s="1"/>
      <c r="BA2941" s="1"/>
      <c r="BB2941" s="1"/>
      <c r="BC2941" s="1"/>
      <c r="BD2941" s="1"/>
      <c r="BE2941" s="1"/>
      <c r="BF2941" s="1"/>
      <c r="BG2941" s="1"/>
      <c r="BH2941" s="1"/>
      <c r="BI2941" s="1"/>
      <c r="BJ2941" s="1"/>
      <c r="BK2941" s="1"/>
    </row>
    <row r="2942" spans="1:63" s="2" customFormat="1" ht="15" customHeight="1" x14ac:dyDescent="0.15">
      <c r="A2942" s="1"/>
      <c r="B2942" s="1"/>
      <c r="C2942" s="1"/>
      <c r="D2942" s="1"/>
      <c r="E2942" s="1"/>
      <c r="F2942" s="1"/>
      <c r="G2942" s="1"/>
      <c r="H2942" s="1"/>
      <c r="I2942" s="1"/>
      <c r="J2942" s="1"/>
      <c r="K2942" s="1"/>
      <c r="L2942" s="1"/>
      <c r="M2942" s="1"/>
      <c r="N2942" s="1"/>
      <c r="O2942" s="1"/>
      <c r="P2942" s="1"/>
      <c r="Q2942" s="1"/>
      <c r="R2942" s="1"/>
      <c r="S2942" s="1"/>
      <c r="T2942" s="1"/>
      <c r="U2942" s="1"/>
      <c r="V2942" s="1"/>
      <c r="W2942" s="1"/>
      <c r="X2942" s="1"/>
      <c r="Y2942" s="1"/>
      <c r="Z2942" s="1"/>
      <c r="AA2942" s="1"/>
      <c r="AB2942" s="1"/>
      <c r="AC2942" s="1"/>
      <c r="AD2942" s="1"/>
      <c r="AE2942" s="1"/>
      <c r="AF2942" s="83"/>
      <c r="AG2942" s="87"/>
      <c r="AH2942" s="1"/>
      <c r="AI2942" s="1"/>
      <c r="AJ2942" s="1"/>
      <c r="AK2942" s="1"/>
      <c r="AL2942" s="1"/>
      <c r="AM2942" s="1"/>
      <c r="AN2942" s="1"/>
      <c r="AO2942" s="1"/>
      <c r="AP2942" s="1"/>
      <c r="AQ2942" s="1"/>
      <c r="AR2942" s="1"/>
      <c r="AS2942" s="1"/>
      <c r="AT2942" s="1"/>
      <c r="AU2942" s="1"/>
      <c r="AV2942" s="1"/>
      <c r="AW2942" s="1"/>
      <c r="AX2942" s="1"/>
      <c r="AY2942" s="1"/>
      <c r="AZ2942" s="1"/>
      <c r="BA2942" s="1"/>
      <c r="BB2942" s="1"/>
      <c r="BC2942" s="1"/>
      <c r="BD2942" s="1"/>
      <c r="BE2942" s="1"/>
      <c r="BF2942" s="1"/>
      <c r="BG2942" s="1"/>
      <c r="BH2942" s="1"/>
      <c r="BI2942" s="1"/>
      <c r="BJ2942" s="1"/>
      <c r="BK2942" s="1"/>
    </row>
    <row r="2943" spans="1:63" s="2" customFormat="1" ht="15" customHeight="1" x14ac:dyDescent="0.15">
      <c r="A2943" s="1"/>
      <c r="B2943" s="1"/>
      <c r="C2943" s="1"/>
      <c r="D2943" s="1"/>
      <c r="E2943" s="1"/>
      <c r="F2943" s="1"/>
      <c r="G2943" s="1"/>
      <c r="H2943" s="1"/>
      <c r="I2943" s="1"/>
      <c r="J2943" s="1"/>
      <c r="K2943" s="1"/>
      <c r="L2943" s="1"/>
      <c r="M2943" s="1"/>
      <c r="N2943" s="1"/>
      <c r="O2943" s="1"/>
      <c r="P2943" s="1"/>
      <c r="Q2943" s="1"/>
      <c r="R2943" s="1"/>
      <c r="S2943" s="1"/>
      <c r="T2943" s="1"/>
      <c r="U2943" s="1"/>
      <c r="V2943" s="1"/>
      <c r="W2943" s="1"/>
      <c r="X2943" s="1"/>
      <c r="Y2943" s="1"/>
      <c r="Z2943" s="1"/>
      <c r="AA2943" s="1"/>
      <c r="AB2943" s="1"/>
      <c r="AC2943" s="1"/>
      <c r="AD2943" s="1"/>
      <c r="AE2943" s="1"/>
      <c r="AF2943" s="83"/>
      <c r="AG2943" s="87"/>
      <c r="AH2943" s="1"/>
      <c r="AI2943" s="1"/>
      <c r="AJ2943" s="1"/>
      <c r="AK2943" s="1"/>
      <c r="AL2943" s="1"/>
      <c r="AM2943" s="1"/>
      <c r="AN2943" s="1"/>
      <c r="AO2943" s="1"/>
      <c r="AP2943" s="1"/>
      <c r="AQ2943" s="1"/>
      <c r="AR2943" s="1"/>
      <c r="AS2943" s="1"/>
      <c r="AT2943" s="1"/>
      <c r="AU2943" s="1"/>
      <c r="AV2943" s="1"/>
      <c r="AW2943" s="1"/>
      <c r="AX2943" s="1"/>
      <c r="AY2943" s="1"/>
      <c r="AZ2943" s="1"/>
      <c r="BA2943" s="1"/>
      <c r="BB2943" s="1"/>
      <c r="BC2943" s="1"/>
      <c r="BD2943" s="1"/>
      <c r="BE2943" s="1"/>
      <c r="BF2943" s="1"/>
      <c r="BG2943" s="1"/>
      <c r="BH2943" s="1"/>
      <c r="BI2943" s="1"/>
      <c r="BJ2943" s="1"/>
      <c r="BK2943" s="1"/>
    </row>
    <row r="2944" spans="1:63" s="2" customFormat="1" ht="15" customHeight="1" x14ac:dyDescent="0.15">
      <c r="A2944" s="1"/>
      <c r="B2944" s="1"/>
      <c r="C2944" s="1"/>
      <c r="D2944" s="1"/>
      <c r="E2944" s="1"/>
      <c r="F2944" s="1"/>
      <c r="G2944" s="1"/>
      <c r="H2944" s="1"/>
      <c r="I2944" s="1"/>
      <c r="J2944" s="1"/>
      <c r="K2944" s="1"/>
      <c r="L2944" s="1"/>
      <c r="M2944" s="1"/>
      <c r="N2944" s="1"/>
      <c r="O2944" s="1"/>
      <c r="P2944" s="1"/>
      <c r="Q2944" s="1"/>
      <c r="R2944" s="1"/>
      <c r="S2944" s="1"/>
      <c r="T2944" s="1"/>
      <c r="U2944" s="1"/>
      <c r="V2944" s="1"/>
      <c r="W2944" s="1"/>
      <c r="X2944" s="1"/>
      <c r="Y2944" s="1"/>
      <c r="Z2944" s="1"/>
      <c r="AA2944" s="1"/>
      <c r="AB2944" s="1"/>
      <c r="AC2944" s="1"/>
      <c r="AD2944" s="1"/>
      <c r="AE2944" s="1"/>
      <c r="AF2944" s="83"/>
      <c r="AG2944" s="87"/>
      <c r="AH2944" s="1"/>
      <c r="AI2944" s="1"/>
      <c r="AJ2944" s="1"/>
      <c r="AK2944" s="1"/>
      <c r="AL2944" s="1"/>
      <c r="AM2944" s="1"/>
      <c r="AN2944" s="1"/>
      <c r="AO2944" s="1"/>
      <c r="AP2944" s="1"/>
      <c r="AQ2944" s="1"/>
      <c r="AR2944" s="1"/>
      <c r="AS2944" s="1"/>
      <c r="AT2944" s="1"/>
      <c r="AU2944" s="1"/>
      <c r="AV2944" s="1"/>
      <c r="AW2944" s="1"/>
      <c r="AX2944" s="1"/>
      <c r="AY2944" s="1"/>
      <c r="AZ2944" s="1"/>
      <c r="BA2944" s="1"/>
      <c r="BB2944" s="1"/>
      <c r="BC2944" s="1"/>
      <c r="BD2944" s="1"/>
      <c r="BE2944" s="1"/>
      <c r="BF2944" s="1"/>
      <c r="BG2944" s="1"/>
      <c r="BH2944" s="1"/>
      <c r="BI2944" s="1"/>
      <c r="BJ2944" s="1"/>
      <c r="BK2944" s="1"/>
    </row>
    <row r="2945" spans="1:63" s="2" customFormat="1" ht="15" customHeight="1" x14ac:dyDescent="0.15">
      <c r="A2945" s="1"/>
      <c r="B2945" s="1"/>
      <c r="C2945" s="1"/>
      <c r="D2945" s="1"/>
      <c r="E2945" s="1"/>
      <c r="F2945" s="1"/>
      <c r="G2945" s="1"/>
      <c r="H2945" s="1"/>
      <c r="I2945" s="1"/>
      <c r="J2945" s="1"/>
      <c r="K2945" s="1"/>
      <c r="L2945" s="1"/>
      <c r="M2945" s="1"/>
      <c r="N2945" s="1"/>
      <c r="O2945" s="1"/>
      <c r="P2945" s="1"/>
      <c r="Q2945" s="1"/>
      <c r="R2945" s="1"/>
      <c r="S2945" s="1"/>
      <c r="T2945" s="1"/>
      <c r="U2945" s="1"/>
      <c r="V2945" s="1"/>
      <c r="W2945" s="1"/>
      <c r="X2945" s="1"/>
      <c r="Y2945" s="1"/>
      <c r="Z2945" s="1"/>
      <c r="AA2945" s="1"/>
      <c r="AB2945" s="1"/>
      <c r="AC2945" s="1"/>
      <c r="AD2945" s="1"/>
      <c r="AE2945" s="1"/>
      <c r="AF2945" s="83"/>
      <c r="AG2945" s="87"/>
      <c r="AH2945" s="1"/>
      <c r="AI2945" s="1"/>
      <c r="AJ2945" s="1"/>
      <c r="AK2945" s="1"/>
      <c r="AL2945" s="1"/>
      <c r="AM2945" s="1"/>
      <c r="AN2945" s="1"/>
      <c r="AO2945" s="1"/>
      <c r="AP2945" s="1"/>
      <c r="AQ2945" s="1"/>
      <c r="AR2945" s="1"/>
      <c r="AS2945" s="1"/>
      <c r="AT2945" s="1"/>
      <c r="AU2945" s="1"/>
      <c r="AV2945" s="1"/>
      <c r="AW2945" s="1"/>
      <c r="AX2945" s="1"/>
      <c r="AY2945" s="1"/>
      <c r="AZ2945" s="1"/>
      <c r="BA2945" s="1"/>
      <c r="BB2945" s="1"/>
      <c r="BC2945" s="1"/>
      <c r="BD2945" s="1"/>
      <c r="BE2945" s="1"/>
      <c r="BF2945" s="1"/>
      <c r="BG2945" s="1"/>
      <c r="BH2945" s="1"/>
      <c r="BI2945" s="1"/>
      <c r="BJ2945" s="1"/>
      <c r="BK2945" s="1"/>
    </row>
    <row r="2946" spans="1:63" s="2" customFormat="1" ht="15" customHeight="1" x14ac:dyDescent="0.15">
      <c r="A2946" s="1"/>
      <c r="B2946" s="1"/>
      <c r="C2946" s="1"/>
      <c r="D2946" s="1"/>
      <c r="E2946" s="1"/>
      <c r="F2946" s="1"/>
      <c r="G2946" s="1"/>
      <c r="H2946" s="1"/>
      <c r="I2946" s="1"/>
      <c r="J2946" s="1"/>
      <c r="K2946" s="1"/>
      <c r="L2946" s="1"/>
      <c r="M2946" s="1"/>
      <c r="N2946" s="1"/>
      <c r="O2946" s="1"/>
      <c r="P2946" s="1"/>
      <c r="Q2946" s="1"/>
      <c r="R2946" s="1"/>
      <c r="S2946" s="1"/>
      <c r="T2946" s="1"/>
      <c r="U2946" s="1"/>
      <c r="V2946" s="1"/>
      <c r="W2946" s="1"/>
      <c r="X2946" s="1"/>
      <c r="Y2946" s="1"/>
      <c r="Z2946" s="1"/>
      <c r="AA2946" s="1"/>
      <c r="AB2946" s="1"/>
      <c r="AC2946" s="1"/>
      <c r="AD2946" s="1"/>
      <c r="AE2946" s="1"/>
      <c r="AF2946" s="83"/>
      <c r="AG2946" s="87"/>
      <c r="AH2946" s="1"/>
      <c r="AI2946" s="1"/>
      <c r="AJ2946" s="1"/>
      <c r="AK2946" s="1"/>
      <c r="AL2946" s="1"/>
      <c r="AM2946" s="1"/>
      <c r="AN2946" s="1"/>
      <c r="AO2946" s="1"/>
      <c r="AP2946" s="1"/>
      <c r="AQ2946" s="1"/>
      <c r="AR2946" s="1"/>
      <c r="AS2946" s="1"/>
      <c r="AT2946" s="1"/>
      <c r="AU2946" s="1"/>
      <c r="AV2946" s="1"/>
      <c r="AW2946" s="1"/>
      <c r="AX2946" s="1"/>
      <c r="AY2946" s="1"/>
      <c r="AZ2946" s="1"/>
      <c r="BA2946" s="1"/>
      <c r="BB2946" s="1"/>
      <c r="BC2946" s="1"/>
      <c r="BD2946" s="1"/>
      <c r="BE2946" s="1"/>
      <c r="BF2946" s="1"/>
      <c r="BG2946" s="1"/>
      <c r="BH2946" s="1"/>
      <c r="BI2946" s="1"/>
      <c r="BJ2946" s="1"/>
      <c r="BK2946" s="1"/>
    </row>
    <row r="2947" spans="1:63" s="2" customFormat="1" ht="15" customHeight="1" x14ac:dyDescent="0.15">
      <c r="A2947" s="1"/>
      <c r="B2947" s="1"/>
      <c r="C2947" s="1"/>
      <c r="D2947" s="1"/>
      <c r="E2947" s="1"/>
      <c r="F2947" s="1"/>
      <c r="G2947" s="1"/>
      <c r="H2947" s="1"/>
      <c r="I2947" s="1"/>
      <c r="J2947" s="1"/>
      <c r="K2947" s="1"/>
      <c r="L2947" s="1"/>
      <c r="M2947" s="1"/>
      <c r="N2947" s="1"/>
      <c r="O2947" s="1"/>
      <c r="P2947" s="1"/>
      <c r="Q2947" s="1"/>
      <c r="R2947" s="1"/>
      <c r="S2947" s="1"/>
      <c r="T2947" s="1"/>
      <c r="U2947" s="1"/>
      <c r="V2947" s="1"/>
      <c r="W2947" s="1"/>
      <c r="X2947" s="1"/>
      <c r="Y2947" s="1"/>
      <c r="Z2947" s="1"/>
      <c r="AA2947" s="1"/>
      <c r="AB2947" s="1"/>
      <c r="AC2947" s="1"/>
      <c r="AD2947" s="1"/>
      <c r="AE2947" s="1"/>
      <c r="AF2947" s="83"/>
      <c r="AG2947" s="87"/>
      <c r="AH2947" s="1"/>
      <c r="AI2947" s="1"/>
      <c r="AJ2947" s="1"/>
      <c r="AK2947" s="1"/>
      <c r="AL2947" s="1"/>
      <c r="AM2947" s="1"/>
      <c r="AN2947" s="1"/>
      <c r="AO2947" s="1"/>
      <c r="AP2947" s="1"/>
      <c r="AQ2947" s="1"/>
      <c r="AR2947" s="1"/>
      <c r="AS2947" s="1"/>
      <c r="AT2947" s="1"/>
      <c r="AU2947" s="1"/>
      <c r="AV2947" s="1"/>
      <c r="AW2947" s="1"/>
      <c r="AX2947" s="1"/>
      <c r="AY2947" s="1"/>
      <c r="AZ2947" s="1"/>
      <c r="BA2947" s="1"/>
      <c r="BB2947" s="1"/>
      <c r="BC2947" s="1"/>
      <c r="BD2947" s="1"/>
      <c r="BE2947" s="1"/>
      <c r="BF2947" s="1"/>
      <c r="BG2947" s="1"/>
      <c r="BH2947" s="1"/>
      <c r="BI2947" s="1"/>
      <c r="BJ2947" s="1"/>
      <c r="BK2947" s="1"/>
    </row>
    <row r="2948" spans="1:63" s="2" customFormat="1" ht="15" customHeight="1" x14ac:dyDescent="0.15">
      <c r="A2948" s="1"/>
      <c r="B2948" s="1"/>
      <c r="C2948" s="1"/>
      <c r="D2948" s="1"/>
      <c r="E2948" s="1"/>
      <c r="F2948" s="1"/>
      <c r="G2948" s="1"/>
      <c r="H2948" s="1"/>
      <c r="I2948" s="1"/>
      <c r="J2948" s="1"/>
      <c r="K2948" s="1"/>
      <c r="L2948" s="1"/>
      <c r="M2948" s="1"/>
      <c r="N2948" s="1"/>
      <c r="O2948" s="1"/>
      <c r="P2948" s="1"/>
      <c r="Q2948" s="1"/>
      <c r="R2948" s="1"/>
      <c r="S2948" s="1"/>
      <c r="T2948" s="1"/>
      <c r="U2948" s="1"/>
      <c r="V2948" s="1"/>
      <c r="W2948" s="1"/>
      <c r="X2948" s="1"/>
      <c r="Y2948" s="1"/>
      <c r="Z2948" s="1"/>
      <c r="AA2948" s="1"/>
      <c r="AB2948" s="1"/>
      <c r="AC2948" s="1"/>
      <c r="AD2948" s="1"/>
      <c r="AE2948" s="1"/>
      <c r="AF2948" s="83"/>
      <c r="AG2948" s="87"/>
      <c r="AH2948" s="1"/>
      <c r="AI2948" s="1"/>
      <c r="AJ2948" s="1"/>
      <c r="AK2948" s="1"/>
      <c r="AL2948" s="1"/>
      <c r="AM2948" s="1"/>
      <c r="AN2948" s="1"/>
      <c r="AO2948" s="1"/>
      <c r="AP2948" s="1"/>
      <c r="AQ2948" s="1"/>
      <c r="AR2948" s="1"/>
      <c r="AS2948" s="1"/>
      <c r="AT2948" s="1"/>
      <c r="AU2948" s="1"/>
      <c r="AV2948" s="1"/>
      <c r="AW2948" s="1"/>
      <c r="AX2948" s="1"/>
      <c r="AY2948" s="1"/>
      <c r="AZ2948" s="1"/>
      <c r="BA2948" s="1"/>
      <c r="BB2948" s="1"/>
      <c r="BC2948" s="1"/>
      <c r="BD2948" s="1"/>
      <c r="BE2948" s="1"/>
      <c r="BF2948" s="1"/>
      <c r="BG2948" s="1"/>
      <c r="BH2948" s="1"/>
      <c r="BI2948" s="1"/>
      <c r="BJ2948" s="1"/>
      <c r="BK2948" s="1"/>
    </row>
    <row r="2949" spans="1:63" s="2" customFormat="1" ht="15" customHeight="1" x14ac:dyDescent="0.15">
      <c r="A2949" s="1"/>
      <c r="B2949" s="1"/>
      <c r="C2949" s="1"/>
      <c r="D2949" s="1"/>
      <c r="E2949" s="1"/>
      <c r="F2949" s="1"/>
      <c r="G2949" s="1"/>
      <c r="H2949" s="1"/>
      <c r="I2949" s="1"/>
      <c r="J2949" s="1"/>
      <c r="K2949" s="1"/>
      <c r="L2949" s="1"/>
      <c r="M2949" s="1"/>
      <c r="N2949" s="1"/>
      <c r="O2949" s="1"/>
      <c r="P2949" s="1"/>
      <c r="Q2949" s="1"/>
      <c r="R2949" s="1"/>
      <c r="S2949" s="1"/>
      <c r="T2949" s="1"/>
      <c r="U2949" s="1"/>
      <c r="V2949" s="1"/>
      <c r="W2949" s="1"/>
      <c r="X2949" s="1"/>
      <c r="Y2949" s="1"/>
      <c r="Z2949" s="1"/>
      <c r="AA2949" s="1"/>
      <c r="AB2949" s="1"/>
      <c r="AC2949" s="1"/>
      <c r="AD2949" s="1"/>
      <c r="AE2949" s="1"/>
      <c r="AF2949" s="83"/>
      <c r="AG2949" s="87"/>
      <c r="AH2949" s="1"/>
      <c r="AI2949" s="1"/>
      <c r="AJ2949" s="1"/>
      <c r="AK2949" s="1"/>
      <c r="AL2949" s="1"/>
      <c r="AM2949" s="1"/>
      <c r="AN2949" s="1"/>
      <c r="AO2949" s="1"/>
      <c r="AP2949" s="1"/>
      <c r="AQ2949" s="1"/>
      <c r="AR2949" s="1"/>
      <c r="AS2949" s="1"/>
      <c r="AT2949" s="1"/>
      <c r="AU2949" s="1"/>
      <c r="AV2949" s="1"/>
      <c r="AW2949" s="1"/>
      <c r="AX2949" s="1"/>
      <c r="AY2949" s="1"/>
      <c r="AZ2949" s="1"/>
      <c r="BA2949" s="1"/>
      <c r="BB2949" s="1"/>
      <c r="BC2949" s="1"/>
      <c r="BD2949" s="1"/>
      <c r="BE2949" s="1"/>
      <c r="BF2949" s="1"/>
      <c r="BG2949" s="1"/>
      <c r="BH2949" s="1"/>
      <c r="BI2949" s="1"/>
      <c r="BJ2949" s="1"/>
      <c r="BK2949" s="1"/>
    </row>
    <row r="2950" spans="1:63" s="2" customFormat="1" ht="15" customHeight="1" x14ac:dyDescent="0.15">
      <c r="A2950" s="1"/>
      <c r="B2950" s="1"/>
      <c r="C2950" s="1"/>
      <c r="D2950" s="1"/>
      <c r="E2950" s="1"/>
      <c r="F2950" s="1"/>
      <c r="G2950" s="1"/>
      <c r="H2950" s="1"/>
      <c r="I2950" s="1"/>
      <c r="J2950" s="1"/>
      <c r="K2950" s="1"/>
      <c r="L2950" s="1"/>
      <c r="M2950" s="1"/>
      <c r="N2950" s="1"/>
      <c r="O2950" s="1"/>
      <c r="P2950" s="1"/>
      <c r="Q2950" s="1"/>
      <c r="R2950" s="1"/>
      <c r="S2950" s="1"/>
      <c r="T2950" s="1"/>
      <c r="U2950" s="1"/>
      <c r="V2950" s="1"/>
      <c r="W2950" s="1"/>
      <c r="X2950" s="1"/>
      <c r="Y2950" s="1"/>
      <c r="Z2950" s="1"/>
      <c r="AA2950" s="1"/>
      <c r="AB2950" s="1"/>
      <c r="AC2950" s="1"/>
      <c r="AD2950" s="1"/>
      <c r="AE2950" s="1"/>
      <c r="AF2950" s="83"/>
      <c r="AG2950" s="87"/>
      <c r="AH2950" s="1"/>
      <c r="AI2950" s="1"/>
      <c r="AJ2950" s="1"/>
      <c r="AK2950" s="1"/>
      <c r="AL2950" s="1"/>
      <c r="AM2950" s="1"/>
      <c r="AN2950" s="1"/>
      <c r="AO2950" s="1"/>
      <c r="AP2950" s="1"/>
      <c r="AQ2950" s="1"/>
      <c r="AR2950" s="1"/>
      <c r="AS2950" s="1"/>
      <c r="AT2950" s="1"/>
      <c r="AU2950" s="1"/>
      <c r="AV2950" s="1"/>
      <c r="AW2950" s="1"/>
      <c r="AX2950" s="1"/>
      <c r="AY2950" s="1"/>
      <c r="AZ2950" s="1"/>
      <c r="BA2950" s="1"/>
      <c r="BB2950" s="1"/>
      <c r="BC2950" s="1"/>
      <c r="BD2950" s="1"/>
      <c r="BE2950" s="1"/>
      <c r="BF2950" s="1"/>
      <c r="BG2950" s="1"/>
      <c r="BH2950" s="1"/>
      <c r="BI2950" s="1"/>
      <c r="BJ2950" s="1"/>
      <c r="BK2950" s="1"/>
    </row>
    <row r="2951" spans="1:63" s="2" customFormat="1" ht="15" customHeight="1" x14ac:dyDescent="0.15">
      <c r="A2951" s="1"/>
      <c r="B2951" s="1"/>
      <c r="C2951" s="1"/>
      <c r="D2951" s="1"/>
      <c r="E2951" s="1"/>
      <c r="F2951" s="1"/>
      <c r="G2951" s="1"/>
      <c r="H2951" s="1"/>
      <c r="I2951" s="1"/>
      <c r="J2951" s="1"/>
      <c r="K2951" s="1"/>
      <c r="L2951" s="1"/>
      <c r="M2951" s="1"/>
      <c r="N2951" s="1"/>
      <c r="O2951" s="1"/>
      <c r="P2951" s="1"/>
      <c r="Q2951" s="1"/>
      <c r="R2951" s="1"/>
      <c r="S2951" s="1"/>
      <c r="T2951" s="1"/>
      <c r="U2951" s="1"/>
      <c r="V2951" s="1"/>
      <c r="W2951" s="1"/>
      <c r="X2951" s="1"/>
      <c r="Y2951" s="1"/>
      <c r="Z2951" s="1"/>
      <c r="AA2951" s="1"/>
      <c r="AB2951" s="1"/>
      <c r="AC2951" s="1"/>
      <c r="AD2951" s="1"/>
      <c r="AE2951" s="1"/>
      <c r="AF2951" s="83"/>
      <c r="AG2951" s="87"/>
      <c r="AH2951" s="1"/>
      <c r="AI2951" s="1"/>
      <c r="AJ2951" s="1"/>
      <c r="AK2951" s="1"/>
      <c r="AL2951" s="1"/>
      <c r="AM2951" s="1"/>
      <c r="AN2951" s="1"/>
      <c r="AO2951" s="1"/>
      <c r="AP2951" s="1"/>
      <c r="AQ2951" s="1"/>
      <c r="AR2951" s="1"/>
      <c r="AS2951" s="1"/>
      <c r="AT2951" s="1"/>
      <c r="AU2951" s="1"/>
      <c r="AV2951" s="1"/>
      <c r="AW2951" s="1"/>
      <c r="AX2951" s="1"/>
      <c r="AY2951" s="1"/>
      <c r="AZ2951" s="1"/>
      <c r="BA2951" s="1"/>
      <c r="BB2951" s="1"/>
      <c r="BC2951" s="1"/>
      <c r="BD2951" s="1"/>
      <c r="BE2951" s="1"/>
      <c r="BF2951" s="1"/>
      <c r="BG2951" s="1"/>
      <c r="BH2951" s="1"/>
      <c r="BI2951" s="1"/>
      <c r="BJ2951" s="1"/>
      <c r="BK2951" s="1"/>
    </row>
    <row r="2952" spans="1:63" s="2" customFormat="1" ht="15" customHeight="1" x14ac:dyDescent="0.15">
      <c r="A2952" s="1"/>
      <c r="B2952" s="1"/>
      <c r="C2952" s="1"/>
      <c r="D2952" s="1"/>
      <c r="E2952" s="1"/>
      <c r="F2952" s="1"/>
      <c r="G2952" s="1"/>
      <c r="H2952" s="1"/>
      <c r="I2952" s="1"/>
      <c r="J2952" s="1"/>
      <c r="K2952" s="1"/>
      <c r="L2952" s="1"/>
      <c r="M2952" s="1"/>
      <c r="N2952" s="1"/>
      <c r="O2952" s="1"/>
      <c r="P2952" s="1"/>
      <c r="Q2952" s="1"/>
      <c r="R2952" s="1"/>
      <c r="S2952" s="1"/>
      <c r="T2952" s="1"/>
      <c r="U2952" s="1"/>
      <c r="V2952" s="1"/>
      <c r="W2952" s="1"/>
      <c r="X2952" s="1"/>
      <c r="Y2952" s="1"/>
      <c r="Z2952" s="1"/>
      <c r="AA2952" s="1"/>
      <c r="AB2952" s="1"/>
      <c r="AC2952" s="1"/>
      <c r="AD2952" s="1"/>
      <c r="AE2952" s="1"/>
      <c r="AF2952" s="83"/>
      <c r="AG2952" s="87"/>
      <c r="AH2952" s="1"/>
      <c r="AI2952" s="1"/>
      <c r="AJ2952" s="1"/>
      <c r="AK2952" s="1"/>
      <c r="AL2952" s="1"/>
      <c r="AM2952" s="1"/>
      <c r="AN2952" s="1"/>
      <c r="AO2952" s="1"/>
      <c r="AP2952" s="1"/>
      <c r="AQ2952" s="1"/>
      <c r="AR2952" s="1"/>
      <c r="AS2952" s="1"/>
      <c r="AT2952" s="1"/>
      <c r="AU2952" s="1"/>
      <c r="AV2952" s="1"/>
      <c r="AW2952" s="1"/>
      <c r="AX2952" s="1"/>
      <c r="AY2952" s="1"/>
      <c r="AZ2952" s="1"/>
      <c r="BA2952" s="1"/>
      <c r="BB2952" s="1"/>
      <c r="BC2952" s="1"/>
      <c r="BD2952" s="1"/>
      <c r="BE2952" s="1"/>
      <c r="BF2952" s="1"/>
      <c r="BG2952" s="1"/>
      <c r="BH2952" s="1"/>
      <c r="BI2952" s="1"/>
      <c r="BJ2952" s="1"/>
      <c r="BK2952" s="1"/>
    </row>
    <row r="2953" spans="1:63" s="2" customFormat="1" ht="15" customHeight="1" x14ac:dyDescent="0.15">
      <c r="A2953" s="1"/>
      <c r="B2953" s="1"/>
      <c r="C2953" s="1"/>
      <c r="D2953" s="1"/>
      <c r="E2953" s="1"/>
      <c r="F2953" s="1"/>
      <c r="G2953" s="1"/>
      <c r="H2953" s="1"/>
      <c r="I2953" s="1"/>
      <c r="J2953" s="1"/>
      <c r="K2953" s="1"/>
      <c r="L2953" s="1"/>
      <c r="M2953" s="1"/>
      <c r="N2953" s="1"/>
      <c r="O2953" s="1"/>
      <c r="P2953" s="1"/>
      <c r="Q2953" s="1"/>
      <c r="R2953" s="1"/>
      <c r="S2953" s="1"/>
      <c r="T2953" s="1"/>
      <c r="U2953" s="1"/>
      <c r="V2953" s="1"/>
      <c r="W2953" s="1"/>
      <c r="X2953" s="1"/>
      <c r="Y2953" s="1"/>
      <c r="Z2953" s="1"/>
      <c r="AA2953" s="1"/>
      <c r="AB2953" s="1"/>
      <c r="AC2953" s="1"/>
      <c r="AD2953" s="1"/>
      <c r="AE2953" s="1"/>
      <c r="AF2953" s="83"/>
      <c r="AG2953" s="87"/>
      <c r="AH2953" s="1"/>
      <c r="AI2953" s="1"/>
      <c r="AJ2953" s="1"/>
      <c r="AK2953" s="1"/>
      <c r="AL2953" s="1"/>
      <c r="AM2953" s="1"/>
      <c r="AN2953" s="1"/>
      <c r="AO2953" s="1"/>
      <c r="AP2953" s="1"/>
      <c r="AQ2953" s="1"/>
      <c r="AR2953" s="1"/>
      <c r="AS2953" s="1"/>
      <c r="AT2953" s="1"/>
      <c r="AU2953" s="1"/>
      <c r="AV2953" s="1"/>
      <c r="AW2953" s="1"/>
      <c r="AX2953" s="1"/>
      <c r="AY2953" s="1"/>
      <c r="AZ2953" s="1"/>
      <c r="BA2953" s="1"/>
      <c r="BB2953" s="1"/>
      <c r="BC2953" s="1"/>
      <c r="BD2953" s="1"/>
      <c r="BE2953" s="1"/>
      <c r="BF2953" s="1"/>
      <c r="BG2953" s="1"/>
      <c r="BH2953" s="1"/>
      <c r="BI2953" s="1"/>
      <c r="BJ2953" s="1"/>
      <c r="BK2953" s="1"/>
    </row>
    <row r="2954" spans="1:63" s="2" customFormat="1" ht="15" customHeight="1" x14ac:dyDescent="0.15">
      <c r="A2954" s="1"/>
      <c r="B2954" s="1"/>
      <c r="C2954" s="1"/>
      <c r="D2954" s="1"/>
      <c r="E2954" s="1"/>
      <c r="F2954" s="1"/>
      <c r="G2954" s="1"/>
      <c r="H2954" s="1"/>
      <c r="I2954" s="1"/>
      <c r="J2954" s="1"/>
      <c r="K2954" s="1"/>
      <c r="L2954" s="1"/>
      <c r="M2954" s="1"/>
      <c r="N2954" s="1"/>
      <c r="O2954" s="1"/>
      <c r="P2954" s="1"/>
      <c r="Q2954" s="1"/>
      <c r="R2954" s="1"/>
      <c r="S2954" s="1"/>
      <c r="T2954" s="1"/>
      <c r="U2954" s="1"/>
      <c r="V2954" s="1"/>
      <c r="W2954" s="1"/>
      <c r="X2954" s="1"/>
      <c r="Y2954" s="1"/>
      <c r="Z2954" s="1"/>
      <c r="AA2954" s="1"/>
      <c r="AB2954" s="1"/>
      <c r="AC2954" s="1"/>
      <c r="AD2954" s="1"/>
      <c r="AE2954" s="1"/>
      <c r="AF2954" s="83"/>
      <c r="AG2954" s="87"/>
      <c r="AH2954" s="1"/>
      <c r="AI2954" s="1"/>
      <c r="AJ2954" s="1"/>
      <c r="AK2954" s="1"/>
      <c r="AL2954" s="1"/>
      <c r="AM2954" s="1"/>
      <c r="AN2954" s="1"/>
      <c r="AO2954" s="1"/>
      <c r="AP2954" s="1"/>
      <c r="AQ2954" s="1"/>
      <c r="AR2954" s="1"/>
      <c r="AS2954" s="1"/>
      <c r="AT2954" s="1"/>
      <c r="AU2954" s="1"/>
      <c r="AV2954" s="1"/>
      <c r="AW2954" s="1"/>
      <c r="AX2954" s="1"/>
      <c r="AY2954" s="1"/>
      <c r="AZ2954" s="1"/>
      <c r="BA2954" s="1"/>
      <c r="BB2954" s="1"/>
      <c r="BC2954" s="1"/>
      <c r="BD2954" s="1"/>
      <c r="BE2954" s="1"/>
      <c r="BF2954" s="1"/>
      <c r="BG2954" s="1"/>
      <c r="BH2954" s="1"/>
      <c r="BI2954" s="1"/>
      <c r="BJ2954" s="1"/>
      <c r="BK2954" s="1"/>
    </row>
    <row r="2955" spans="1:63" s="2" customFormat="1" ht="15" customHeight="1" x14ac:dyDescent="0.15">
      <c r="A2955" s="1"/>
      <c r="B2955" s="1"/>
      <c r="C2955" s="1"/>
      <c r="D2955" s="1"/>
      <c r="E2955" s="1"/>
      <c r="F2955" s="1"/>
      <c r="G2955" s="1"/>
      <c r="H2955" s="1"/>
      <c r="I2955" s="1"/>
      <c r="J2955" s="1"/>
      <c r="K2955" s="1"/>
      <c r="L2955" s="1"/>
      <c r="M2955" s="1"/>
      <c r="N2955" s="1"/>
      <c r="O2955" s="1"/>
      <c r="P2955" s="1"/>
      <c r="Q2955" s="1"/>
      <c r="R2955" s="1"/>
      <c r="S2955" s="1"/>
      <c r="T2955" s="1"/>
      <c r="U2955" s="1"/>
      <c r="V2955" s="1"/>
      <c r="W2955" s="1"/>
      <c r="X2955" s="1"/>
      <c r="Y2955" s="1"/>
      <c r="Z2955" s="1"/>
      <c r="AA2955" s="1"/>
      <c r="AB2955" s="1"/>
      <c r="AC2955" s="1"/>
      <c r="AD2955" s="1"/>
      <c r="AE2955" s="1"/>
      <c r="AF2955" s="83"/>
      <c r="AG2955" s="87"/>
      <c r="AH2955" s="1"/>
      <c r="AI2955" s="1"/>
      <c r="AJ2955" s="1"/>
      <c r="AK2955" s="1"/>
      <c r="AL2955" s="1"/>
      <c r="AM2955" s="1"/>
      <c r="AN2955" s="1"/>
      <c r="AO2955" s="1"/>
      <c r="AP2955" s="1"/>
      <c r="AQ2955" s="1"/>
      <c r="AR2955" s="1"/>
      <c r="AS2955" s="1"/>
      <c r="AT2955" s="1"/>
      <c r="AU2955" s="1"/>
      <c r="AV2955" s="1"/>
      <c r="AW2955" s="1"/>
      <c r="AX2955" s="1"/>
      <c r="AY2955" s="1"/>
      <c r="AZ2955" s="1"/>
      <c r="BA2955" s="1"/>
      <c r="BB2955" s="1"/>
      <c r="BC2955" s="1"/>
      <c r="BD2955" s="1"/>
      <c r="BE2955" s="1"/>
      <c r="BF2955" s="1"/>
      <c r="BG2955" s="1"/>
      <c r="BH2955" s="1"/>
      <c r="BI2955" s="1"/>
      <c r="BJ2955" s="1"/>
      <c r="BK2955" s="1"/>
    </row>
    <row r="2956" spans="1:63" s="2" customFormat="1" ht="15" customHeight="1" x14ac:dyDescent="0.15">
      <c r="A2956" s="1"/>
      <c r="B2956" s="1"/>
      <c r="C2956" s="1"/>
      <c r="D2956" s="1"/>
      <c r="E2956" s="1"/>
      <c r="F2956" s="1"/>
      <c r="G2956" s="1"/>
      <c r="H2956" s="1"/>
      <c r="I2956" s="1"/>
      <c r="J2956" s="1"/>
      <c r="K2956" s="1"/>
      <c r="L2956" s="1"/>
      <c r="M2956" s="1"/>
      <c r="N2956" s="1"/>
      <c r="O2956" s="1"/>
      <c r="P2956" s="1"/>
      <c r="Q2956" s="1"/>
      <c r="R2956" s="1"/>
      <c r="S2956" s="1"/>
      <c r="T2956" s="1"/>
      <c r="U2956" s="1"/>
      <c r="V2956" s="1"/>
      <c r="W2956" s="1"/>
      <c r="X2956" s="1"/>
      <c r="Y2956" s="1"/>
      <c r="Z2956" s="1"/>
      <c r="AA2956" s="1"/>
      <c r="AB2956" s="1"/>
      <c r="AC2956" s="1"/>
      <c r="AD2956" s="1"/>
      <c r="AE2956" s="1"/>
      <c r="AF2956" s="83"/>
      <c r="AG2956" s="87"/>
      <c r="AH2956" s="1"/>
      <c r="AI2956" s="1"/>
      <c r="AJ2956" s="1"/>
      <c r="AK2956" s="1"/>
      <c r="AL2956" s="1"/>
      <c r="AM2956" s="1"/>
      <c r="AN2956" s="1"/>
      <c r="AO2956" s="1"/>
      <c r="AP2956" s="1"/>
      <c r="AQ2956" s="1"/>
      <c r="AR2956" s="1"/>
      <c r="AS2956" s="1"/>
      <c r="AT2956" s="1"/>
      <c r="AU2956" s="1"/>
      <c r="AV2956" s="1"/>
      <c r="AW2956" s="1"/>
      <c r="AX2956" s="1"/>
      <c r="AY2956" s="1"/>
      <c r="AZ2956" s="1"/>
      <c r="BA2956" s="1"/>
      <c r="BB2956" s="1"/>
      <c r="BC2956" s="1"/>
      <c r="BD2956" s="1"/>
      <c r="BE2956" s="1"/>
      <c r="BF2956" s="1"/>
      <c r="BG2956" s="1"/>
      <c r="BH2956" s="1"/>
      <c r="BI2956" s="1"/>
      <c r="BJ2956" s="1"/>
      <c r="BK2956" s="1"/>
    </row>
    <row r="2957" spans="1:63" s="2" customFormat="1" ht="15" customHeight="1" x14ac:dyDescent="0.15">
      <c r="A2957" s="1"/>
      <c r="B2957" s="1"/>
      <c r="C2957" s="1"/>
      <c r="D2957" s="1"/>
      <c r="E2957" s="1"/>
      <c r="F2957" s="1"/>
      <c r="G2957" s="1"/>
      <c r="H2957" s="1"/>
      <c r="I2957" s="1"/>
      <c r="J2957" s="1"/>
      <c r="K2957" s="1"/>
      <c r="L2957" s="1"/>
      <c r="M2957" s="1"/>
      <c r="N2957" s="1"/>
      <c r="O2957" s="1"/>
      <c r="P2957" s="1"/>
      <c r="Q2957" s="1"/>
      <c r="R2957" s="1"/>
      <c r="S2957" s="1"/>
      <c r="T2957" s="1"/>
      <c r="U2957" s="1"/>
      <c r="V2957" s="1"/>
      <c r="W2957" s="1"/>
      <c r="X2957" s="1"/>
      <c r="Y2957" s="1"/>
      <c r="Z2957" s="1"/>
      <c r="AA2957" s="1"/>
      <c r="AB2957" s="1"/>
      <c r="AC2957" s="1"/>
      <c r="AD2957" s="1"/>
      <c r="AE2957" s="1"/>
      <c r="AF2957" s="83"/>
      <c r="AG2957" s="87"/>
      <c r="AH2957" s="1"/>
      <c r="AI2957" s="1"/>
      <c r="AJ2957" s="1"/>
      <c r="AK2957" s="1"/>
      <c r="AL2957" s="1"/>
      <c r="AM2957" s="1"/>
      <c r="AN2957" s="1"/>
      <c r="AO2957" s="1"/>
      <c r="AP2957" s="1"/>
      <c r="AQ2957" s="1"/>
      <c r="AR2957" s="1"/>
      <c r="AS2957" s="1"/>
      <c r="AT2957" s="1"/>
      <c r="AU2957" s="1"/>
      <c r="AV2957" s="1"/>
      <c r="AW2957" s="1"/>
      <c r="AX2957" s="1"/>
      <c r="AY2957" s="1"/>
      <c r="AZ2957" s="1"/>
      <c r="BA2957" s="1"/>
      <c r="BB2957" s="1"/>
      <c r="BC2957" s="1"/>
      <c r="BD2957" s="1"/>
      <c r="BE2957" s="1"/>
      <c r="BF2957" s="1"/>
      <c r="BG2957" s="1"/>
      <c r="BH2957" s="1"/>
      <c r="BI2957" s="1"/>
      <c r="BJ2957" s="1"/>
      <c r="BK2957" s="1"/>
    </row>
    <row r="2958" spans="1:63" s="2" customFormat="1" ht="15" customHeight="1" x14ac:dyDescent="0.15">
      <c r="A2958" s="1"/>
      <c r="B2958" s="1"/>
      <c r="C2958" s="1"/>
      <c r="D2958" s="1"/>
      <c r="E2958" s="1"/>
      <c r="F2958" s="1"/>
      <c r="G2958" s="1"/>
      <c r="H2958" s="1"/>
      <c r="I2958" s="1"/>
      <c r="J2958" s="1"/>
      <c r="K2958" s="1"/>
      <c r="L2958" s="1"/>
      <c r="M2958" s="1"/>
      <c r="N2958" s="1"/>
      <c r="O2958" s="1"/>
      <c r="P2958" s="1"/>
      <c r="Q2958" s="1"/>
      <c r="R2958" s="1"/>
      <c r="S2958" s="1"/>
      <c r="T2958" s="1"/>
      <c r="U2958" s="1"/>
      <c r="V2958" s="1"/>
      <c r="W2958" s="1"/>
      <c r="X2958" s="1"/>
      <c r="Y2958" s="1"/>
      <c r="Z2958" s="1"/>
      <c r="AA2958" s="1"/>
      <c r="AB2958" s="1"/>
      <c r="AC2958" s="1"/>
      <c r="AD2958" s="1"/>
      <c r="AE2958" s="1"/>
      <c r="AF2958" s="83"/>
      <c r="AG2958" s="87"/>
      <c r="AH2958" s="1"/>
      <c r="AI2958" s="1"/>
      <c r="AJ2958" s="1"/>
      <c r="AK2958" s="1"/>
      <c r="AL2958" s="1"/>
      <c r="AM2958" s="1"/>
      <c r="AN2958" s="1"/>
      <c r="AO2958" s="1"/>
      <c r="AP2958" s="1"/>
      <c r="AQ2958" s="1"/>
      <c r="AR2958" s="1"/>
      <c r="AS2958" s="1"/>
      <c r="AT2958" s="1"/>
      <c r="AU2958" s="1"/>
      <c r="AV2958" s="1"/>
      <c r="AW2958" s="1"/>
      <c r="AX2958" s="1"/>
      <c r="AY2958" s="1"/>
      <c r="AZ2958" s="1"/>
      <c r="BA2958" s="1"/>
      <c r="BB2958" s="1"/>
      <c r="BC2958" s="1"/>
      <c r="BD2958" s="1"/>
      <c r="BE2958" s="1"/>
      <c r="BF2958" s="1"/>
      <c r="BG2958" s="1"/>
      <c r="BH2958" s="1"/>
      <c r="BI2958" s="1"/>
      <c r="BJ2958" s="1"/>
      <c r="BK2958" s="1"/>
    </row>
    <row r="2959" spans="1:63" s="2" customFormat="1" ht="15" customHeight="1" x14ac:dyDescent="0.15">
      <c r="A2959" s="1"/>
      <c r="B2959" s="1"/>
      <c r="C2959" s="1"/>
      <c r="D2959" s="1"/>
      <c r="E2959" s="1"/>
      <c r="F2959" s="1"/>
      <c r="G2959" s="1"/>
      <c r="H2959" s="1"/>
      <c r="I2959" s="1"/>
      <c r="J2959" s="1"/>
      <c r="K2959" s="1"/>
      <c r="L2959" s="1"/>
      <c r="M2959" s="1"/>
      <c r="N2959" s="1"/>
      <c r="O2959" s="1"/>
      <c r="P2959" s="1"/>
      <c r="Q2959" s="1"/>
      <c r="R2959" s="1"/>
      <c r="S2959" s="1"/>
      <c r="T2959" s="1"/>
      <c r="U2959" s="1"/>
      <c r="V2959" s="1"/>
      <c r="W2959" s="1"/>
      <c r="X2959" s="1"/>
      <c r="Y2959" s="1"/>
      <c r="Z2959" s="1"/>
      <c r="AA2959" s="1"/>
      <c r="AB2959" s="1"/>
      <c r="AC2959" s="1"/>
      <c r="AD2959" s="1"/>
      <c r="AE2959" s="1"/>
      <c r="AF2959" s="83"/>
      <c r="AG2959" s="87"/>
      <c r="AH2959" s="1"/>
      <c r="AI2959" s="1"/>
      <c r="AJ2959" s="1"/>
      <c r="AK2959" s="1"/>
      <c r="AL2959" s="1"/>
      <c r="AM2959" s="1"/>
      <c r="AN2959" s="1"/>
      <c r="AO2959" s="1"/>
      <c r="AP2959" s="1"/>
      <c r="AQ2959" s="1"/>
      <c r="AR2959" s="1"/>
      <c r="AS2959" s="1"/>
      <c r="AT2959" s="1"/>
      <c r="AU2959" s="1"/>
      <c r="AV2959" s="1"/>
      <c r="AW2959" s="1"/>
      <c r="AX2959" s="1"/>
      <c r="AY2959" s="1"/>
      <c r="AZ2959" s="1"/>
      <c r="BA2959" s="1"/>
      <c r="BB2959" s="1"/>
      <c r="BC2959" s="1"/>
      <c r="BD2959" s="1"/>
      <c r="BE2959" s="1"/>
      <c r="BF2959" s="1"/>
      <c r="BG2959" s="1"/>
      <c r="BH2959" s="1"/>
      <c r="BI2959" s="1"/>
      <c r="BJ2959" s="1"/>
      <c r="BK2959" s="1"/>
    </row>
    <row r="2960" spans="1:63" s="2" customFormat="1" ht="15" customHeight="1" x14ac:dyDescent="0.15">
      <c r="A2960" s="1"/>
      <c r="B2960" s="1"/>
      <c r="C2960" s="1"/>
      <c r="D2960" s="1"/>
      <c r="E2960" s="1"/>
      <c r="F2960" s="1"/>
      <c r="G2960" s="1"/>
      <c r="H2960" s="1"/>
      <c r="I2960" s="1"/>
      <c r="J2960" s="1"/>
      <c r="K2960" s="1"/>
      <c r="L2960" s="1"/>
      <c r="M2960" s="1"/>
      <c r="N2960" s="1"/>
      <c r="O2960" s="1"/>
      <c r="P2960" s="1"/>
      <c r="Q2960" s="1"/>
      <c r="R2960" s="1"/>
      <c r="S2960" s="1"/>
      <c r="T2960" s="1"/>
      <c r="U2960" s="1"/>
      <c r="V2960" s="1"/>
      <c r="W2960" s="1"/>
      <c r="X2960" s="1"/>
      <c r="Y2960" s="1"/>
      <c r="Z2960" s="1"/>
      <c r="AA2960" s="1"/>
      <c r="AB2960" s="1"/>
      <c r="AC2960" s="1"/>
      <c r="AD2960" s="1"/>
      <c r="AE2960" s="1"/>
      <c r="AF2960" s="83"/>
      <c r="AG2960" s="87"/>
      <c r="AH2960" s="1"/>
      <c r="AI2960" s="1"/>
      <c r="AJ2960" s="1"/>
      <c r="AK2960" s="1"/>
      <c r="AL2960" s="1"/>
      <c r="AM2960" s="1"/>
      <c r="AN2960" s="1"/>
      <c r="AO2960" s="1"/>
      <c r="AP2960" s="1"/>
      <c r="AQ2960" s="1"/>
      <c r="AR2960" s="1"/>
      <c r="AS2960" s="1"/>
      <c r="AT2960" s="1"/>
      <c r="AU2960" s="1"/>
      <c r="AV2960" s="1"/>
      <c r="AW2960" s="1"/>
      <c r="AX2960" s="1"/>
      <c r="AY2960" s="1"/>
      <c r="AZ2960" s="1"/>
      <c r="BA2960" s="1"/>
      <c r="BB2960" s="1"/>
      <c r="BC2960" s="1"/>
      <c r="BD2960" s="1"/>
      <c r="BE2960" s="1"/>
      <c r="BF2960" s="1"/>
      <c r="BG2960" s="1"/>
      <c r="BH2960" s="1"/>
      <c r="BI2960" s="1"/>
      <c r="BJ2960" s="1"/>
      <c r="BK2960" s="1"/>
    </row>
    <row r="2961" spans="1:63" s="2" customFormat="1" ht="15" customHeight="1" x14ac:dyDescent="0.15">
      <c r="A2961" s="1"/>
      <c r="B2961" s="1"/>
      <c r="C2961" s="1"/>
      <c r="D2961" s="1"/>
      <c r="E2961" s="1"/>
      <c r="F2961" s="1"/>
      <c r="G2961" s="1"/>
      <c r="H2961" s="1"/>
      <c r="I2961" s="1"/>
      <c r="J2961" s="1"/>
      <c r="K2961" s="1"/>
      <c r="L2961" s="1"/>
      <c r="M2961" s="1"/>
      <c r="N2961" s="1"/>
      <c r="O2961" s="1"/>
      <c r="P2961" s="1"/>
      <c r="Q2961" s="1"/>
      <c r="R2961" s="1"/>
      <c r="S2961" s="1"/>
      <c r="T2961" s="1"/>
      <c r="U2961" s="1"/>
      <c r="V2961" s="1"/>
      <c r="W2961" s="1"/>
      <c r="X2961" s="1"/>
      <c r="Y2961" s="1"/>
      <c r="Z2961" s="1"/>
      <c r="AA2961" s="1"/>
      <c r="AB2961" s="1"/>
      <c r="AC2961" s="1"/>
      <c r="AD2961" s="1"/>
      <c r="AE2961" s="1"/>
      <c r="AF2961" s="83"/>
      <c r="AG2961" s="87"/>
      <c r="AH2961" s="1"/>
      <c r="AI2961" s="1"/>
      <c r="AJ2961" s="1"/>
      <c r="AK2961" s="1"/>
      <c r="AL2961" s="1"/>
      <c r="AM2961" s="1"/>
      <c r="AN2961" s="1"/>
      <c r="AO2961" s="1"/>
      <c r="AP2961" s="1"/>
      <c r="AQ2961" s="1"/>
      <c r="AR2961" s="1"/>
      <c r="AS2961" s="1"/>
      <c r="AT2961" s="1"/>
      <c r="AU2961" s="1"/>
      <c r="AV2961" s="1"/>
      <c r="AW2961" s="1"/>
      <c r="AX2961" s="1"/>
      <c r="AY2961" s="1"/>
      <c r="AZ2961" s="1"/>
      <c r="BA2961" s="1"/>
      <c r="BB2961" s="1"/>
      <c r="BC2961" s="1"/>
      <c r="BD2961" s="1"/>
      <c r="BE2961" s="1"/>
      <c r="BF2961" s="1"/>
      <c r="BG2961" s="1"/>
      <c r="BH2961" s="1"/>
      <c r="BI2961" s="1"/>
      <c r="BJ2961" s="1"/>
      <c r="BK2961" s="1"/>
    </row>
    <row r="2962" spans="1:63" s="2" customFormat="1" ht="15" customHeight="1" x14ac:dyDescent="0.15">
      <c r="A2962" s="1"/>
      <c r="B2962" s="1"/>
      <c r="C2962" s="1"/>
      <c r="D2962" s="1"/>
      <c r="E2962" s="1"/>
      <c r="F2962" s="1"/>
      <c r="G2962" s="1"/>
      <c r="H2962" s="1"/>
      <c r="I2962" s="1"/>
      <c r="J2962" s="1"/>
      <c r="K2962" s="1"/>
      <c r="L2962" s="1"/>
      <c r="M2962" s="1"/>
      <c r="N2962" s="1"/>
      <c r="O2962" s="1"/>
      <c r="P2962" s="1"/>
      <c r="Q2962" s="1"/>
      <c r="R2962" s="1"/>
      <c r="S2962" s="1"/>
      <c r="T2962" s="1"/>
      <c r="U2962" s="1"/>
      <c r="V2962" s="1"/>
      <c r="W2962" s="1"/>
      <c r="X2962" s="1"/>
      <c r="Y2962" s="1"/>
      <c r="Z2962" s="1"/>
      <c r="AA2962" s="1"/>
      <c r="AB2962" s="1"/>
      <c r="AC2962" s="1"/>
      <c r="AD2962" s="1"/>
      <c r="AE2962" s="1"/>
      <c r="AF2962" s="83"/>
      <c r="AG2962" s="87"/>
      <c r="AH2962" s="1"/>
      <c r="AI2962" s="1"/>
      <c r="AJ2962" s="1"/>
      <c r="AK2962" s="1"/>
      <c r="AL2962" s="1"/>
      <c r="AM2962" s="1"/>
      <c r="AN2962" s="1"/>
      <c r="AO2962" s="1"/>
      <c r="AP2962" s="1"/>
      <c r="AQ2962" s="1"/>
      <c r="AR2962" s="1"/>
      <c r="AS2962" s="1"/>
      <c r="AT2962" s="1"/>
      <c r="AU2962" s="1"/>
      <c r="AV2962" s="1"/>
      <c r="AW2962" s="1"/>
      <c r="AX2962" s="1"/>
      <c r="AY2962" s="1"/>
      <c r="AZ2962" s="1"/>
      <c r="BA2962" s="1"/>
      <c r="BB2962" s="1"/>
      <c r="BC2962" s="1"/>
      <c r="BD2962" s="1"/>
      <c r="BE2962" s="1"/>
      <c r="BF2962" s="1"/>
      <c r="BG2962" s="1"/>
      <c r="BH2962" s="1"/>
      <c r="BI2962" s="1"/>
      <c r="BJ2962" s="1"/>
      <c r="BK2962" s="1"/>
    </row>
    <row r="2963" spans="1:63" s="2" customFormat="1" ht="15" customHeight="1" x14ac:dyDescent="0.15">
      <c r="A2963" s="1"/>
      <c r="B2963" s="1"/>
      <c r="C2963" s="1"/>
      <c r="D2963" s="1"/>
      <c r="E2963" s="1"/>
      <c r="F2963" s="1"/>
      <c r="G2963" s="1"/>
      <c r="H2963" s="1"/>
      <c r="I2963" s="1"/>
      <c r="J2963" s="1"/>
      <c r="K2963" s="1"/>
      <c r="L2963" s="1"/>
      <c r="M2963" s="1"/>
      <c r="N2963" s="1"/>
      <c r="O2963" s="1"/>
      <c r="P2963" s="1"/>
      <c r="Q2963" s="1"/>
      <c r="R2963" s="1"/>
      <c r="S2963" s="1"/>
      <c r="T2963" s="1"/>
      <c r="U2963" s="1"/>
      <c r="V2963" s="1"/>
      <c r="W2963" s="1"/>
      <c r="X2963" s="1"/>
      <c r="Y2963" s="1"/>
      <c r="Z2963" s="1"/>
      <c r="AA2963" s="1"/>
      <c r="AB2963" s="1"/>
      <c r="AC2963" s="1"/>
      <c r="AD2963" s="1"/>
      <c r="AE2963" s="1"/>
      <c r="AF2963" s="83"/>
      <c r="AG2963" s="87"/>
      <c r="AH2963" s="1"/>
      <c r="AI2963" s="1"/>
      <c r="AJ2963" s="1"/>
      <c r="AK2963" s="1"/>
      <c r="AL2963" s="1"/>
      <c r="AM2963" s="1"/>
      <c r="AN2963" s="1"/>
      <c r="AO2963" s="1"/>
      <c r="AP2963" s="1"/>
      <c r="AQ2963" s="1"/>
      <c r="AR2963" s="1"/>
      <c r="AS2963" s="1"/>
      <c r="AT2963" s="1"/>
      <c r="AU2963" s="1"/>
      <c r="AV2963" s="1"/>
      <c r="AW2963" s="1"/>
      <c r="AX2963" s="1"/>
      <c r="AY2963" s="1"/>
      <c r="AZ2963" s="1"/>
      <c r="BA2963" s="1"/>
      <c r="BB2963" s="1"/>
      <c r="BC2963" s="1"/>
      <c r="BD2963" s="1"/>
      <c r="BE2963" s="1"/>
      <c r="BF2963" s="1"/>
      <c r="BG2963" s="1"/>
      <c r="BH2963" s="1"/>
      <c r="BI2963" s="1"/>
      <c r="BJ2963" s="1"/>
      <c r="BK2963" s="1"/>
    </row>
    <row r="2964" spans="1:63" s="2" customFormat="1" ht="15" customHeight="1" x14ac:dyDescent="0.15">
      <c r="A2964" s="1"/>
      <c r="B2964" s="1"/>
      <c r="C2964" s="1"/>
      <c r="D2964" s="1"/>
      <c r="E2964" s="1"/>
      <c r="F2964" s="1"/>
      <c r="G2964" s="1"/>
      <c r="H2964" s="1"/>
      <c r="I2964" s="1"/>
      <c r="J2964" s="1"/>
      <c r="K2964" s="1"/>
      <c r="L2964" s="1"/>
      <c r="M2964" s="1"/>
      <c r="N2964" s="1"/>
      <c r="O2964" s="1"/>
      <c r="P2964" s="1"/>
      <c r="Q2964" s="1"/>
      <c r="R2964" s="1"/>
      <c r="S2964" s="1"/>
      <c r="T2964" s="1"/>
      <c r="U2964" s="1"/>
      <c r="V2964" s="1"/>
      <c r="W2964" s="1"/>
      <c r="X2964" s="1"/>
      <c r="Y2964" s="1"/>
      <c r="Z2964" s="1"/>
      <c r="AA2964" s="1"/>
      <c r="AB2964" s="1"/>
      <c r="AC2964" s="1"/>
      <c r="AD2964" s="1"/>
      <c r="AE2964" s="1"/>
      <c r="AF2964" s="83"/>
      <c r="AG2964" s="87"/>
      <c r="AH2964" s="1"/>
      <c r="AI2964" s="1"/>
      <c r="AJ2964" s="1"/>
      <c r="AK2964" s="1"/>
      <c r="AL2964" s="1"/>
      <c r="AM2964" s="1"/>
      <c r="AN2964" s="1"/>
      <c r="AO2964" s="1"/>
      <c r="AP2964" s="1"/>
      <c r="AQ2964" s="1"/>
      <c r="AR2964" s="1"/>
      <c r="AS2964" s="1"/>
      <c r="AT2964" s="1"/>
      <c r="AU2964" s="1"/>
      <c r="AV2964" s="1"/>
      <c r="AW2964" s="1"/>
      <c r="AX2964" s="1"/>
      <c r="AY2964" s="1"/>
      <c r="AZ2964" s="1"/>
      <c r="BA2964" s="1"/>
      <c r="BB2964" s="1"/>
      <c r="BC2964" s="1"/>
      <c r="BD2964" s="1"/>
      <c r="BE2964" s="1"/>
      <c r="BF2964" s="1"/>
      <c r="BG2964" s="1"/>
      <c r="BH2964" s="1"/>
      <c r="BI2964" s="1"/>
      <c r="BJ2964" s="1"/>
      <c r="BK2964" s="1"/>
    </row>
    <row r="2965" spans="1:63" s="2" customFormat="1" ht="15" customHeight="1" x14ac:dyDescent="0.15">
      <c r="A2965" s="1"/>
      <c r="B2965" s="1"/>
      <c r="C2965" s="1"/>
      <c r="D2965" s="1"/>
      <c r="E2965" s="1"/>
      <c r="F2965" s="1"/>
      <c r="G2965" s="1"/>
      <c r="H2965" s="1"/>
      <c r="I2965" s="1"/>
      <c r="J2965" s="1"/>
      <c r="K2965" s="1"/>
      <c r="L2965" s="1"/>
      <c r="M2965" s="1"/>
      <c r="N2965" s="1"/>
      <c r="O2965" s="1"/>
      <c r="P2965" s="1"/>
      <c r="Q2965" s="1"/>
      <c r="R2965" s="1"/>
      <c r="S2965" s="1"/>
      <c r="T2965" s="1"/>
      <c r="U2965" s="1"/>
      <c r="V2965" s="1"/>
      <c r="W2965" s="1"/>
      <c r="X2965" s="1"/>
      <c r="Y2965" s="1"/>
      <c r="Z2965" s="1"/>
      <c r="AA2965" s="1"/>
      <c r="AB2965" s="1"/>
      <c r="AC2965" s="1"/>
      <c r="AD2965" s="1"/>
      <c r="AE2965" s="1"/>
      <c r="AF2965" s="83"/>
      <c r="AG2965" s="87"/>
      <c r="AH2965" s="1"/>
      <c r="AI2965" s="1"/>
      <c r="AJ2965" s="1"/>
      <c r="AK2965" s="1"/>
      <c r="AL2965" s="1"/>
      <c r="AM2965" s="1"/>
      <c r="AN2965" s="1"/>
      <c r="AO2965" s="1"/>
      <c r="AP2965" s="1"/>
      <c r="AQ2965" s="1"/>
      <c r="AR2965" s="1"/>
      <c r="AS2965" s="1"/>
      <c r="AT2965" s="1"/>
      <c r="AU2965" s="1"/>
      <c r="AV2965" s="1"/>
      <c r="AW2965" s="1"/>
      <c r="AX2965" s="1"/>
      <c r="AY2965" s="1"/>
      <c r="AZ2965" s="1"/>
      <c r="BA2965" s="1"/>
      <c r="BB2965" s="1"/>
      <c r="BC2965" s="1"/>
      <c r="BD2965" s="1"/>
      <c r="BE2965" s="1"/>
      <c r="BF2965" s="1"/>
      <c r="BG2965" s="1"/>
      <c r="BH2965" s="1"/>
      <c r="BI2965" s="1"/>
      <c r="BJ2965" s="1"/>
      <c r="BK2965" s="1"/>
    </row>
    <row r="2966" spans="1:63" s="2" customFormat="1" ht="15" customHeight="1" x14ac:dyDescent="0.15">
      <c r="A2966" s="1"/>
      <c r="B2966" s="1"/>
      <c r="C2966" s="1"/>
      <c r="D2966" s="1"/>
      <c r="E2966" s="1"/>
      <c r="F2966" s="1"/>
      <c r="G2966" s="1"/>
      <c r="H2966" s="1"/>
      <c r="I2966" s="1"/>
      <c r="J2966" s="1"/>
      <c r="K2966" s="1"/>
      <c r="L2966" s="1"/>
      <c r="M2966" s="1"/>
      <c r="N2966" s="1"/>
      <c r="O2966" s="1"/>
      <c r="P2966" s="1"/>
      <c r="Q2966" s="1"/>
      <c r="R2966" s="1"/>
      <c r="S2966" s="1"/>
      <c r="T2966" s="1"/>
      <c r="U2966" s="1"/>
      <c r="V2966" s="1"/>
      <c r="W2966" s="1"/>
      <c r="X2966" s="1"/>
      <c r="Y2966" s="1"/>
      <c r="Z2966" s="1"/>
      <c r="AA2966" s="1"/>
      <c r="AB2966" s="1"/>
      <c r="AC2966" s="1"/>
      <c r="AD2966" s="1"/>
      <c r="AE2966" s="1"/>
      <c r="AF2966" s="83"/>
      <c r="AG2966" s="87"/>
      <c r="AH2966" s="1"/>
      <c r="AI2966" s="1"/>
      <c r="AJ2966" s="1"/>
      <c r="AK2966" s="1"/>
      <c r="AL2966" s="1"/>
      <c r="AM2966" s="1"/>
      <c r="AN2966" s="1"/>
      <c r="AO2966" s="1"/>
      <c r="AP2966" s="1"/>
      <c r="AQ2966" s="1"/>
      <c r="AR2966" s="1"/>
      <c r="AS2966" s="1"/>
      <c r="AT2966" s="1"/>
      <c r="AU2966" s="1"/>
      <c r="AV2966" s="1"/>
      <c r="AW2966" s="1"/>
      <c r="AX2966" s="1"/>
      <c r="AY2966" s="1"/>
      <c r="AZ2966" s="1"/>
      <c r="BA2966" s="1"/>
      <c r="BB2966" s="1"/>
      <c r="BC2966" s="1"/>
      <c r="BD2966" s="1"/>
      <c r="BE2966" s="1"/>
      <c r="BF2966" s="1"/>
      <c r="BG2966" s="1"/>
      <c r="BH2966" s="1"/>
      <c r="BI2966" s="1"/>
      <c r="BJ2966" s="1"/>
      <c r="BK2966" s="1"/>
    </row>
    <row r="2967" spans="1:63" s="2" customFormat="1" ht="15" customHeight="1" x14ac:dyDescent="0.15">
      <c r="A2967" s="1"/>
      <c r="B2967" s="1"/>
      <c r="C2967" s="1"/>
      <c r="D2967" s="1"/>
      <c r="E2967" s="1"/>
      <c r="F2967" s="1"/>
      <c r="G2967" s="1"/>
      <c r="H2967" s="1"/>
      <c r="I2967" s="1"/>
      <c r="J2967" s="1"/>
      <c r="K2967" s="1"/>
      <c r="L2967" s="1"/>
      <c r="M2967" s="1"/>
      <c r="N2967" s="1"/>
      <c r="O2967" s="1"/>
      <c r="P2967" s="1"/>
      <c r="Q2967" s="1"/>
      <c r="R2967" s="1"/>
      <c r="S2967" s="1"/>
      <c r="T2967" s="1"/>
      <c r="U2967" s="1"/>
      <c r="V2967" s="1"/>
      <c r="W2967" s="1"/>
      <c r="X2967" s="1"/>
      <c r="Y2967" s="1"/>
      <c r="Z2967" s="1"/>
      <c r="AA2967" s="1"/>
      <c r="AB2967" s="1"/>
      <c r="AC2967" s="1"/>
      <c r="AD2967" s="1"/>
      <c r="AE2967" s="1"/>
      <c r="AF2967" s="83"/>
      <c r="AG2967" s="87"/>
      <c r="AH2967" s="1"/>
      <c r="AI2967" s="1"/>
      <c r="AJ2967" s="1"/>
      <c r="AK2967" s="1"/>
      <c r="AL2967" s="1"/>
      <c r="AM2967" s="1"/>
      <c r="AN2967" s="1"/>
      <c r="AO2967" s="1"/>
      <c r="AP2967" s="1"/>
      <c r="AQ2967" s="1"/>
      <c r="AR2967" s="1"/>
      <c r="AS2967" s="1"/>
      <c r="AT2967" s="1"/>
      <c r="AU2967" s="1"/>
      <c r="AV2967" s="1"/>
      <c r="AW2967" s="1"/>
      <c r="AX2967" s="1"/>
      <c r="AY2967" s="1"/>
      <c r="AZ2967" s="1"/>
      <c r="BA2967" s="1"/>
      <c r="BB2967" s="1"/>
      <c r="BC2967" s="1"/>
      <c r="BD2967" s="1"/>
      <c r="BE2967" s="1"/>
      <c r="BF2967" s="1"/>
      <c r="BG2967" s="1"/>
      <c r="BH2967" s="1"/>
      <c r="BI2967" s="1"/>
      <c r="BJ2967" s="1"/>
      <c r="BK2967" s="1"/>
    </row>
    <row r="2968" spans="1:63" s="2" customFormat="1" ht="15" customHeight="1" x14ac:dyDescent="0.15">
      <c r="A2968" s="1"/>
      <c r="B2968" s="1"/>
      <c r="C2968" s="1"/>
      <c r="D2968" s="1"/>
      <c r="E2968" s="1"/>
      <c r="F2968" s="1"/>
      <c r="G2968" s="1"/>
      <c r="H2968" s="1"/>
      <c r="I2968" s="1"/>
      <c r="J2968" s="1"/>
      <c r="K2968" s="1"/>
      <c r="L2968" s="1"/>
      <c r="M2968" s="1"/>
      <c r="N2968" s="1"/>
      <c r="O2968" s="1"/>
      <c r="P2968" s="1"/>
      <c r="Q2968" s="1"/>
      <c r="R2968" s="1"/>
      <c r="S2968" s="1"/>
      <c r="T2968" s="1"/>
      <c r="U2968" s="1"/>
      <c r="V2968" s="1"/>
      <c r="W2968" s="1"/>
      <c r="X2968" s="1"/>
      <c r="Y2968" s="1"/>
      <c r="Z2968" s="1"/>
      <c r="AA2968" s="1"/>
      <c r="AB2968" s="1"/>
      <c r="AC2968" s="1"/>
      <c r="AD2968" s="1"/>
      <c r="AE2968" s="1"/>
      <c r="AF2968" s="83"/>
      <c r="AG2968" s="87"/>
      <c r="AH2968" s="1"/>
      <c r="AI2968" s="1"/>
      <c r="AJ2968" s="1"/>
      <c r="AK2968" s="1"/>
      <c r="AL2968" s="1"/>
      <c r="AM2968" s="1"/>
      <c r="AN2968" s="1"/>
      <c r="AO2968" s="1"/>
      <c r="AP2968" s="1"/>
      <c r="AQ2968" s="1"/>
      <c r="AR2968" s="1"/>
      <c r="AS2968" s="1"/>
      <c r="AT2968" s="1"/>
      <c r="AU2968" s="1"/>
      <c r="AV2968" s="1"/>
      <c r="AW2968" s="1"/>
      <c r="AX2968" s="1"/>
      <c r="AY2968" s="1"/>
      <c r="AZ2968" s="1"/>
      <c r="BA2968" s="1"/>
      <c r="BB2968" s="1"/>
      <c r="BC2968" s="1"/>
      <c r="BD2968" s="1"/>
      <c r="BE2968" s="1"/>
      <c r="BF2968" s="1"/>
      <c r="BG2968" s="1"/>
      <c r="BH2968" s="1"/>
      <c r="BI2968" s="1"/>
      <c r="BJ2968" s="1"/>
      <c r="BK2968" s="1"/>
    </row>
    <row r="2969" spans="1:63" s="2" customFormat="1" ht="15" customHeight="1" x14ac:dyDescent="0.15">
      <c r="A2969" s="1"/>
      <c r="B2969" s="1"/>
      <c r="C2969" s="1"/>
      <c r="D2969" s="1"/>
      <c r="E2969" s="1"/>
      <c r="F2969" s="1"/>
      <c r="G2969" s="1"/>
      <c r="H2969" s="1"/>
      <c r="I2969" s="1"/>
      <c r="J2969" s="1"/>
      <c r="K2969" s="1"/>
      <c r="L2969" s="1"/>
      <c r="M2969" s="1"/>
      <c r="N2969" s="1"/>
      <c r="O2969" s="1"/>
      <c r="P2969" s="1"/>
      <c r="Q2969" s="1"/>
      <c r="R2969" s="1"/>
      <c r="S2969" s="1"/>
      <c r="T2969" s="1"/>
      <c r="U2969" s="1"/>
      <c r="V2969" s="1"/>
      <c r="W2969" s="1"/>
      <c r="X2969" s="1"/>
      <c r="Y2969" s="1"/>
      <c r="Z2969" s="1"/>
      <c r="AA2969" s="1"/>
      <c r="AB2969" s="1"/>
      <c r="AC2969" s="1"/>
      <c r="AD2969" s="1"/>
      <c r="AE2969" s="1"/>
      <c r="AF2969" s="83"/>
      <c r="AG2969" s="87"/>
      <c r="AH2969" s="1"/>
      <c r="AI2969" s="1"/>
      <c r="AJ2969" s="1"/>
      <c r="AK2969" s="1"/>
      <c r="AL2969" s="1"/>
      <c r="AM2969" s="1"/>
      <c r="AN2969" s="1"/>
      <c r="AO2969" s="1"/>
      <c r="AP2969" s="1"/>
      <c r="AQ2969" s="1"/>
      <c r="AR2969" s="1"/>
      <c r="AS2969" s="1"/>
      <c r="AT2969" s="1"/>
      <c r="AU2969" s="1"/>
      <c r="AV2969" s="1"/>
      <c r="AW2969" s="1"/>
      <c r="AX2969" s="1"/>
      <c r="AY2969" s="1"/>
      <c r="AZ2969" s="1"/>
      <c r="BA2969" s="1"/>
      <c r="BB2969" s="1"/>
      <c r="BC2969" s="1"/>
      <c r="BD2969" s="1"/>
      <c r="BE2969" s="1"/>
      <c r="BF2969" s="1"/>
      <c r="BG2969" s="1"/>
      <c r="BH2969" s="1"/>
      <c r="BI2969" s="1"/>
      <c r="BJ2969" s="1"/>
      <c r="BK2969" s="1"/>
    </row>
    <row r="2970" spans="1:63" s="2" customFormat="1" ht="15" customHeight="1" x14ac:dyDescent="0.15">
      <c r="A2970" s="1"/>
      <c r="B2970" s="1"/>
      <c r="C2970" s="1"/>
      <c r="D2970" s="1"/>
      <c r="E2970" s="1"/>
      <c r="F2970" s="1"/>
      <c r="G2970" s="1"/>
      <c r="H2970" s="1"/>
      <c r="I2970" s="1"/>
      <c r="J2970" s="1"/>
      <c r="K2970" s="1"/>
      <c r="L2970" s="1"/>
      <c r="M2970" s="1"/>
      <c r="N2970" s="1"/>
      <c r="O2970" s="1"/>
      <c r="P2970" s="1"/>
      <c r="Q2970" s="1"/>
      <c r="R2970" s="1"/>
      <c r="S2970" s="1"/>
      <c r="T2970" s="1"/>
      <c r="U2970" s="1"/>
      <c r="V2970" s="1"/>
      <c r="W2970" s="1"/>
      <c r="X2970" s="1"/>
      <c r="Y2970" s="1"/>
      <c r="Z2970" s="1"/>
      <c r="AA2970" s="1"/>
      <c r="AB2970" s="1"/>
      <c r="AC2970" s="1"/>
      <c r="AD2970" s="1"/>
      <c r="AE2970" s="1"/>
      <c r="AF2970" s="83"/>
      <c r="AG2970" s="87"/>
      <c r="AH2970" s="1"/>
      <c r="AI2970" s="1"/>
      <c r="AJ2970" s="1"/>
      <c r="AK2970" s="1"/>
      <c r="AL2970" s="1"/>
      <c r="AM2970" s="1"/>
      <c r="AN2970" s="1"/>
      <c r="AO2970" s="1"/>
      <c r="AP2970" s="1"/>
      <c r="AQ2970" s="1"/>
      <c r="AR2970" s="1"/>
      <c r="AS2970" s="1"/>
      <c r="AT2970" s="1"/>
      <c r="AU2970" s="1"/>
      <c r="AV2970" s="1"/>
      <c r="AW2970" s="1"/>
      <c r="AX2970" s="1"/>
      <c r="AY2970" s="1"/>
      <c r="AZ2970" s="1"/>
      <c r="BA2970" s="1"/>
      <c r="BB2970" s="1"/>
      <c r="BC2970" s="1"/>
      <c r="BD2970" s="1"/>
      <c r="BE2970" s="1"/>
      <c r="BF2970" s="1"/>
      <c r="BG2970" s="1"/>
      <c r="BH2970" s="1"/>
      <c r="BI2970" s="1"/>
      <c r="BJ2970" s="1"/>
      <c r="BK2970" s="1"/>
    </row>
    <row r="2971" spans="1:63" s="2" customFormat="1" ht="15" customHeight="1" x14ac:dyDescent="0.15">
      <c r="A2971" s="1"/>
      <c r="B2971" s="1"/>
      <c r="C2971" s="1"/>
      <c r="D2971" s="1"/>
      <c r="E2971" s="1"/>
      <c r="F2971" s="1"/>
      <c r="G2971" s="1"/>
      <c r="H2971" s="1"/>
      <c r="I2971" s="1"/>
      <c r="J2971" s="1"/>
      <c r="K2971" s="1"/>
      <c r="L2971" s="1"/>
      <c r="M2971" s="1"/>
      <c r="N2971" s="1"/>
      <c r="O2971" s="1"/>
      <c r="P2971" s="1"/>
      <c r="Q2971" s="1"/>
      <c r="R2971" s="1"/>
      <c r="S2971" s="1"/>
      <c r="T2971" s="1"/>
      <c r="U2971" s="1"/>
      <c r="V2971" s="1"/>
      <c r="W2971" s="1"/>
      <c r="X2971" s="1"/>
      <c r="Y2971" s="1"/>
      <c r="Z2971" s="1"/>
      <c r="AA2971" s="1"/>
      <c r="AB2971" s="1"/>
      <c r="AC2971" s="1"/>
      <c r="AD2971" s="1"/>
      <c r="AE2971" s="1"/>
      <c r="AF2971" s="83"/>
      <c r="AG2971" s="87"/>
      <c r="AH2971" s="1"/>
      <c r="AI2971" s="1"/>
      <c r="AJ2971" s="1"/>
      <c r="AK2971" s="1"/>
      <c r="AL2971" s="1"/>
      <c r="AM2971" s="1"/>
      <c r="AN2971" s="1"/>
      <c r="AO2971" s="1"/>
      <c r="AP2971" s="1"/>
      <c r="AQ2971" s="1"/>
      <c r="AR2971" s="1"/>
      <c r="AS2971" s="1"/>
      <c r="AT2971" s="1"/>
      <c r="AU2971" s="1"/>
      <c r="AV2971" s="1"/>
      <c r="AW2971" s="1"/>
      <c r="AX2971" s="1"/>
      <c r="AY2971" s="1"/>
      <c r="AZ2971" s="1"/>
      <c r="BA2971" s="1"/>
      <c r="BB2971" s="1"/>
      <c r="BC2971" s="1"/>
      <c r="BD2971" s="1"/>
      <c r="BE2971" s="1"/>
      <c r="BF2971" s="1"/>
      <c r="BG2971" s="1"/>
      <c r="BH2971" s="1"/>
      <c r="BI2971" s="1"/>
      <c r="BJ2971" s="1"/>
      <c r="BK2971" s="1"/>
    </row>
    <row r="2972" spans="1:63" s="2" customFormat="1" ht="15" customHeight="1" x14ac:dyDescent="0.15">
      <c r="A2972" s="1"/>
      <c r="B2972" s="1"/>
      <c r="C2972" s="1"/>
      <c r="D2972" s="1"/>
      <c r="E2972" s="1"/>
      <c r="F2972" s="1"/>
      <c r="G2972" s="1"/>
      <c r="H2972" s="1"/>
      <c r="I2972" s="1"/>
      <c r="J2972" s="1"/>
      <c r="K2972" s="1"/>
      <c r="L2972" s="1"/>
      <c r="M2972" s="1"/>
      <c r="N2972" s="1"/>
      <c r="O2972" s="1"/>
      <c r="P2972" s="1"/>
      <c r="Q2972" s="1"/>
      <c r="R2972" s="1"/>
      <c r="S2972" s="1"/>
      <c r="T2972" s="1"/>
      <c r="U2972" s="1"/>
      <c r="V2972" s="1"/>
      <c r="W2972" s="1"/>
      <c r="X2972" s="1"/>
      <c r="Y2972" s="1"/>
      <c r="Z2972" s="1"/>
      <c r="AA2972" s="1"/>
      <c r="AB2972" s="1"/>
      <c r="AC2972" s="1"/>
      <c r="AD2972" s="1"/>
      <c r="AE2972" s="1"/>
      <c r="AF2972" s="83"/>
      <c r="AG2972" s="87"/>
      <c r="AH2972" s="1"/>
      <c r="AI2972" s="1"/>
      <c r="AJ2972" s="1"/>
      <c r="AK2972" s="1"/>
      <c r="AL2972" s="1"/>
      <c r="AM2972" s="1"/>
      <c r="AN2972" s="1"/>
      <c r="AO2972" s="1"/>
      <c r="AP2972" s="1"/>
      <c r="AQ2972" s="1"/>
      <c r="AR2972" s="1"/>
      <c r="AS2972" s="1"/>
      <c r="AT2972" s="1"/>
      <c r="AU2972" s="1"/>
      <c r="AV2972" s="1"/>
      <c r="AW2972" s="1"/>
      <c r="AX2972" s="1"/>
      <c r="AY2972" s="1"/>
      <c r="AZ2972" s="1"/>
      <c r="BA2972" s="1"/>
      <c r="BB2972" s="1"/>
      <c r="BC2972" s="1"/>
      <c r="BD2972" s="1"/>
      <c r="BE2972" s="1"/>
      <c r="BF2972" s="1"/>
      <c r="BG2972" s="1"/>
      <c r="BH2972" s="1"/>
      <c r="BI2972" s="1"/>
      <c r="BJ2972" s="1"/>
      <c r="BK2972" s="1"/>
    </row>
    <row r="2973" spans="1:63" s="2" customFormat="1" ht="15" customHeight="1" x14ac:dyDescent="0.15">
      <c r="A2973" s="1"/>
      <c r="B2973" s="1"/>
      <c r="C2973" s="1"/>
      <c r="D2973" s="1"/>
      <c r="E2973" s="1"/>
      <c r="F2973" s="1"/>
      <c r="G2973" s="1"/>
      <c r="H2973" s="1"/>
      <c r="I2973" s="1"/>
      <c r="J2973" s="1"/>
      <c r="K2973" s="1"/>
      <c r="L2973" s="1"/>
      <c r="M2973" s="1"/>
      <c r="N2973" s="1"/>
      <c r="O2973" s="1"/>
      <c r="P2973" s="1"/>
      <c r="Q2973" s="1"/>
      <c r="R2973" s="1"/>
      <c r="S2973" s="1"/>
      <c r="T2973" s="1"/>
      <c r="U2973" s="1"/>
      <c r="V2973" s="1"/>
      <c r="W2973" s="1"/>
      <c r="X2973" s="1"/>
      <c r="Y2973" s="1"/>
      <c r="Z2973" s="1"/>
      <c r="AA2973" s="1"/>
      <c r="AB2973" s="1"/>
      <c r="AC2973" s="1"/>
      <c r="AD2973" s="1"/>
      <c r="AE2973" s="1"/>
      <c r="AF2973" s="83"/>
      <c r="AG2973" s="87"/>
      <c r="AH2973" s="1"/>
      <c r="AI2973" s="1"/>
      <c r="AJ2973" s="1"/>
      <c r="AK2973" s="1"/>
      <c r="AL2973" s="1"/>
      <c r="AM2973" s="1"/>
      <c r="AN2973" s="1"/>
      <c r="AO2973" s="1"/>
      <c r="AP2973" s="1"/>
      <c r="AQ2973" s="1"/>
      <c r="AR2973" s="1"/>
      <c r="AS2973" s="1"/>
      <c r="AT2973" s="1"/>
      <c r="AU2973" s="1"/>
      <c r="AV2973" s="1"/>
      <c r="AW2973" s="1"/>
      <c r="AX2973" s="1"/>
      <c r="AY2973" s="1"/>
      <c r="AZ2973" s="1"/>
      <c r="BA2973" s="1"/>
      <c r="BB2973" s="1"/>
      <c r="BC2973" s="1"/>
      <c r="BD2973" s="1"/>
      <c r="BE2973" s="1"/>
      <c r="BF2973" s="1"/>
      <c r="BG2973" s="1"/>
      <c r="BH2973" s="1"/>
      <c r="BI2973" s="1"/>
      <c r="BJ2973" s="1"/>
      <c r="BK2973" s="1"/>
    </row>
    <row r="2974" spans="1:63" s="2" customFormat="1" ht="15" customHeight="1" x14ac:dyDescent="0.15">
      <c r="A2974" s="1"/>
      <c r="B2974" s="1"/>
      <c r="C2974" s="1"/>
      <c r="D2974" s="1"/>
      <c r="E2974" s="1"/>
      <c r="F2974" s="1"/>
      <c r="G2974" s="1"/>
      <c r="H2974" s="1"/>
      <c r="I2974" s="1"/>
      <c r="J2974" s="1"/>
      <c r="K2974" s="1"/>
      <c r="L2974" s="1"/>
      <c r="M2974" s="1"/>
      <c r="N2974" s="1"/>
      <c r="O2974" s="1"/>
      <c r="P2974" s="1"/>
      <c r="Q2974" s="1"/>
      <c r="R2974" s="1"/>
      <c r="S2974" s="1"/>
      <c r="T2974" s="1"/>
      <c r="U2974" s="1"/>
      <c r="V2974" s="1"/>
      <c r="W2974" s="1"/>
      <c r="X2974" s="1"/>
      <c r="Y2974" s="1"/>
      <c r="Z2974" s="1"/>
      <c r="AA2974" s="1"/>
      <c r="AB2974" s="1"/>
      <c r="AC2974" s="1"/>
      <c r="AD2974" s="1"/>
      <c r="AE2974" s="1"/>
      <c r="AF2974" s="83"/>
      <c r="AG2974" s="87"/>
      <c r="AH2974" s="1"/>
      <c r="AI2974" s="1"/>
      <c r="AJ2974" s="1"/>
      <c r="AK2974" s="1"/>
      <c r="AL2974" s="1"/>
      <c r="AM2974" s="1"/>
      <c r="AN2974" s="1"/>
      <c r="AO2974" s="1"/>
      <c r="AP2974" s="1"/>
      <c r="AQ2974" s="1"/>
      <c r="AR2974" s="1"/>
      <c r="AS2974" s="1"/>
      <c r="AT2974" s="1"/>
      <c r="AU2974" s="1"/>
      <c r="AV2974" s="1"/>
      <c r="AW2974" s="1"/>
      <c r="AX2974" s="1"/>
      <c r="AY2974" s="1"/>
      <c r="AZ2974" s="1"/>
      <c r="BA2974" s="1"/>
      <c r="BB2974" s="1"/>
      <c r="BC2974" s="1"/>
      <c r="BD2974" s="1"/>
      <c r="BE2974" s="1"/>
      <c r="BF2974" s="1"/>
      <c r="BG2974" s="1"/>
      <c r="BH2974" s="1"/>
      <c r="BI2974" s="1"/>
      <c r="BJ2974" s="1"/>
      <c r="BK2974" s="1"/>
    </row>
    <row r="2975" spans="1:63" s="2" customFormat="1" ht="15" customHeight="1" x14ac:dyDescent="0.15">
      <c r="A2975" s="1"/>
      <c r="B2975" s="1"/>
      <c r="C2975" s="1"/>
      <c r="D2975" s="1"/>
      <c r="E2975" s="1"/>
      <c r="F2975" s="1"/>
      <c r="G2975" s="1"/>
      <c r="H2975" s="1"/>
      <c r="I2975" s="1"/>
      <c r="J2975" s="1"/>
      <c r="K2975" s="1"/>
      <c r="L2975" s="1"/>
      <c r="M2975" s="1"/>
      <c r="N2975" s="1"/>
      <c r="O2975" s="1"/>
      <c r="P2975" s="1"/>
      <c r="Q2975" s="1"/>
      <c r="R2975" s="1"/>
      <c r="S2975" s="1"/>
      <c r="T2975" s="1"/>
      <c r="U2975" s="1"/>
      <c r="V2975" s="1"/>
      <c r="W2975" s="1"/>
      <c r="X2975" s="1"/>
      <c r="Y2975" s="1"/>
      <c r="Z2975" s="1"/>
      <c r="AA2975" s="1"/>
      <c r="AB2975" s="1"/>
      <c r="AC2975" s="1"/>
      <c r="AD2975" s="1"/>
      <c r="AE2975" s="1"/>
      <c r="AF2975" s="83"/>
      <c r="AG2975" s="87"/>
      <c r="AH2975" s="1"/>
      <c r="AI2975" s="1"/>
      <c r="AJ2975" s="1"/>
      <c r="AK2975" s="1"/>
      <c r="AL2975" s="1"/>
      <c r="AM2975" s="1"/>
      <c r="AN2975" s="1"/>
      <c r="AO2975" s="1"/>
      <c r="AP2975" s="1"/>
      <c r="AQ2975" s="1"/>
      <c r="AR2975" s="1"/>
      <c r="AS2975" s="1"/>
      <c r="AT2975" s="1"/>
      <c r="AU2975" s="1"/>
      <c r="AV2975" s="1"/>
      <c r="AW2975" s="1"/>
      <c r="AX2975" s="1"/>
      <c r="AY2975" s="1"/>
      <c r="AZ2975" s="1"/>
      <c r="BA2975" s="1"/>
      <c r="BB2975" s="1"/>
      <c r="BC2975" s="1"/>
      <c r="BD2975" s="1"/>
      <c r="BE2975" s="1"/>
      <c r="BF2975" s="1"/>
      <c r="BG2975" s="1"/>
      <c r="BH2975" s="1"/>
      <c r="BI2975" s="1"/>
      <c r="BJ2975" s="1"/>
      <c r="BK2975" s="1"/>
    </row>
    <row r="2976" spans="1:63" s="2" customFormat="1" ht="15" customHeight="1" x14ac:dyDescent="0.15">
      <c r="A2976" s="1"/>
      <c r="B2976" s="1"/>
      <c r="C2976" s="1"/>
      <c r="D2976" s="1"/>
      <c r="E2976" s="1"/>
      <c r="F2976" s="1"/>
      <c r="G2976" s="1"/>
      <c r="H2976" s="1"/>
      <c r="I2976" s="1"/>
      <c r="J2976" s="1"/>
      <c r="K2976" s="1"/>
      <c r="L2976" s="1"/>
      <c r="M2976" s="1"/>
      <c r="N2976" s="1"/>
      <c r="O2976" s="1"/>
      <c r="P2976" s="1"/>
      <c r="Q2976" s="1"/>
      <c r="R2976" s="1"/>
      <c r="S2976" s="1"/>
      <c r="T2976" s="1"/>
      <c r="U2976" s="1"/>
      <c r="V2976" s="1"/>
      <c r="W2976" s="1"/>
      <c r="X2976" s="1"/>
      <c r="Y2976" s="1"/>
      <c r="Z2976" s="1"/>
      <c r="AA2976" s="1"/>
      <c r="AB2976" s="1"/>
      <c r="AC2976" s="1"/>
      <c r="AD2976" s="1"/>
      <c r="AE2976" s="1"/>
      <c r="AF2976" s="83"/>
      <c r="AG2976" s="87"/>
      <c r="AH2976" s="1"/>
      <c r="AI2976" s="1"/>
      <c r="AJ2976" s="1"/>
      <c r="AK2976" s="1"/>
      <c r="AL2976" s="1"/>
      <c r="AM2976" s="1"/>
      <c r="AN2976" s="1"/>
      <c r="AO2976" s="1"/>
      <c r="AP2976" s="1"/>
      <c r="AQ2976" s="1"/>
      <c r="AR2976" s="1"/>
      <c r="AS2976" s="1"/>
      <c r="AT2976" s="1"/>
      <c r="AU2976" s="1"/>
      <c r="AV2976" s="1"/>
      <c r="AW2976" s="1"/>
      <c r="AX2976" s="1"/>
      <c r="AY2976" s="1"/>
      <c r="AZ2976" s="1"/>
      <c r="BA2976" s="1"/>
      <c r="BB2976" s="1"/>
      <c r="BC2976" s="1"/>
      <c r="BD2976" s="1"/>
      <c r="BE2976" s="1"/>
      <c r="BF2976" s="1"/>
      <c r="BG2976" s="1"/>
      <c r="BH2976" s="1"/>
      <c r="BI2976" s="1"/>
      <c r="BJ2976" s="1"/>
      <c r="BK2976" s="1"/>
    </row>
    <row r="2977" spans="1:63" s="2" customFormat="1" ht="15" customHeight="1" x14ac:dyDescent="0.15">
      <c r="A2977" s="1"/>
      <c r="B2977" s="1"/>
      <c r="C2977" s="1"/>
      <c r="D2977" s="1"/>
      <c r="E2977" s="1"/>
      <c r="F2977" s="1"/>
      <c r="G2977" s="1"/>
      <c r="H2977" s="1"/>
      <c r="I2977" s="1"/>
      <c r="J2977" s="1"/>
      <c r="K2977" s="1"/>
      <c r="L2977" s="1"/>
      <c r="M2977" s="1"/>
      <c r="N2977" s="1"/>
      <c r="O2977" s="1"/>
      <c r="P2977" s="1"/>
      <c r="Q2977" s="1"/>
      <c r="R2977" s="1"/>
      <c r="S2977" s="1"/>
      <c r="T2977" s="1"/>
      <c r="U2977" s="1"/>
      <c r="V2977" s="1"/>
      <c r="W2977" s="1"/>
      <c r="X2977" s="1"/>
      <c r="Y2977" s="1"/>
      <c r="Z2977" s="1"/>
      <c r="AA2977" s="1"/>
      <c r="AB2977" s="1"/>
      <c r="AC2977" s="1"/>
      <c r="AD2977" s="1"/>
      <c r="AE2977" s="1"/>
      <c r="AF2977" s="83"/>
      <c r="AG2977" s="87"/>
      <c r="AH2977" s="1"/>
      <c r="AI2977" s="1"/>
      <c r="AJ2977" s="1"/>
      <c r="AK2977" s="1"/>
      <c r="AL2977" s="1"/>
      <c r="AM2977" s="1"/>
      <c r="AN2977" s="1"/>
      <c r="AO2977" s="1"/>
      <c r="AP2977" s="1"/>
      <c r="AQ2977" s="1"/>
      <c r="AR2977" s="1"/>
      <c r="AS2977" s="1"/>
      <c r="AT2977" s="1"/>
      <c r="AU2977" s="1"/>
      <c r="AV2977" s="1"/>
      <c r="AW2977" s="1"/>
      <c r="AX2977" s="1"/>
      <c r="AY2977" s="1"/>
      <c r="AZ2977" s="1"/>
      <c r="BA2977" s="1"/>
      <c r="BB2977" s="1"/>
      <c r="BC2977" s="1"/>
      <c r="BD2977" s="1"/>
      <c r="BE2977" s="1"/>
      <c r="BF2977" s="1"/>
      <c r="BG2977" s="1"/>
      <c r="BH2977" s="1"/>
      <c r="BI2977" s="1"/>
      <c r="BJ2977" s="1"/>
      <c r="BK2977" s="1"/>
    </row>
    <row r="2978" spans="1:63" s="2" customFormat="1" ht="15" customHeight="1" x14ac:dyDescent="0.15">
      <c r="A2978" s="1"/>
      <c r="B2978" s="1"/>
      <c r="C2978" s="1"/>
      <c r="D2978" s="1"/>
      <c r="E2978" s="1"/>
      <c r="F2978" s="1"/>
      <c r="G2978" s="1"/>
      <c r="H2978" s="1"/>
      <c r="I2978" s="1"/>
      <c r="J2978" s="1"/>
      <c r="K2978" s="1"/>
      <c r="L2978" s="1"/>
      <c r="M2978" s="1"/>
      <c r="N2978" s="1"/>
      <c r="O2978" s="1"/>
      <c r="P2978" s="1"/>
      <c r="Q2978" s="1"/>
      <c r="R2978" s="1"/>
      <c r="S2978" s="1"/>
      <c r="T2978" s="1"/>
      <c r="U2978" s="1"/>
      <c r="V2978" s="1"/>
      <c r="W2978" s="1"/>
      <c r="X2978" s="1"/>
      <c r="Y2978" s="1"/>
      <c r="Z2978" s="1"/>
      <c r="AA2978" s="1"/>
      <c r="AB2978" s="1"/>
      <c r="AC2978" s="1"/>
      <c r="AD2978" s="1"/>
      <c r="AE2978" s="1"/>
      <c r="AF2978" s="83"/>
      <c r="AG2978" s="87"/>
      <c r="AH2978" s="1"/>
      <c r="AI2978" s="1"/>
      <c r="AJ2978" s="1"/>
      <c r="AK2978" s="1"/>
      <c r="AL2978" s="1"/>
      <c r="AM2978" s="1"/>
      <c r="AN2978" s="1"/>
      <c r="AO2978" s="1"/>
      <c r="AP2978" s="1"/>
      <c r="AQ2978" s="1"/>
      <c r="AR2978" s="1"/>
      <c r="AS2978" s="1"/>
      <c r="AT2978" s="1"/>
      <c r="AU2978" s="1"/>
      <c r="AV2978" s="1"/>
      <c r="AW2978" s="1"/>
      <c r="AX2978" s="1"/>
      <c r="AY2978" s="1"/>
      <c r="AZ2978" s="1"/>
      <c r="BA2978" s="1"/>
      <c r="BB2978" s="1"/>
      <c r="BC2978" s="1"/>
      <c r="BD2978" s="1"/>
      <c r="BE2978" s="1"/>
      <c r="BF2978" s="1"/>
      <c r="BG2978" s="1"/>
      <c r="BH2978" s="1"/>
      <c r="BI2978" s="1"/>
      <c r="BJ2978" s="1"/>
      <c r="BK2978" s="1"/>
    </row>
    <row r="2979" spans="1:63" s="2" customFormat="1" ht="15" customHeight="1" x14ac:dyDescent="0.15">
      <c r="A2979" s="1"/>
      <c r="B2979" s="1"/>
      <c r="C2979" s="1"/>
      <c r="D2979" s="1"/>
      <c r="E2979" s="1"/>
      <c r="F2979" s="1"/>
      <c r="G2979" s="1"/>
      <c r="H2979" s="1"/>
      <c r="I2979" s="1"/>
      <c r="J2979" s="1"/>
      <c r="K2979" s="1"/>
      <c r="L2979" s="1"/>
      <c r="M2979" s="1"/>
      <c r="N2979" s="1"/>
      <c r="O2979" s="1"/>
      <c r="P2979" s="1"/>
      <c r="Q2979" s="1"/>
      <c r="R2979" s="1"/>
      <c r="S2979" s="1"/>
      <c r="T2979" s="1"/>
      <c r="U2979" s="1"/>
      <c r="V2979" s="1"/>
      <c r="W2979" s="1"/>
      <c r="X2979" s="1"/>
      <c r="Y2979" s="1"/>
      <c r="Z2979" s="1"/>
      <c r="AA2979" s="1"/>
      <c r="AB2979" s="1"/>
      <c r="AC2979" s="1"/>
      <c r="AD2979" s="1"/>
      <c r="AE2979" s="1"/>
      <c r="AF2979" s="83"/>
      <c r="AG2979" s="87"/>
      <c r="AH2979" s="1"/>
      <c r="AI2979" s="1"/>
      <c r="AJ2979" s="1"/>
      <c r="AK2979" s="1"/>
      <c r="AL2979" s="1"/>
      <c r="AM2979" s="1"/>
      <c r="AN2979" s="1"/>
      <c r="AO2979" s="1"/>
      <c r="AP2979" s="1"/>
      <c r="AQ2979" s="1"/>
      <c r="AR2979" s="1"/>
      <c r="AS2979" s="1"/>
      <c r="AT2979" s="1"/>
      <c r="AU2979" s="1"/>
      <c r="AV2979" s="1"/>
      <c r="AW2979" s="1"/>
      <c r="AX2979" s="1"/>
      <c r="AY2979" s="1"/>
      <c r="AZ2979" s="1"/>
      <c r="BA2979" s="1"/>
      <c r="BB2979" s="1"/>
      <c r="BC2979" s="1"/>
      <c r="BD2979" s="1"/>
      <c r="BE2979" s="1"/>
      <c r="BF2979" s="1"/>
      <c r="BG2979" s="1"/>
      <c r="BH2979" s="1"/>
      <c r="BI2979" s="1"/>
      <c r="BJ2979" s="1"/>
      <c r="BK2979" s="1"/>
    </row>
    <row r="2980" spans="1:63" s="2" customFormat="1" ht="15" customHeight="1" x14ac:dyDescent="0.15">
      <c r="A2980" s="1"/>
      <c r="B2980" s="1"/>
      <c r="C2980" s="1"/>
      <c r="D2980" s="1"/>
      <c r="E2980" s="1"/>
      <c r="F2980" s="1"/>
      <c r="G2980" s="1"/>
      <c r="H2980" s="1"/>
      <c r="I2980" s="1"/>
      <c r="J2980" s="1"/>
      <c r="K2980" s="1"/>
      <c r="L2980" s="1"/>
      <c r="M2980" s="1"/>
      <c r="N2980" s="1"/>
      <c r="O2980" s="1"/>
      <c r="P2980" s="1"/>
      <c r="Q2980" s="1"/>
      <c r="R2980" s="1"/>
      <c r="S2980" s="1"/>
      <c r="T2980" s="1"/>
      <c r="U2980" s="1"/>
      <c r="V2980" s="1"/>
      <c r="W2980" s="1"/>
      <c r="X2980" s="1"/>
      <c r="Y2980" s="1"/>
      <c r="Z2980" s="1"/>
      <c r="AA2980" s="1"/>
      <c r="AB2980" s="1"/>
      <c r="AC2980" s="1"/>
      <c r="AD2980" s="1"/>
      <c r="AE2980" s="1"/>
      <c r="AF2980" s="83"/>
      <c r="AG2980" s="87"/>
      <c r="AH2980" s="1"/>
      <c r="AI2980" s="1"/>
      <c r="AJ2980" s="1"/>
      <c r="AK2980" s="1"/>
      <c r="AL2980" s="1"/>
      <c r="AM2980" s="1"/>
      <c r="AN2980" s="1"/>
      <c r="AO2980" s="1"/>
      <c r="AP2980" s="1"/>
      <c r="AQ2980" s="1"/>
      <c r="AR2980" s="1"/>
      <c r="AS2980" s="1"/>
      <c r="AT2980" s="1"/>
      <c r="AU2980" s="1"/>
      <c r="AV2980" s="1"/>
      <c r="AW2980" s="1"/>
      <c r="AX2980" s="1"/>
      <c r="AY2980" s="1"/>
      <c r="AZ2980" s="1"/>
      <c r="BA2980" s="1"/>
      <c r="BB2980" s="1"/>
      <c r="BC2980" s="1"/>
      <c r="BD2980" s="1"/>
      <c r="BE2980" s="1"/>
      <c r="BF2980" s="1"/>
      <c r="BG2980" s="1"/>
      <c r="BH2980" s="1"/>
      <c r="BI2980" s="1"/>
      <c r="BJ2980" s="1"/>
      <c r="BK2980" s="1"/>
    </row>
    <row r="2981" spans="1:63" s="2" customFormat="1" ht="15" customHeight="1" x14ac:dyDescent="0.15">
      <c r="A2981" s="1"/>
      <c r="B2981" s="1"/>
      <c r="C2981" s="1"/>
      <c r="D2981" s="1"/>
      <c r="E2981" s="1"/>
      <c r="F2981" s="1"/>
      <c r="G2981" s="1"/>
      <c r="H2981" s="1"/>
      <c r="I2981" s="1"/>
      <c r="J2981" s="1"/>
      <c r="K2981" s="1"/>
      <c r="L2981" s="1"/>
      <c r="M2981" s="1"/>
      <c r="N2981" s="1"/>
      <c r="O2981" s="1"/>
      <c r="P2981" s="1"/>
      <c r="Q2981" s="1"/>
      <c r="R2981" s="1"/>
      <c r="S2981" s="1"/>
      <c r="T2981" s="1"/>
      <c r="U2981" s="1"/>
      <c r="V2981" s="1"/>
      <c r="W2981" s="1"/>
      <c r="X2981" s="1"/>
      <c r="Y2981" s="1"/>
      <c r="Z2981" s="1"/>
      <c r="AA2981" s="1"/>
      <c r="AB2981" s="1"/>
      <c r="AC2981" s="1"/>
      <c r="AD2981" s="1"/>
      <c r="AE2981" s="1"/>
      <c r="AF2981" s="83"/>
      <c r="AG2981" s="87"/>
      <c r="AH2981" s="1"/>
      <c r="AI2981" s="1"/>
      <c r="AJ2981" s="1"/>
      <c r="AK2981" s="1"/>
      <c r="AL2981" s="1"/>
      <c r="AM2981" s="1"/>
      <c r="AN2981" s="1"/>
      <c r="AO2981" s="1"/>
      <c r="AP2981" s="1"/>
      <c r="AQ2981" s="1"/>
      <c r="AR2981" s="1"/>
      <c r="AS2981" s="1"/>
      <c r="AT2981" s="1"/>
      <c r="AU2981" s="1"/>
      <c r="AV2981" s="1"/>
      <c r="AW2981" s="1"/>
      <c r="AX2981" s="1"/>
      <c r="AY2981" s="1"/>
      <c r="AZ2981" s="1"/>
      <c r="BA2981" s="1"/>
      <c r="BB2981" s="1"/>
      <c r="BC2981" s="1"/>
      <c r="BD2981" s="1"/>
      <c r="BE2981" s="1"/>
      <c r="BF2981" s="1"/>
      <c r="BG2981" s="1"/>
      <c r="BH2981" s="1"/>
      <c r="BI2981" s="1"/>
      <c r="BJ2981" s="1"/>
      <c r="BK2981" s="1"/>
    </row>
    <row r="2982" spans="1:63" s="2" customFormat="1" ht="15" customHeight="1" x14ac:dyDescent="0.15">
      <c r="A2982" s="1"/>
      <c r="B2982" s="1"/>
      <c r="C2982" s="1"/>
      <c r="D2982" s="1"/>
      <c r="E2982" s="1"/>
      <c r="F2982" s="1"/>
      <c r="G2982" s="1"/>
      <c r="H2982" s="1"/>
      <c r="I2982" s="1"/>
      <c r="J2982" s="1"/>
      <c r="K2982" s="1"/>
      <c r="L2982" s="1"/>
      <c r="M2982" s="1"/>
      <c r="N2982" s="1"/>
      <c r="O2982" s="1"/>
      <c r="P2982" s="1"/>
      <c r="Q2982" s="1"/>
      <c r="R2982" s="1"/>
      <c r="S2982" s="1"/>
      <c r="T2982" s="1"/>
      <c r="U2982" s="1"/>
      <c r="V2982" s="1"/>
      <c r="W2982" s="1"/>
      <c r="X2982" s="1"/>
      <c r="Y2982" s="1"/>
      <c r="Z2982" s="1"/>
      <c r="AA2982" s="1"/>
      <c r="AB2982" s="1"/>
      <c r="AC2982" s="1"/>
      <c r="AD2982" s="1"/>
      <c r="AE2982" s="1"/>
      <c r="AF2982" s="83"/>
      <c r="AG2982" s="87"/>
      <c r="AH2982" s="1"/>
      <c r="AI2982" s="1"/>
      <c r="AJ2982" s="1"/>
      <c r="AK2982" s="1"/>
      <c r="AL2982" s="1"/>
      <c r="AM2982" s="1"/>
      <c r="AN2982" s="1"/>
      <c r="AO2982" s="1"/>
      <c r="AP2982" s="1"/>
      <c r="AQ2982" s="1"/>
      <c r="AR2982" s="1"/>
      <c r="AS2982" s="1"/>
      <c r="AT2982" s="1"/>
      <c r="AU2982" s="1"/>
      <c r="AV2982" s="1"/>
      <c r="AW2982" s="1"/>
      <c r="AX2982" s="1"/>
      <c r="AY2982" s="1"/>
      <c r="AZ2982" s="1"/>
      <c r="BA2982" s="1"/>
      <c r="BB2982" s="1"/>
      <c r="BC2982" s="1"/>
      <c r="BD2982" s="1"/>
      <c r="BE2982" s="1"/>
      <c r="BF2982" s="1"/>
      <c r="BG2982" s="1"/>
      <c r="BH2982" s="1"/>
      <c r="BI2982" s="1"/>
      <c r="BJ2982" s="1"/>
      <c r="BK2982" s="1"/>
    </row>
    <row r="2983" spans="1:63" s="2" customFormat="1" ht="15" customHeight="1" x14ac:dyDescent="0.15">
      <c r="A2983" s="1"/>
      <c r="B2983" s="1"/>
      <c r="C2983" s="1"/>
      <c r="D2983" s="1"/>
      <c r="E2983" s="1"/>
      <c r="F2983" s="1"/>
      <c r="G2983" s="1"/>
      <c r="H2983" s="1"/>
      <c r="I2983" s="1"/>
      <c r="J2983" s="1"/>
      <c r="K2983" s="1"/>
      <c r="L2983" s="1"/>
      <c r="M2983" s="1"/>
      <c r="N2983" s="1"/>
      <c r="O2983" s="1"/>
      <c r="P2983" s="1"/>
      <c r="Q2983" s="1"/>
      <c r="R2983" s="1"/>
      <c r="S2983" s="1"/>
      <c r="T2983" s="1"/>
      <c r="U2983" s="1"/>
      <c r="V2983" s="1"/>
      <c r="W2983" s="1"/>
      <c r="X2983" s="1"/>
      <c r="Y2983" s="1"/>
      <c r="Z2983" s="1"/>
      <c r="AA2983" s="1"/>
      <c r="AB2983" s="1"/>
      <c r="AC2983" s="1"/>
      <c r="AD2983" s="1"/>
      <c r="AE2983" s="1"/>
      <c r="AF2983" s="83"/>
      <c r="AG2983" s="87"/>
      <c r="AH2983" s="1"/>
      <c r="AI2983" s="1"/>
      <c r="AJ2983" s="1"/>
      <c r="AK2983" s="1"/>
      <c r="AL2983" s="1"/>
      <c r="AM2983" s="1"/>
      <c r="AN2983" s="1"/>
      <c r="AO2983" s="1"/>
      <c r="AP2983" s="1"/>
      <c r="AQ2983" s="1"/>
      <c r="AR2983" s="1"/>
      <c r="AS2983" s="1"/>
      <c r="AT2983" s="1"/>
      <c r="AU2983" s="1"/>
      <c r="AV2983" s="1"/>
      <c r="AW2983" s="1"/>
      <c r="AX2983" s="1"/>
      <c r="AY2983" s="1"/>
      <c r="AZ2983" s="1"/>
      <c r="BA2983" s="1"/>
      <c r="BB2983" s="1"/>
      <c r="BC2983" s="1"/>
      <c r="BD2983" s="1"/>
      <c r="BE2983" s="1"/>
      <c r="BF2983" s="1"/>
      <c r="BG2983" s="1"/>
      <c r="BH2983" s="1"/>
      <c r="BI2983" s="1"/>
      <c r="BJ2983" s="1"/>
      <c r="BK2983" s="1"/>
    </row>
    <row r="2984" spans="1:63" s="2" customFormat="1" ht="15" customHeight="1" x14ac:dyDescent="0.15">
      <c r="A2984" s="1"/>
      <c r="B2984" s="1"/>
      <c r="C2984" s="1"/>
      <c r="D2984" s="1"/>
      <c r="E2984" s="1"/>
      <c r="F2984" s="1"/>
      <c r="G2984" s="1"/>
      <c r="H2984" s="1"/>
      <c r="I2984" s="1"/>
      <c r="J2984" s="1"/>
      <c r="K2984" s="1"/>
      <c r="L2984" s="1"/>
      <c r="M2984" s="1"/>
      <c r="N2984" s="1"/>
      <c r="O2984" s="1"/>
      <c r="P2984" s="1"/>
      <c r="Q2984" s="1"/>
      <c r="R2984" s="1"/>
      <c r="S2984" s="1"/>
      <c r="T2984" s="1"/>
      <c r="U2984" s="1"/>
      <c r="V2984" s="1"/>
      <c r="W2984" s="1"/>
      <c r="X2984" s="1"/>
      <c r="Y2984" s="1"/>
      <c r="Z2984" s="1"/>
      <c r="AA2984" s="1"/>
      <c r="AB2984" s="1"/>
      <c r="AC2984" s="1"/>
      <c r="AD2984" s="1"/>
      <c r="AE2984" s="1"/>
      <c r="AF2984" s="83"/>
      <c r="AG2984" s="87"/>
      <c r="AH2984" s="1"/>
      <c r="AI2984" s="1"/>
      <c r="AJ2984" s="1"/>
      <c r="AK2984" s="1"/>
      <c r="AL2984" s="1"/>
      <c r="AM2984" s="1"/>
      <c r="AN2984" s="1"/>
      <c r="AO2984" s="1"/>
      <c r="AP2984" s="1"/>
      <c r="AQ2984" s="1"/>
      <c r="AR2984" s="1"/>
      <c r="AS2984" s="1"/>
      <c r="AT2984" s="1"/>
      <c r="AU2984" s="1"/>
      <c r="AV2984" s="1"/>
      <c r="AW2984" s="1"/>
      <c r="AX2984" s="1"/>
      <c r="AY2984" s="1"/>
      <c r="AZ2984" s="1"/>
      <c r="BA2984" s="1"/>
      <c r="BB2984" s="1"/>
      <c r="BC2984" s="1"/>
      <c r="BD2984" s="1"/>
      <c r="BE2984" s="1"/>
      <c r="BF2984" s="1"/>
      <c r="BG2984" s="1"/>
      <c r="BH2984" s="1"/>
      <c r="BI2984" s="1"/>
      <c r="BJ2984" s="1"/>
      <c r="BK2984" s="1"/>
    </row>
    <row r="2985" spans="1:63" s="2" customFormat="1" ht="15" customHeight="1" x14ac:dyDescent="0.15">
      <c r="A2985" s="1"/>
      <c r="B2985" s="1"/>
      <c r="C2985" s="1"/>
      <c r="D2985" s="1"/>
      <c r="E2985" s="1"/>
      <c r="F2985" s="1"/>
      <c r="G2985" s="1"/>
      <c r="H2985" s="1"/>
      <c r="I2985" s="1"/>
      <c r="J2985" s="1"/>
      <c r="K2985" s="1"/>
      <c r="L2985" s="1"/>
      <c r="M2985" s="1"/>
      <c r="N2985" s="1"/>
      <c r="O2985" s="1"/>
      <c r="P2985" s="1"/>
      <c r="Q2985" s="1"/>
      <c r="R2985" s="1"/>
      <c r="S2985" s="1"/>
      <c r="T2985" s="1"/>
      <c r="U2985" s="1"/>
      <c r="V2985" s="1"/>
      <c r="W2985" s="1"/>
      <c r="X2985" s="1"/>
      <c r="Y2985" s="1"/>
      <c r="Z2985" s="1"/>
      <c r="AA2985" s="1"/>
      <c r="AB2985" s="1"/>
      <c r="AC2985" s="1"/>
      <c r="AD2985" s="1"/>
      <c r="AE2985" s="1"/>
      <c r="AF2985" s="83"/>
      <c r="AG2985" s="87"/>
      <c r="AH2985" s="1"/>
      <c r="AI2985" s="1"/>
      <c r="AJ2985" s="1"/>
      <c r="AK2985" s="1"/>
      <c r="AL2985" s="1"/>
      <c r="AM2985" s="1"/>
      <c r="AN2985" s="1"/>
      <c r="AO2985" s="1"/>
      <c r="AP2985" s="1"/>
      <c r="AQ2985" s="1"/>
      <c r="AR2985" s="1"/>
      <c r="AS2985" s="1"/>
      <c r="AT2985" s="1"/>
      <c r="AU2985" s="1"/>
      <c r="AV2985" s="1"/>
      <c r="AW2985" s="1"/>
      <c r="AX2985" s="1"/>
      <c r="AY2985" s="1"/>
      <c r="AZ2985" s="1"/>
      <c r="BA2985" s="1"/>
      <c r="BB2985" s="1"/>
      <c r="BC2985" s="1"/>
      <c r="BD2985" s="1"/>
      <c r="BE2985" s="1"/>
      <c r="BF2985" s="1"/>
      <c r="BG2985" s="1"/>
      <c r="BH2985" s="1"/>
      <c r="BI2985" s="1"/>
      <c r="BJ2985" s="1"/>
      <c r="BK2985" s="1"/>
    </row>
    <row r="2986" spans="1:63" s="2" customFormat="1" ht="15" customHeight="1" x14ac:dyDescent="0.15">
      <c r="A2986" s="1"/>
      <c r="B2986" s="1"/>
      <c r="C2986" s="1"/>
      <c r="D2986" s="1"/>
      <c r="E2986" s="1"/>
      <c r="F2986" s="1"/>
      <c r="G2986" s="1"/>
      <c r="H2986" s="1"/>
      <c r="I2986" s="1"/>
      <c r="J2986" s="1"/>
      <c r="K2986" s="1"/>
      <c r="L2986" s="1"/>
      <c r="M2986" s="1"/>
      <c r="N2986" s="1"/>
      <c r="O2986" s="1"/>
      <c r="P2986" s="1"/>
      <c r="Q2986" s="1"/>
      <c r="R2986" s="1"/>
      <c r="S2986" s="1"/>
      <c r="T2986" s="1"/>
      <c r="U2986" s="1"/>
      <c r="V2986" s="1"/>
      <c r="W2986" s="1"/>
      <c r="X2986" s="1"/>
      <c r="Y2986" s="1"/>
      <c r="Z2986" s="1"/>
      <c r="AA2986" s="1"/>
      <c r="AB2986" s="1"/>
      <c r="AC2986" s="1"/>
      <c r="AD2986" s="1"/>
      <c r="AE2986" s="1"/>
      <c r="AF2986" s="83"/>
      <c r="AG2986" s="87"/>
      <c r="AH2986" s="1"/>
      <c r="AI2986" s="1"/>
      <c r="AJ2986" s="1"/>
      <c r="AK2986" s="1"/>
      <c r="AL2986" s="1"/>
      <c r="AM2986" s="1"/>
      <c r="AN2986" s="1"/>
      <c r="AO2986" s="1"/>
      <c r="AP2986" s="1"/>
      <c r="AQ2986" s="1"/>
      <c r="AR2986" s="1"/>
      <c r="AS2986" s="1"/>
      <c r="AT2986" s="1"/>
      <c r="AU2986" s="1"/>
      <c r="AV2986" s="1"/>
      <c r="AW2986" s="1"/>
      <c r="AX2986" s="1"/>
      <c r="AY2986" s="1"/>
      <c r="AZ2986" s="1"/>
      <c r="BA2986" s="1"/>
      <c r="BB2986" s="1"/>
      <c r="BC2986" s="1"/>
      <c r="BD2986" s="1"/>
      <c r="BE2986" s="1"/>
      <c r="BF2986" s="1"/>
      <c r="BG2986" s="1"/>
      <c r="BH2986" s="1"/>
      <c r="BI2986" s="1"/>
      <c r="BJ2986" s="1"/>
      <c r="BK2986" s="1"/>
    </row>
    <row r="2987" spans="1:63" s="2" customFormat="1" ht="15" customHeight="1" x14ac:dyDescent="0.15">
      <c r="A2987" s="1"/>
      <c r="B2987" s="1"/>
      <c r="C2987" s="1"/>
      <c r="D2987" s="1"/>
      <c r="E2987" s="1"/>
      <c r="F2987" s="1"/>
      <c r="G2987" s="1"/>
      <c r="H2987" s="1"/>
      <c r="I2987" s="1"/>
      <c r="J2987" s="1"/>
      <c r="K2987" s="1"/>
      <c r="L2987" s="1"/>
      <c r="M2987" s="1"/>
      <c r="N2987" s="1"/>
      <c r="O2987" s="1"/>
      <c r="P2987" s="1"/>
      <c r="Q2987" s="1"/>
      <c r="R2987" s="1"/>
      <c r="S2987" s="1"/>
      <c r="T2987" s="1"/>
      <c r="U2987" s="1"/>
      <c r="V2987" s="1"/>
      <c r="W2987" s="1"/>
      <c r="X2987" s="1"/>
      <c r="Y2987" s="1"/>
      <c r="Z2987" s="1"/>
      <c r="AA2987" s="1"/>
      <c r="AB2987" s="1"/>
      <c r="AC2987" s="1"/>
      <c r="AD2987" s="1"/>
      <c r="AE2987" s="1"/>
      <c r="AF2987" s="83"/>
      <c r="AG2987" s="87"/>
      <c r="AH2987" s="1"/>
      <c r="AI2987" s="1"/>
      <c r="AJ2987" s="1"/>
      <c r="AK2987" s="1"/>
      <c r="AL2987" s="1"/>
      <c r="AM2987" s="1"/>
      <c r="AN2987" s="1"/>
      <c r="AO2987" s="1"/>
      <c r="AP2987" s="1"/>
      <c r="AQ2987" s="1"/>
      <c r="AR2987" s="1"/>
      <c r="AS2987" s="1"/>
      <c r="AT2987" s="1"/>
      <c r="AU2987" s="1"/>
      <c r="AV2987" s="1"/>
      <c r="AW2987" s="1"/>
      <c r="AX2987" s="1"/>
      <c r="AY2987" s="1"/>
      <c r="AZ2987" s="1"/>
      <c r="BA2987" s="1"/>
      <c r="BB2987" s="1"/>
      <c r="BC2987" s="1"/>
      <c r="BD2987" s="1"/>
      <c r="BE2987" s="1"/>
      <c r="BF2987" s="1"/>
      <c r="BG2987" s="1"/>
      <c r="BH2987" s="1"/>
      <c r="BI2987" s="1"/>
      <c r="BJ2987" s="1"/>
      <c r="BK2987" s="1"/>
    </row>
    <row r="2988" spans="1:63" s="2" customFormat="1" ht="15" customHeight="1" x14ac:dyDescent="0.15">
      <c r="A2988" s="1"/>
      <c r="B2988" s="1"/>
      <c r="C2988" s="1"/>
      <c r="D2988" s="1"/>
      <c r="E2988" s="1"/>
      <c r="F2988" s="1"/>
      <c r="G2988" s="1"/>
      <c r="H2988" s="1"/>
      <c r="I2988" s="1"/>
      <c r="J2988" s="1"/>
      <c r="K2988" s="1"/>
      <c r="L2988" s="1"/>
      <c r="M2988" s="1"/>
      <c r="N2988" s="1"/>
      <c r="O2988" s="1"/>
      <c r="P2988" s="1"/>
      <c r="Q2988" s="1"/>
      <c r="R2988" s="1"/>
      <c r="S2988" s="1"/>
      <c r="T2988" s="1"/>
      <c r="U2988" s="1"/>
      <c r="V2988" s="1"/>
      <c r="W2988" s="1"/>
      <c r="X2988" s="1"/>
      <c r="Y2988" s="1"/>
      <c r="Z2988" s="1"/>
      <c r="AA2988" s="1"/>
      <c r="AB2988" s="1"/>
      <c r="AC2988" s="1"/>
      <c r="AD2988" s="1"/>
      <c r="AE2988" s="1"/>
      <c r="AF2988" s="83"/>
      <c r="AG2988" s="87"/>
      <c r="AH2988" s="1"/>
      <c r="AI2988" s="1"/>
      <c r="AJ2988" s="1"/>
      <c r="AK2988" s="1"/>
      <c r="AL2988" s="1"/>
      <c r="AM2988" s="1"/>
      <c r="AN2988" s="1"/>
      <c r="AO2988" s="1"/>
      <c r="AP2988" s="1"/>
      <c r="AQ2988" s="1"/>
      <c r="AR2988" s="1"/>
      <c r="AS2988" s="1"/>
      <c r="AT2988" s="1"/>
      <c r="AU2988" s="1"/>
      <c r="AV2988" s="1"/>
      <c r="AW2988" s="1"/>
      <c r="AX2988" s="1"/>
      <c r="AY2988" s="1"/>
      <c r="AZ2988" s="1"/>
      <c r="BA2988" s="1"/>
      <c r="BB2988" s="1"/>
      <c r="BC2988" s="1"/>
      <c r="BD2988" s="1"/>
      <c r="BE2988" s="1"/>
      <c r="BF2988" s="1"/>
      <c r="BG2988" s="1"/>
      <c r="BH2988" s="1"/>
      <c r="BI2988" s="1"/>
      <c r="BJ2988" s="1"/>
      <c r="BK2988" s="1"/>
    </row>
    <row r="2989" spans="1:63" s="2" customFormat="1" ht="15" customHeight="1" x14ac:dyDescent="0.15">
      <c r="A2989" s="1"/>
      <c r="B2989" s="1"/>
      <c r="C2989" s="1"/>
      <c r="D2989" s="1"/>
      <c r="E2989" s="1"/>
      <c r="F2989" s="1"/>
      <c r="G2989" s="1"/>
      <c r="H2989" s="1"/>
      <c r="I2989" s="1"/>
      <c r="J2989" s="1"/>
      <c r="K2989" s="1"/>
      <c r="L2989" s="1"/>
      <c r="M2989" s="1"/>
      <c r="N2989" s="1"/>
      <c r="O2989" s="1"/>
      <c r="P2989" s="1"/>
      <c r="Q2989" s="1"/>
      <c r="R2989" s="1"/>
      <c r="S2989" s="1"/>
      <c r="T2989" s="1"/>
      <c r="U2989" s="1"/>
      <c r="V2989" s="1"/>
      <c r="W2989" s="1"/>
      <c r="X2989" s="1"/>
      <c r="Y2989" s="1"/>
      <c r="Z2989" s="1"/>
      <c r="AA2989" s="1"/>
      <c r="AB2989" s="1"/>
      <c r="AC2989" s="1"/>
      <c r="AD2989" s="1"/>
      <c r="AE2989" s="1"/>
      <c r="AF2989" s="83"/>
      <c r="AG2989" s="87"/>
      <c r="AH2989" s="1"/>
      <c r="AI2989" s="1"/>
      <c r="AJ2989" s="1"/>
      <c r="AK2989" s="1"/>
      <c r="AL2989" s="1"/>
      <c r="AM2989" s="1"/>
      <c r="AN2989" s="1"/>
      <c r="AO2989" s="1"/>
      <c r="AP2989" s="1"/>
      <c r="AQ2989" s="1"/>
      <c r="AR2989" s="1"/>
      <c r="AS2989" s="1"/>
      <c r="AT2989" s="1"/>
      <c r="AU2989" s="1"/>
      <c r="AV2989" s="1"/>
      <c r="AW2989" s="1"/>
      <c r="AX2989" s="1"/>
      <c r="AY2989" s="1"/>
      <c r="AZ2989" s="1"/>
      <c r="BA2989" s="1"/>
      <c r="BB2989" s="1"/>
      <c r="BC2989" s="1"/>
      <c r="BD2989" s="1"/>
      <c r="BE2989" s="1"/>
      <c r="BF2989" s="1"/>
      <c r="BG2989" s="1"/>
      <c r="BH2989" s="1"/>
      <c r="BI2989" s="1"/>
      <c r="BJ2989" s="1"/>
      <c r="BK2989" s="1"/>
    </row>
    <row r="2990" spans="1:63" s="2" customFormat="1" ht="15" customHeight="1" x14ac:dyDescent="0.15">
      <c r="A2990" s="1"/>
      <c r="B2990" s="1"/>
      <c r="C2990" s="1"/>
      <c r="D2990" s="1"/>
      <c r="E2990" s="1"/>
      <c r="F2990" s="1"/>
      <c r="G2990" s="1"/>
      <c r="H2990" s="1"/>
      <c r="I2990" s="1"/>
      <c r="J2990" s="1"/>
      <c r="K2990" s="1"/>
      <c r="L2990" s="1"/>
      <c r="M2990" s="1"/>
      <c r="N2990" s="1"/>
      <c r="O2990" s="1"/>
      <c r="P2990" s="1"/>
      <c r="Q2990" s="1"/>
      <c r="R2990" s="1"/>
      <c r="S2990" s="1"/>
      <c r="T2990" s="1"/>
      <c r="U2990" s="1"/>
      <c r="V2990" s="1"/>
      <c r="W2990" s="1"/>
      <c r="X2990" s="1"/>
      <c r="Y2990" s="1"/>
      <c r="Z2990" s="1"/>
      <c r="AA2990" s="1"/>
      <c r="AB2990" s="1"/>
      <c r="AC2990" s="1"/>
      <c r="AD2990" s="1"/>
      <c r="AE2990" s="1"/>
      <c r="AF2990" s="83"/>
      <c r="AG2990" s="87"/>
      <c r="AH2990" s="1"/>
      <c r="AI2990" s="1"/>
      <c r="AJ2990" s="1"/>
      <c r="AK2990" s="1"/>
      <c r="AL2990" s="1"/>
      <c r="AM2990" s="1"/>
      <c r="AN2990" s="1"/>
      <c r="AO2990" s="1"/>
      <c r="AP2990" s="1"/>
      <c r="AQ2990" s="1"/>
      <c r="AR2990" s="1"/>
      <c r="AS2990" s="1"/>
      <c r="AT2990" s="1"/>
      <c r="AU2990" s="1"/>
      <c r="AV2990" s="1"/>
      <c r="AW2990" s="1"/>
      <c r="AX2990" s="1"/>
      <c r="AY2990" s="1"/>
      <c r="AZ2990" s="1"/>
      <c r="BA2990" s="1"/>
      <c r="BB2990" s="1"/>
      <c r="BC2990" s="1"/>
      <c r="BD2990" s="1"/>
      <c r="BE2990" s="1"/>
      <c r="BF2990" s="1"/>
      <c r="BG2990" s="1"/>
      <c r="BH2990" s="1"/>
      <c r="BI2990" s="1"/>
      <c r="BJ2990" s="1"/>
      <c r="BK2990" s="1"/>
    </row>
    <row r="2991" spans="1:63" s="2" customFormat="1" ht="15" customHeight="1" x14ac:dyDescent="0.15">
      <c r="A2991" s="1"/>
      <c r="B2991" s="1"/>
      <c r="C2991" s="1"/>
      <c r="D2991" s="1"/>
      <c r="E2991" s="1"/>
      <c r="F2991" s="1"/>
      <c r="G2991" s="1"/>
      <c r="H2991" s="1"/>
      <c r="I2991" s="1"/>
      <c r="J2991" s="1"/>
      <c r="K2991" s="1"/>
      <c r="L2991" s="1"/>
      <c r="M2991" s="1"/>
      <c r="N2991" s="1"/>
      <c r="O2991" s="1"/>
      <c r="P2991" s="1"/>
      <c r="Q2991" s="1"/>
      <c r="R2991" s="1"/>
      <c r="S2991" s="1"/>
      <c r="T2991" s="1"/>
      <c r="U2991" s="1"/>
      <c r="V2991" s="1"/>
      <c r="W2991" s="1"/>
      <c r="X2991" s="1"/>
      <c r="Y2991" s="1"/>
      <c r="Z2991" s="1"/>
      <c r="AA2991" s="1"/>
      <c r="AB2991" s="1"/>
      <c r="AC2991" s="1"/>
      <c r="AD2991" s="1"/>
      <c r="AE2991" s="1"/>
      <c r="AF2991" s="83"/>
      <c r="AG2991" s="87"/>
      <c r="AH2991" s="1"/>
      <c r="AI2991" s="1"/>
      <c r="AJ2991" s="1"/>
      <c r="AK2991" s="1"/>
      <c r="AL2991" s="1"/>
      <c r="AM2991" s="1"/>
      <c r="AN2991" s="1"/>
      <c r="AO2991" s="1"/>
      <c r="AP2991" s="1"/>
      <c r="AQ2991" s="1"/>
      <c r="AR2991" s="1"/>
      <c r="AS2991" s="1"/>
      <c r="AT2991" s="1"/>
      <c r="AU2991" s="1"/>
      <c r="AV2991" s="1"/>
      <c r="AW2991" s="1"/>
      <c r="AX2991" s="1"/>
      <c r="AY2991" s="1"/>
      <c r="AZ2991" s="1"/>
      <c r="BA2991" s="1"/>
      <c r="BB2991" s="1"/>
      <c r="BC2991" s="1"/>
      <c r="BD2991" s="1"/>
      <c r="BE2991" s="1"/>
      <c r="BF2991" s="1"/>
      <c r="BG2991" s="1"/>
      <c r="BH2991" s="1"/>
      <c r="BI2991" s="1"/>
      <c r="BJ2991" s="1"/>
      <c r="BK2991" s="1"/>
    </row>
    <row r="2992" spans="1:63" s="2" customFormat="1" ht="15" customHeight="1" x14ac:dyDescent="0.15">
      <c r="A2992" s="1"/>
      <c r="B2992" s="1"/>
      <c r="C2992" s="1"/>
      <c r="D2992" s="1"/>
      <c r="E2992" s="1"/>
      <c r="F2992" s="1"/>
      <c r="G2992" s="1"/>
      <c r="H2992" s="1"/>
      <c r="I2992" s="1"/>
      <c r="J2992" s="1"/>
      <c r="K2992" s="1"/>
      <c r="L2992" s="1"/>
      <c r="M2992" s="1"/>
      <c r="N2992" s="1"/>
      <c r="O2992" s="1"/>
      <c r="P2992" s="1"/>
      <c r="Q2992" s="1"/>
      <c r="R2992" s="1"/>
      <c r="S2992" s="1"/>
      <c r="T2992" s="1"/>
      <c r="U2992" s="1"/>
      <c r="V2992" s="1"/>
      <c r="W2992" s="1"/>
      <c r="X2992" s="1"/>
      <c r="Y2992" s="1"/>
      <c r="Z2992" s="1"/>
      <c r="AA2992" s="1"/>
      <c r="AB2992" s="1"/>
      <c r="AC2992" s="1"/>
      <c r="AD2992" s="1"/>
      <c r="AE2992" s="1"/>
      <c r="AF2992" s="83"/>
      <c r="AG2992" s="87"/>
      <c r="AH2992" s="1"/>
      <c r="AI2992" s="1"/>
      <c r="AJ2992" s="1"/>
      <c r="AK2992" s="1"/>
      <c r="AL2992" s="1"/>
      <c r="AM2992" s="1"/>
      <c r="AN2992" s="1"/>
      <c r="AO2992" s="1"/>
      <c r="AP2992" s="1"/>
      <c r="AQ2992" s="1"/>
      <c r="AR2992" s="1"/>
      <c r="AS2992" s="1"/>
      <c r="AT2992" s="1"/>
      <c r="AU2992" s="1"/>
      <c r="AV2992" s="1"/>
      <c r="AW2992" s="1"/>
      <c r="AX2992" s="1"/>
      <c r="AY2992" s="1"/>
      <c r="AZ2992" s="1"/>
      <c r="BA2992" s="1"/>
      <c r="BB2992" s="1"/>
      <c r="BC2992" s="1"/>
      <c r="BD2992" s="1"/>
      <c r="BE2992" s="1"/>
      <c r="BF2992" s="1"/>
      <c r="BG2992" s="1"/>
      <c r="BH2992" s="1"/>
      <c r="BI2992" s="1"/>
      <c r="BJ2992" s="1"/>
      <c r="BK2992" s="1"/>
    </row>
    <row r="2993" spans="1:63" s="2" customFormat="1" ht="15" customHeight="1" x14ac:dyDescent="0.15">
      <c r="A2993" s="1"/>
      <c r="B2993" s="1"/>
      <c r="C2993" s="1"/>
      <c r="D2993" s="1"/>
      <c r="E2993" s="1"/>
      <c r="F2993" s="1"/>
      <c r="G2993" s="1"/>
      <c r="H2993" s="1"/>
      <c r="I2993" s="1"/>
      <c r="J2993" s="1"/>
      <c r="K2993" s="1"/>
      <c r="L2993" s="1"/>
      <c r="M2993" s="1"/>
      <c r="N2993" s="1"/>
      <c r="O2993" s="1"/>
      <c r="P2993" s="1"/>
      <c r="Q2993" s="1"/>
      <c r="R2993" s="1"/>
      <c r="S2993" s="1"/>
      <c r="T2993" s="1"/>
      <c r="U2993" s="1"/>
      <c r="V2993" s="1"/>
      <c r="W2993" s="1"/>
      <c r="X2993" s="1"/>
      <c r="Y2993" s="1"/>
      <c r="Z2993" s="1"/>
      <c r="AA2993" s="1"/>
      <c r="AB2993" s="1"/>
      <c r="AC2993" s="1"/>
      <c r="AD2993" s="1"/>
      <c r="AE2993" s="1"/>
      <c r="AF2993" s="83"/>
      <c r="AG2993" s="87"/>
      <c r="AH2993" s="1"/>
      <c r="AI2993" s="1"/>
      <c r="AJ2993" s="1"/>
      <c r="AK2993" s="1"/>
      <c r="AL2993" s="1"/>
      <c r="AM2993" s="1"/>
      <c r="AN2993" s="1"/>
      <c r="AO2993" s="1"/>
      <c r="AP2993" s="1"/>
      <c r="AQ2993" s="1"/>
      <c r="AR2993" s="1"/>
      <c r="AS2993" s="1"/>
      <c r="AT2993" s="1"/>
      <c r="AU2993" s="1"/>
      <c r="AV2993" s="1"/>
      <c r="AW2993" s="1"/>
      <c r="AX2993" s="1"/>
      <c r="AY2993" s="1"/>
      <c r="AZ2993" s="1"/>
      <c r="BA2993" s="1"/>
      <c r="BB2993" s="1"/>
      <c r="BC2993" s="1"/>
      <c r="BD2993" s="1"/>
      <c r="BE2993" s="1"/>
      <c r="BF2993" s="1"/>
      <c r="BG2993" s="1"/>
      <c r="BH2993" s="1"/>
      <c r="BI2993" s="1"/>
      <c r="BJ2993" s="1"/>
      <c r="BK2993" s="1"/>
    </row>
    <row r="2994" spans="1:63" s="2" customFormat="1" ht="15" customHeight="1" x14ac:dyDescent="0.15">
      <c r="A2994" s="1"/>
      <c r="B2994" s="1"/>
      <c r="C2994" s="1"/>
      <c r="D2994" s="1"/>
      <c r="E2994" s="1"/>
      <c r="F2994" s="1"/>
      <c r="G2994" s="1"/>
      <c r="H2994" s="1"/>
      <c r="I2994" s="1"/>
      <c r="J2994" s="1"/>
      <c r="K2994" s="1"/>
      <c r="L2994" s="1"/>
      <c r="M2994" s="1"/>
      <c r="N2994" s="1"/>
      <c r="O2994" s="1"/>
      <c r="P2994" s="1"/>
      <c r="Q2994" s="1"/>
      <c r="R2994" s="1"/>
      <c r="S2994" s="1"/>
      <c r="T2994" s="1"/>
      <c r="U2994" s="1"/>
      <c r="V2994" s="1"/>
      <c r="W2994" s="1"/>
      <c r="X2994" s="1"/>
      <c r="Y2994" s="1"/>
      <c r="Z2994" s="1"/>
      <c r="AA2994" s="1"/>
      <c r="AB2994" s="1"/>
      <c r="AC2994" s="1"/>
      <c r="AD2994" s="1"/>
      <c r="AE2994" s="1"/>
      <c r="AF2994" s="83"/>
      <c r="AG2994" s="87"/>
      <c r="AH2994" s="1"/>
      <c r="AI2994" s="1"/>
      <c r="AJ2994" s="1"/>
      <c r="AK2994" s="1"/>
      <c r="AL2994" s="1"/>
      <c r="AM2994" s="1"/>
      <c r="AN2994" s="1"/>
      <c r="AO2994" s="1"/>
      <c r="AP2994" s="1"/>
      <c r="AQ2994" s="1"/>
      <c r="AR2994" s="1"/>
      <c r="AS2994" s="1"/>
      <c r="AT2994" s="1"/>
      <c r="AU2994" s="1"/>
      <c r="AV2994" s="1"/>
      <c r="AW2994" s="1"/>
      <c r="AX2994" s="1"/>
      <c r="AY2994" s="1"/>
      <c r="AZ2994" s="1"/>
      <c r="BA2994" s="1"/>
      <c r="BB2994" s="1"/>
      <c r="BC2994" s="1"/>
      <c r="BD2994" s="1"/>
      <c r="BE2994" s="1"/>
      <c r="BF2994" s="1"/>
      <c r="BG2994" s="1"/>
      <c r="BH2994" s="1"/>
      <c r="BI2994" s="1"/>
      <c r="BJ2994" s="1"/>
      <c r="BK2994" s="1"/>
    </row>
    <row r="2995" spans="1:63" s="2" customFormat="1" ht="15" customHeight="1" x14ac:dyDescent="0.15">
      <c r="A2995" s="1"/>
      <c r="B2995" s="1"/>
      <c r="C2995" s="1"/>
      <c r="D2995" s="1"/>
      <c r="E2995" s="1"/>
      <c r="F2995" s="1"/>
      <c r="G2995" s="1"/>
      <c r="H2995" s="1"/>
      <c r="I2995" s="1"/>
      <c r="J2995" s="1"/>
      <c r="K2995" s="1"/>
      <c r="L2995" s="1"/>
      <c r="M2995" s="1"/>
      <c r="N2995" s="1"/>
      <c r="O2995" s="1"/>
      <c r="P2995" s="1"/>
      <c r="Q2995" s="1"/>
      <c r="R2995" s="1"/>
      <c r="S2995" s="1"/>
      <c r="T2995" s="1"/>
      <c r="U2995" s="1"/>
      <c r="V2995" s="1"/>
      <c r="W2995" s="1"/>
      <c r="X2995" s="1"/>
      <c r="Y2995" s="1"/>
      <c r="Z2995" s="1"/>
      <c r="AA2995" s="1"/>
      <c r="AB2995" s="1"/>
      <c r="AC2995" s="1"/>
      <c r="AD2995" s="1"/>
      <c r="AE2995" s="1"/>
      <c r="AF2995" s="83"/>
      <c r="AG2995" s="87"/>
      <c r="AH2995" s="1"/>
      <c r="AI2995" s="1"/>
      <c r="AJ2995" s="1"/>
      <c r="AK2995" s="1"/>
      <c r="AL2995" s="1"/>
      <c r="AM2995" s="1"/>
      <c r="AN2995" s="1"/>
      <c r="AO2995" s="1"/>
      <c r="AP2995" s="1"/>
      <c r="AQ2995" s="1"/>
      <c r="AR2995" s="1"/>
      <c r="AS2995" s="1"/>
      <c r="AT2995" s="1"/>
      <c r="AU2995" s="1"/>
      <c r="AV2995" s="1"/>
      <c r="AW2995" s="1"/>
      <c r="AX2995" s="1"/>
      <c r="AY2995" s="1"/>
      <c r="AZ2995" s="1"/>
      <c r="BA2995" s="1"/>
      <c r="BB2995" s="1"/>
      <c r="BC2995" s="1"/>
      <c r="BD2995" s="1"/>
      <c r="BE2995" s="1"/>
      <c r="BF2995" s="1"/>
      <c r="BG2995" s="1"/>
      <c r="BH2995" s="1"/>
      <c r="BI2995" s="1"/>
      <c r="BJ2995" s="1"/>
      <c r="BK2995" s="1"/>
    </row>
    <row r="2996" spans="1:63" s="2" customFormat="1" ht="15" customHeight="1" x14ac:dyDescent="0.15">
      <c r="A2996" s="1"/>
      <c r="B2996" s="1"/>
      <c r="C2996" s="1"/>
      <c r="D2996" s="1"/>
      <c r="E2996" s="1"/>
      <c r="F2996" s="1"/>
      <c r="G2996" s="1"/>
      <c r="H2996" s="1"/>
      <c r="I2996" s="1"/>
      <c r="J2996" s="1"/>
      <c r="K2996" s="1"/>
      <c r="L2996" s="1"/>
      <c r="M2996" s="1"/>
      <c r="N2996" s="1"/>
      <c r="O2996" s="1"/>
      <c r="P2996" s="1"/>
      <c r="Q2996" s="1"/>
      <c r="R2996" s="1"/>
      <c r="S2996" s="1"/>
      <c r="T2996" s="1"/>
      <c r="U2996" s="1"/>
      <c r="V2996" s="1"/>
      <c r="W2996" s="1"/>
      <c r="X2996" s="1"/>
      <c r="Y2996" s="1"/>
      <c r="Z2996" s="1"/>
      <c r="AA2996" s="1"/>
      <c r="AB2996" s="1"/>
      <c r="AC2996" s="1"/>
      <c r="AD2996" s="1"/>
      <c r="AE2996" s="1"/>
      <c r="AF2996" s="83"/>
      <c r="AG2996" s="87"/>
      <c r="AH2996" s="1"/>
      <c r="AI2996" s="1"/>
      <c r="AJ2996" s="1"/>
      <c r="AK2996" s="1"/>
      <c r="AL2996" s="1"/>
      <c r="AM2996" s="1"/>
      <c r="AN2996" s="1"/>
      <c r="AO2996" s="1"/>
      <c r="AP2996" s="1"/>
      <c r="AQ2996" s="1"/>
      <c r="AR2996" s="1"/>
      <c r="AS2996" s="1"/>
      <c r="AT2996" s="1"/>
      <c r="AU2996" s="1"/>
      <c r="AV2996" s="1"/>
      <c r="AW2996" s="1"/>
      <c r="AX2996" s="1"/>
      <c r="AY2996" s="1"/>
      <c r="AZ2996" s="1"/>
      <c r="BA2996" s="1"/>
      <c r="BB2996" s="1"/>
      <c r="BC2996" s="1"/>
      <c r="BD2996" s="1"/>
      <c r="BE2996" s="1"/>
      <c r="BF2996" s="1"/>
      <c r="BG2996" s="1"/>
      <c r="BH2996" s="1"/>
      <c r="BI2996" s="1"/>
      <c r="BJ2996" s="1"/>
      <c r="BK2996" s="1"/>
    </row>
    <row r="2997" spans="1:63" s="2" customFormat="1" ht="15" customHeight="1" x14ac:dyDescent="0.15">
      <c r="A2997" s="1"/>
      <c r="B2997" s="1"/>
      <c r="C2997" s="1"/>
      <c r="D2997" s="1"/>
      <c r="E2997" s="1"/>
      <c r="F2997" s="1"/>
      <c r="G2997" s="1"/>
      <c r="H2997" s="1"/>
      <c r="I2997" s="1"/>
      <c r="J2997" s="1"/>
      <c r="K2997" s="1"/>
      <c r="L2997" s="1"/>
      <c r="M2997" s="1"/>
      <c r="N2997" s="1"/>
      <c r="O2997" s="1"/>
      <c r="P2997" s="1"/>
      <c r="Q2997" s="1"/>
      <c r="R2997" s="1"/>
      <c r="S2997" s="1"/>
      <c r="T2997" s="1"/>
      <c r="U2997" s="1"/>
      <c r="V2997" s="1"/>
      <c r="W2997" s="1"/>
      <c r="X2997" s="1"/>
      <c r="Y2997" s="1"/>
      <c r="Z2997" s="1"/>
      <c r="AA2997" s="1"/>
      <c r="AB2997" s="1"/>
      <c r="AC2997" s="1"/>
      <c r="AD2997" s="1"/>
      <c r="AE2997" s="1"/>
      <c r="AF2997" s="83"/>
      <c r="AG2997" s="87"/>
      <c r="AH2997" s="1"/>
      <c r="AI2997" s="1"/>
      <c r="AJ2997" s="1"/>
      <c r="AK2997" s="1"/>
      <c r="AL2997" s="1"/>
      <c r="AM2997" s="1"/>
      <c r="AN2997" s="1"/>
      <c r="AO2997" s="1"/>
      <c r="AP2997" s="1"/>
      <c r="AQ2997" s="1"/>
      <c r="AR2997" s="1"/>
      <c r="AS2997" s="1"/>
      <c r="AT2997" s="1"/>
      <c r="AU2997" s="1"/>
      <c r="AV2997" s="1"/>
      <c r="AW2997" s="1"/>
      <c r="AX2997" s="1"/>
      <c r="AY2997" s="1"/>
      <c r="AZ2997" s="1"/>
      <c r="BA2997" s="1"/>
      <c r="BB2997" s="1"/>
      <c r="BC2997" s="1"/>
      <c r="BD2997" s="1"/>
      <c r="BE2997" s="1"/>
      <c r="BF2997" s="1"/>
      <c r="BG2997" s="1"/>
      <c r="BH2997" s="1"/>
      <c r="BI2997" s="1"/>
      <c r="BJ2997" s="1"/>
      <c r="BK2997" s="1"/>
    </row>
    <row r="2998" spans="1:63" s="2" customFormat="1" ht="15" customHeight="1" x14ac:dyDescent="0.15">
      <c r="A2998" s="1"/>
      <c r="B2998" s="1"/>
      <c r="C2998" s="1"/>
      <c r="D2998" s="1"/>
      <c r="E2998" s="1"/>
      <c r="F2998" s="1"/>
      <c r="G2998" s="1"/>
      <c r="H2998" s="1"/>
      <c r="I2998" s="1"/>
      <c r="J2998" s="1"/>
      <c r="K2998" s="1"/>
      <c r="L2998" s="1"/>
      <c r="M2998" s="1"/>
      <c r="N2998" s="1"/>
      <c r="O2998" s="1"/>
      <c r="P2998" s="1"/>
      <c r="Q2998" s="1"/>
      <c r="R2998" s="1"/>
      <c r="S2998" s="1"/>
      <c r="T2998" s="1"/>
      <c r="U2998" s="1"/>
      <c r="V2998" s="1"/>
      <c r="W2998" s="1"/>
      <c r="X2998" s="1"/>
      <c r="Y2998" s="1"/>
      <c r="Z2998" s="1"/>
      <c r="AA2998" s="1"/>
      <c r="AB2998" s="1"/>
      <c r="AC2998" s="1"/>
      <c r="AD2998" s="1"/>
      <c r="AE2998" s="1"/>
      <c r="AF2998" s="83"/>
      <c r="AG2998" s="87"/>
      <c r="AH2998" s="1"/>
      <c r="AI2998" s="1"/>
      <c r="AJ2998" s="1"/>
      <c r="AK2998" s="1"/>
      <c r="AL2998" s="1"/>
      <c r="AM2998" s="1"/>
      <c r="AN2998" s="1"/>
      <c r="AO2998" s="1"/>
      <c r="AP2998" s="1"/>
      <c r="AQ2998" s="1"/>
      <c r="AR2998" s="1"/>
      <c r="AS2998" s="1"/>
      <c r="AT2998" s="1"/>
      <c r="AU2998" s="1"/>
      <c r="AV2998" s="1"/>
      <c r="AW2998" s="1"/>
      <c r="AX2998" s="1"/>
      <c r="AY2998" s="1"/>
      <c r="AZ2998" s="1"/>
      <c r="BA2998" s="1"/>
      <c r="BB2998" s="1"/>
      <c r="BC2998" s="1"/>
      <c r="BD2998" s="1"/>
      <c r="BE2998" s="1"/>
      <c r="BF2998" s="1"/>
      <c r="BG2998" s="1"/>
      <c r="BH2998" s="1"/>
      <c r="BI2998" s="1"/>
      <c r="BJ2998" s="1"/>
      <c r="BK2998" s="1"/>
    </row>
    <row r="2999" spans="1:63" s="2" customFormat="1" ht="15" customHeight="1" x14ac:dyDescent="0.15">
      <c r="A2999" s="1"/>
      <c r="B2999" s="1"/>
      <c r="C2999" s="1"/>
      <c r="D2999" s="1"/>
      <c r="E2999" s="1"/>
      <c r="F2999" s="1"/>
      <c r="G2999" s="1"/>
      <c r="H2999" s="1"/>
      <c r="I2999" s="1"/>
      <c r="J2999" s="1"/>
      <c r="K2999" s="1"/>
      <c r="L2999" s="1"/>
      <c r="M2999" s="1"/>
      <c r="N2999" s="1"/>
      <c r="O2999" s="1"/>
      <c r="P2999" s="1"/>
      <c r="Q2999" s="1"/>
      <c r="R2999" s="1"/>
      <c r="S2999" s="1"/>
      <c r="T2999" s="1"/>
      <c r="U2999" s="1"/>
      <c r="V2999" s="1"/>
      <c r="W2999" s="1"/>
      <c r="X2999" s="1"/>
      <c r="Y2999" s="1"/>
      <c r="Z2999" s="1"/>
      <c r="AA2999" s="1"/>
      <c r="AB2999" s="1"/>
      <c r="AC2999" s="1"/>
      <c r="AD2999" s="1"/>
      <c r="AE2999" s="1"/>
      <c r="AF2999" s="83"/>
      <c r="AG2999" s="87"/>
      <c r="AH2999" s="1"/>
      <c r="AI2999" s="1"/>
      <c r="AJ2999" s="1"/>
      <c r="AK2999" s="1"/>
      <c r="AL2999" s="1"/>
      <c r="AM2999" s="1"/>
      <c r="AN2999" s="1"/>
      <c r="AO2999" s="1"/>
      <c r="AP2999" s="1"/>
      <c r="AQ2999" s="1"/>
      <c r="AR2999" s="1"/>
      <c r="AS2999" s="1"/>
      <c r="AT2999" s="1"/>
      <c r="AU2999" s="1"/>
      <c r="AV2999" s="1"/>
      <c r="AW2999" s="1"/>
      <c r="AX2999" s="1"/>
      <c r="AY2999" s="1"/>
      <c r="AZ2999" s="1"/>
      <c r="BA2999" s="1"/>
      <c r="BB2999" s="1"/>
      <c r="BC2999" s="1"/>
      <c r="BD2999" s="1"/>
      <c r="BE2999" s="1"/>
      <c r="BF2999" s="1"/>
      <c r="BG2999" s="1"/>
      <c r="BH2999" s="1"/>
      <c r="BI2999" s="1"/>
      <c r="BJ2999" s="1"/>
      <c r="BK2999" s="1"/>
    </row>
    <row r="3000" spans="1:63" s="2" customFormat="1" ht="15" customHeight="1" x14ac:dyDescent="0.15">
      <c r="A3000" s="1"/>
      <c r="B3000" s="1"/>
      <c r="C3000" s="1"/>
      <c r="D3000" s="1"/>
      <c r="E3000" s="1"/>
      <c r="F3000" s="1"/>
      <c r="G3000" s="1"/>
      <c r="H3000" s="1"/>
      <c r="I3000" s="1"/>
      <c r="J3000" s="1"/>
      <c r="K3000" s="1"/>
      <c r="L3000" s="1"/>
      <c r="M3000" s="1"/>
      <c r="N3000" s="1"/>
      <c r="O3000" s="1"/>
      <c r="P3000" s="1"/>
      <c r="Q3000" s="1"/>
      <c r="R3000" s="1"/>
      <c r="S3000" s="1"/>
      <c r="T3000" s="1"/>
      <c r="U3000" s="1"/>
      <c r="V3000" s="1"/>
      <c r="W3000" s="1"/>
      <c r="X3000" s="1"/>
      <c r="Y3000" s="1"/>
      <c r="Z3000" s="1"/>
      <c r="AA3000" s="1"/>
      <c r="AB3000" s="1"/>
      <c r="AC3000" s="1"/>
      <c r="AD3000" s="1"/>
      <c r="AE3000" s="1"/>
      <c r="AF3000" s="83"/>
      <c r="AG3000" s="87"/>
      <c r="AH3000" s="1"/>
      <c r="AI3000" s="1"/>
      <c r="AJ3000" s="1"/>
      <c r="AK3000" s="1"/>
      <c r="AL3000" s="1"/>
      <c r="AM3000" s="1"/>
      <c r="AN3000" s="1"/>
      <c r="AO3000" s="1"/>
      <c r="AP3000" s="1"/>
      <c r="AQ3000" s="1"/>
      <c r="AR3000" s="1"/>
      <c r="AS3000" s="1"/>
      <c r="AT3000" s="1"/>
      <c r="AU3000" s="1"/>
      <c r="AV3000" s="1"/>
      <c r="AW3000" s="1"/>
      <c r="AX3000" s="1"/>
      <c r="AY3000" s="1"/>
      <c r="AZ3000" s="1"/>
      <c r="BA3000" s="1"/>
      <c r="BB3000" s="1"/>
      <c r="BC3000" s="1"/>
      <c r="BD3000" s="1"/>
      <c r="BE3000" s="1"/>
      <c r="BF3000" s="1"/>
      <c r="BG3000" s="1"/>
      <c r="BH3000" s="1"/>
      <c r="BI3000" s="1"/>
      <c r="BJ3000" s="1"/>
      <c r="BK3000" s="1"/>
    </row>
    <row r="3001" spans="1:63" s="2" customFormat="1" ht="15" customHeight="1" x14ac:dyDescent="0.15">
      <c r="A3001" s="1"/>
      <c r="B3001" s="1"/>
      <c r="C3001" s="1"/>
      <c r="D3001" s="1"/>
      <c r="E3001" s="1"/>
      <c r="F3001" s="1"/>
      <c r="G3001" s="1"/>
      <c r="H3001" s="1"/>
      <c r="I3001" s="1"/>
      <c r="J3001" s="1"/>
      <c r="K3001" s="1"/>
      <c r="L3001" s="1"/>
      <c r="M3001" s="1"/>
      <c r="N3001" s="1"/>
      <c r="O3001" s="1"/>
      <c r="P3001" s="1"/>
      <c r="Q3001" s="1"/>
      <c r="R3001" s="1"/>
      <c r="S3001" s="1"/>
      <c r="T3001" s="1"/>
      <c r="U3001" s="1"/>
      <c r="V3001" s="1"/>
      <c r="W3001" s="1"/>
      <c r="X3001" s="1"/>
      <c r="Y3001" s="1"/>
      <c r="Z3001" s="1"/>
      <c r="AA3001" s="1"/>
      <c r="AB3001" s="1"/>
      <c r="AC3001" s="1"/>
      <c r="AD3001" s="1"/>
      <c r="AE3001" s="1"/>
      <c r="AF3001" s="83"/>
      <c r="AG3001" s="87"/>
      <c r="AH3001" s="1"/>
      <c r="AI3001" s="1"/>
      <c r="AJ3001" s="1"/>
      <c r="AK3001" s="1"/>
      <c r="AL3001" s="1"/>
      <c r="AM3001" s="1"/>
      <c r="AN3001" s="1"/>
      <c r="AO3001" s="1"/>
      <c r="AP3001" s="1"/>
      <c r="AQ3001" s="1"/>
      <c r="AR3001" s="1"/>
      <c r="AS3001" s="1"/>
      <c r="AT3001" s="1"/>
      <c r="AU3001" s="1"/>
      <c r="AV3001" s="1"/>
      <c r="AW3001" s="1"/>
      <c r="AX3001" s="1"/>
      <c r="AY3001" s="1"/>
      <c r="AZ3001" s="1"/>
      <c r="BA3001" s="1"/>
      <c r="BB3001" s="1"/>
      <c r="BC3001" s="1"/>
      <c r="BD3001" s="1"/>
      <c r="BE3001" s="1"/>
      <c r="BF3001" s="1"/>
      <c r="BG3001" s="1"/>
      <c r="BH3001" s="1"/>
      <c r="BI3001" s="1"/>
      <c r="BJ3001" s="1"/>
      <c r="BK3001" s="1"/>
    </row>
    <row r="3002" spans="1:63" s="2" customFormat="1" ht="15" customHeight="1" x14ac:dyDescent="0.15">
      <c r="A3002" s="1"/>
      <c r="B3002" s="1"/>
      <c r="C3002" s="1"/>
      <c r="D3002" s="1"/>
      <c r="E3002" s="1"/>
      <c r="F3002" s="1"/>
      <c r="G3002" s="1"/>
      <c r="H3002" s="1"/>
      <c r="I3002" s="1"/>
      <c r="J3002" s="1"/>
      <c r="K3002" s="1"/>
      <c r="L3002" s="1"/>
      <c r="M3002" s="1"/>
      <c r="N3002" s="1"/>
      <c r="O3002" s="1"/>
      <c r="P3002" s="1"/>
      <c r="Q3002" s="1"/>
      <c r="R3002" s="1"/>
      <c r="S3002" s="1"/>
      <c r="T3002" s="1"/>
      <c r="U3002" s="1"/>
      <c r="V3002" s="1"/>
      <c r="W3002" s="1"/>
      <c r="X3002" s="1"/>
      <c r="Y3002" s="1"/>
      <c r="Z3002" s="1"/>
      <c r="AA3002" s="1"/>
      <c r="AB3002" s="1"/>
      <c r="AC3002" s="1"/>
      <c r="AD3002" s="1"/>
      <c r="AE3002" s="1"/>
      <c r="AF3002" s="83"/>
      <c r="AG3002" s="87"/>
      <c r="AH3002" s="1"/>
      <c r="AI3002" s="1"/>
      <c r="AJ3002" s="1"/>
      <c r="AK3002" s="1"/>
      <c r="AL3002" s="1"/>
      <c r="AM3002" s="1"/>
      <c r="AN3002" s="1"/>
      <c r="AO3002" s="1"/>
      <c r="AP3002" s="1"/>
      <c r="AQ3002" s="1"/>
      <c r="AR3002" s="1"/>
      <c r="AS3002" s="1"/>
      <c r="AT3002" s="1"/>
      <c r="AU3002" s="1"/>
      <c r="AV3002" s="1"/>
      <c r="AW3002" s="1"/>
      <c r="AX3002" s="1"/>
      <c r="AY3002" s="1"/>
      <c r="AZ3002" s="1"/>
      <c r="BA3002" s="1"/>
      <c r="BB3002" s="1"/>
      <c r="BC3002" s="1"/>
      <c r="BD3002" s="1"/>
      <c r="BE3002" s="1"/>
      <c r="BF3002" s="1"/>
      <c r="BG3002" s="1"/>
      <c r="BH3002" s="1"/>
      <c r="BI3002" s="1"/>
      <c r="BJ3002" s="1"/>
      <c r="BK3002" s="1"/>
    </row>
    <row r="3003" spans="1:63" s="2" customFormat="1" ht="15" customHeight="1" x14ac:dyDescent="0.15">
      <c r="A3003" s="1"/>
      <c r="B3003" s="1"/>
      <c r="C3003" s="1"/>
      <c r="D3003" s="1"/>
      <c r="E3003" s="1"/>
      <c r="F3003" s="1"/>
      <c r="G3003" s="1"/>
      <c r="H3003" s="1"/>
      <c r="I3003" s="1"/>
      <c r="J3003" s="1"/>
      <c r="K3003" s="1"/>
      <c r="L3003" s="1"/>
      <c r="M3003" s="1"/>
      <c r="N3003" s="1"/>
      <c r="O3003" s="1"/>
      <c r="P3003" s="1"/>
      <c r="Q3003" s="1"/>
      <c r="R3003" s="1"/>
      <c r="S3003" s="1"/>
      <c r="T3003" s="1"/>
      <c r="U3003" s="1"/>
      <c r="V3003" s="1"/>
      <c r="W3003" s="1"/>
      <c r="X3003" s="1"/>
      <c r="Y3003" s="1"/>
      <c r="Z3003" s="1"/>
      <c r="AA3003" s="1"/>
      <c r="AB3003" s="1"/>
      <c r="AC3003" s="1"/>
      <c r="AD3003" s="1"/>
      <c r="AE3003" s="1"/>
      <c r="AF3003" s="83"/>
      <c r="AG3003" s="87"/>
      <c r="AH3003" s="1"/>
      <c r="AI3003" s="1"/>
      <c r="AJ3003" s="1"/>
      <c r="AK3003" s="1"/>
      <c r="AL3003" s="1"/>
      <c r="AM3003" s="1"/>
      <c r="AN3003" s="1"/>
      <c r="AO3003" s="1"/>
      <c r="AP3003" s="1"/>
      <c r="AQ3003" s="1"/>
      <c r="AR3003" s="1"/>
      <c r="AS3003" s="1"/>
      <c r="AT3003" s="1"/>
      <c r="AU3003" s="1"/>
      <c r="AV3003" s="1"/>
      <c r="AW3003" s="1"/>
      <c r="AX3003" s="1"/>
      <c r="AY3003" s="1"/>
      <c r="AZ3003" s="1"/>
      <c r="BA3003" s="1"/>
      <c r="BB3003" s="1"/>
      <c r="BC3003" s="1"/>
      <c r="BD3003" s="1"/>
      <c r="BE3003" s="1"/>
      <c r="BF3003" s="1"/>
      <c r="BG3003" s="1"/>
      <c r="BH3003" s="1"/>
      <c r="BI3003" s="1"/>
      <c r="BJ3003" s="1"/>
      <c r="BK3003" s="1"/>
    </row>
    <row r="3004" spans="1:63" s="2" customFormat="1" ht="15" customHeight="1" x14ac:dyDescent="0.15">
      <c r="A3004" s="1"/>
      <c r="B3004" s="1"/>
      <c r="C3004" s="1"/>
      <c r="D3004" s="1"/>
      <c r="E3004" s="1"/>
      <c r="F3004" s="1"/>
      <c r="G3004" s="1"/>
      <c r="H3004" s="1"/>
      <c r="I3004" s="1"/>
      <c r="J3004" s="1"/>
      <c r="K3004" s="1"/>
      <c r="L3004" s="1"/>
      <c r="M3004" s="1"/>
      <c r="N3004" s="1"/>
      <c r="O3004" s="1"/>
      <c r="P3004" s="1"/>
      <c r="Q3004" s="1"/>
      <c r="R3004" s="1"/>
      <c r="S3004" s="1"/>
      <c r="T3004" s="1"/>
      <c r="U3004" s="1"/>
      <c r="V3004" s="1"/>
      <c r="W3004" s="1"/>
      <c r="X3004" s="1"/>
      <c r="Y3004" s="1"/>
      <c r="Z3004" s="1"/>
      <c r="AA3004" s="1"/>
      <c r="AB3004" s="1"/>
      <c r="AC3004" s="1"/>
      <c r="AD3004" s="1"/>
      <c r="AE3004" s="1"/>
      <c r="AF3004" s="83"/>
      <c r="AG3004" s="87"/>
      <c r="AH3004" s="1"/>
      <c r="AI3004" s="1"/>
      <c r="AJ3004" s="1"/>
      <c r="AK3004" s="1"/>
      <c r="AL3004" s="1"/>
      <c r="AM3004" s="1"/>
      <c r="AN3004" s="1"/>
      <c r="AO3004" s="1"/>
      <c r="AP3004" s="1"/>
      <c r="AQ3004" s="1"/>
      <c r="AR3004" s="1"/>
      <c r="AS3004" s="1"/>
      <c r="AT3004" s="1"/>
      <c r="AU3004" s="1"/>
      <c r="AV3004" s="1"/>
      <c r="AW3004" s="1"/>
      <c r="AX3004" s="1"/>
      <c r="AY3004" s="1"/>
      <c r="AZ3004" s="1"/>
      <c r="BA3004" s="1"/>
      <c r="BB3004" s="1"/>
      <c r="BC3004" s="1"/>
      <c r="BD3004" s="1"/>
      <c r="BE3004" s="1"/>
      <c r="BF3004" s="1"/>
      <c r="BG3004" s="1"/>
      <c r="BH3004" s="1"/>
      <c r="BI3004" s="1"/>
      <c r="BJ3004" s="1"/>
      <c r="BK3004" s="1"/>
    </row>
    <row r="3005" spans="1:63" s="2" customFormat="1" ht="15" customHeight="1" x14ac:dyDescent="0.15">
      <c r="A3005" s="1"/>
      <c r="B3005" s="1"/>
      <c r="C3005" s="1"/>
      <c r="D3005" s="1"/>
      <c r="E3005" s="1"/>
      <c r="F3005" s="1"/>
      <c r="G3005" s="1"/>
      <c r="H3005" s="1"/>
      <c r="I3005" s="1"/>
      <c r="J3005" s="1"/>
      <c r="K3005" s="1"/>
      <c r="L3005" s="1"/>
      <c r="M3005" s="1"/>
      <c r="N3005" s="1"/>
      <c r="O3005" s="1"/>
      <c r="P3005" s="1"/>
      <c r="Q3005" s="1"/>
      <c r="R3005" s="1"/>
      <c r="S3005" s="1"/>
      <c r="T3005" s="1"/>
      <c r="U3005" s="1"/>
      <c r="V3005" s="1"/>
      <c r="W3005" s="1"/>
      <c r="X3005" s="1"/>
      <c r="Y3005" s="1"/>
      <c r="Z3005" s="1"/>
      <c r="AA3005" s="1"/>
      <c r="AB3005" s="1"/>
      <c r="AC3005" s="1"/>
      <c r="AD3005" s="1"/>
      <c r="AE3005" s="1"/>
      <c r="AF3005" s="83"/>
      <c r="AG3005" s="87"/>
      <c r="AH3005" s="1"/>
      <c r="AI3005" s="1"/>
      <c r="AJ3005" s="1"/>
      <c r="AK3005" s="1"/>
      <c r="AL3005" s="1"/>
      <c r="AM3005" s="1"/>
      <c r="AN3005" s="1"/>
      <c r="AO3005" s="1"/>
      <c r="AP3005" s="1"/>
      <c r="AQ3005" s="1"/>
      <c r="AR3005" s="1"/>
      <c r="AS3005" s="1"/>
      <c r="AT3005" s="1"/>
      <c r="AU3005" s="1"/>
      <c r="AV3005" s="1"/>
      <c r="AW3005" s="1"/>
      <c r="AX3005" s="1"/>
      <c r="AY3005" s="1"/>
      <c r="AZ3005" s="1"/>
      <c r="BA3005" s="1"/>
      <c r="BB3005" s="1"/>
      <c r="BC3005" s="1"/>
      <c r="BD3005" s="1"/>
      <c r="BE3005" s="1"/>
      <c r="BF3005" s="1"/>
      <c r="BG3005" s="1"/>
      <c r="BH3005" s="1"/>
      <c r="BI3005" s="1"/>
      <c r="BJ3005" s="1"/>
      <c r="BK3005" s="1"/>
    </row>
    <row r="3006" spans="1:63" s="2" customFormat="1" ht="15" customHeight="1" x14ac:dyDescent="0.15">
      <c r="A3006" s="1"/>
      <c r="B3006" s="1"/>
      <c r="C3006" s="1"/>
      <c r="D3006" s="1"/>
      <c r="E3006" s="1"/>
      <c r="F3006" s="1"/>
      <c r="G3006" s="1"/>
      <c r="H3006" s="1"/>
      <c r="I3006" s="1"/>
      <c r="J3006" s="1"/>
      <c r="K3006" s="1"/>
      <c r="L3006" s="1"/>
      <c r="M3006" s="1"/>
      <c r="N3006" s="1"/>
      <c r="O3006" s="1"/>
      <c r="P3006" s="1"/>
      <c r="Q3006" s="1"/>
      <c r="R3006" s="1"/>
      <c r="S3006" s="1"/>
      <c r="T3006" s="1"/>
      <c r="U3006" s="1"/>
      <c r="V3006" s="1"/>
      <c r="W3006" s="1"/>
      <c r="X3006" s="1"/>
      <c r="Y3006" s="1"/>
      <c r="Z3006" s="1"/>
      <c r="AA3006" s="1"/>
      <c r="AB3006" s="1"/>
      <c r="AC3006" s="1"/>
      <c r="AD3006" s="1"/>
      <c r="AE3006" s="1"/>
      <c r="AF3006" s="83"/>
      <c r="AG3006" s="87"/>
      <c r="AH3006" s="1"/>
      <c r="AI3006" s="1"/>
      <c r="AJ3006" s="1"/>
      <c r="AK3006" s="1"/>
      <c r="AL3006" s="1"/>
      <c r="AM3006" s="1"/>
      <c r="AN3006" s="1"/>
      <c r="AO3006" s="1"/>
      <c r="AP3006" s="1"/>
      <c r="AQ3006" s="1"/>
      <c r="AR3006" s="1"/>
      <c r="AS3006" s="1"/>
      <c r="AT3006" s="1"/>
      <c r="AU3006" s="1"/>
      <c r="AV3006" s="1"/>
      <c r="AW3006" s="1"/>
      <c r="AX3006" s="1"/>
      <c r="AY3006" s="1"/>
      <c r="AZ3006" s="1"/>
      <c r="BA3006" s="1"/>
      <c r="BB3006" s="1"/>
      <c r="BC3006" s="1"/>
      <c r="BD3006" s="1"/>
      <c r="BE3006" s="1"/>
      <c r="BF3006" s="1"/>
      <c r="BG3006" s="1"/>
      <c r="BH3006" s="1"/>
      <c r="BI3006" s="1"/>
      <c r="BJ3006" s="1"/>
      <c r="BK3006" s="1"/>
    </row>
    <row r="3007" spans="1:63" s="2" customFormat="1" ht="15" customHeight="1" x14ac:dyDescent="0.15">
      <c r="A3007" s="1"/>
      <c r="B3007" s="1"/>
      <c r="C3007" s="1"/>
      <c r="D3007" s="1"/>
      <c r="E3007" s="1"/>
      <c r="F3007" s="1"/>
      <c r="G3007" s="1"/>
      <c r="H3007" s="1"/>
      <c r="I3007" s="1"/>
      <c r="J3007" s="1"/>
      <c r="K3007" s="1"/>
      <c r="L3007" s="1"/>
      <c r="M3007" s="1"/>
      <c r="N3007" s="1"/>
      <c r="O3007" s="1"/>
      <c r="P3007" s="1"/>
      <c r="Q3007" s="1"/>
      <c r="R3007" s="1"/>
      <c r="S3007" s="1"/>
      <c r="T3007" s="1"/>
      <c r="U3007" s="1"/>
      <c r="V3007" s="1"/>
      <c r="W3007" s="1"/>
      <c r="X3007" s="1"/>
      <c r="Y3007" s="1"/>
      <c r="Z3007" s="1"/>
      <c r="AA3007" s="1"/>
      <c r="AB3007" s="1"/>
      <c r="AC3007" s="1"/>
      <c r="AD3007" s="1"/>
      <c r="AE3007" s="1"/>
      <c r="AF3007" s="83"/>
      <c r="AG3007" s="87"/>
      <c r="AH3007" s="1"/>
      <c r="AI3007" s="1"/>
      <c r="AJ3007" s="1"/>
      <c r="AK3007" s="1"/>
      <c r="AL3007" s="1"/>
      <c r="AM3007" s="1"/>
      <c r="AN3007" s="1"/>
      <c r="AO3007" s="1"/>
      <c r="AP3007" s="1"/>
      <c r="AQ3007" s="1"/>
      <c r="AR3007" s="1"/>
      <c r="AS3007" s="1"/>
      <c r="AT3007" s="1"/>
      <c r="AU3007" s="1"/>
      <c r="AV3007" s="1"/>
      <c r="AW3007" s="1"/>
      <c r="AX3007" s="1"/>
      <c r="AY3007" s="1"/>
      <c r="AZ3007" s="1"/>
      <c r="BA3007" s="1"/>
      <c r="BB3007" s="1"/>
      <c r="BC3007" s="1"/>
      <c r="BD3007" s="1"/>
      <c r="BE3007" s="1"/>
      <c r="BF3007" s="1"/>
      <c r="BG3007" s="1"/>
      <c r="BH3007" s="1"/>
      <c r="BI3007" s="1"/>
      <c r="BJ3007" s="1"/>
      <c r="BK3007" s="1"/>
    </row>
    <row r="3008" spans="1:63" s="2" customFormat="1" ht="15" customHeight="1" x14ac:dyDescent="0.15">
      <c r="A3008" s="1"/>
      <c r="B3008" s="1"/>
      <c r="C3008" s="1"/>
      <c r="D3008" s="1"/>
      <c r="E3008" s="1"/>
      <c r="F3008" s="1"/>
      <c r="G3008" s="1"/>
      <c r="H3008" s="1"/>
      <c r="I3008" s="1"/>
      <c r="J3008" s="1"/>
      <c r="K3008" s="1"/>
      <c r="L3008" s="1"/>
      <c r="M3008" s="1"/>
      <c r="N3008" s="1"/>
      <c r="O3008" s="1"/>
      <c r="P3008" s="1"/>
      <c r="Q3008" s="1"/>
      <c r="R3008" s="1"/>
      <c r="S3008" s="1"/>
      <c r="T3008" s="1"/>
      <c r="U3008" s="1"/>
      <c r="V3008" s="1"/>
      <c r="W3008" s="1"/>
      <c r="X3008" s="1"/>
      <c r="Y3008" s="1"/>
      <c r="Z3008" s="1"/>
      <c r="AA3008" s="1"/>
      <c r="AB3008" s="1"/>
      <c r="AC3008" s="1"/>
      <c r="AD3008" s="1"/>
      <c r="AE3008" s="1"/>
      <c r="AF3008" s="83"/>
      <c r="AG3008" s="87"/>
      <c r="AH3008" s="1"/>
      <c r="AI3008" s="1"/>
      <c r="AJ3008" s="1"/>
      <c r="AK3008" s="1"/>
      <c r="AL3008" s="1"/>
      <c r="AM3008" s="1"/>
      <c r="AN3008" s="1"/>
      <c r="AO3008" s="1"/>
      <c r="AP3008" s="1"/>
      <c r="AQ3008" s="1"/>
      <c r="AR3008" s="1"/>
      <c r="AS3008" s="1"/>
      <c r="AT3008" s="1"/>
      <c r="AU3008" s="1"/>
      <c r="AV3008" s="1"/>
      <c r="AW3008" s="1"/>
      <c r="AX3008" s="1"/>
      <c r="AY3008" s="1"/>
      <c r="AZ3008" s="1"/>
      <c r="BA3008" s="1"/>
      <c r="BB3008" s="1"/>
      <c r="BC3008" s="1"/>
      <c r="BD3008" s="1"/>
      <c r="BE3008" s="1"/>
      <c r="BF3008" s="1"/>
      <c r="BG3008" s="1"/>
      <c r="BH3008" s="1"/>
      <c r="BI3008" s="1"/>
      <c r="BJ3008" s="1"/>
      <c r="BK3008" s="1"/>
    </row>
    <row r="3009" spans="1:63" s="2" customFormat="1" ht="15" customHeight="1" x14ac:dyDescent="0.15">
      <c r="A3009" s="1"/>
      <c r="B3009" s="1"/>
      <c r="C3009" s="1"/>
      <c r="D3009" s="1"/>
      <c r="E3009" s="1"/>
      <c r="F3009" s="1"/>
      <c r="G3009" s="1"/>
      <c r="H3009" s="1"/>
      <c r="I3009" s="1"/>
      <c r="J3009" s="1"/>
      <c r="K3009" s="1"/>
      <c r="L3009" s="1"/>
      <c r="M3009" s="1"/>
      <c r="N3009" s="1"/>
      <c r="O3009" s="1"/>
      <c r="P3009" s="1"/>
      <c r="Q3009" s="1"/>
      <c r="R3009" s="1"/>
      <c r="S3009" s="1"/>
      <c r="T3009" s="1"/>
      <c r="U3009" s="1"/>
      <c r="V3009" s="1"/>
      <c r="W3009" s="1"/>
      <c r="X3009" s="1"/>
      <c r="Y3009" s="1"/>
      <c r="Z3009" s="1"/>
      <c r="AA3009" s="1"/>
      <c r="AB3009" s="1"/>
      <c r="AC3009" s="1"/>
      <c r="AD3009" s="1"/>
      <c r="AE3009" s="1"/>
      <c r="AF3009" s="83"/>
      <c r="AG3009" s="87"/>
      <c r="AH3009" s="1"/>
      <c r="AI3009" s="1"/>
      <c r="AJ3009" s="1"/>
      <c r="AK3009" s="1"/>
      <c r="AL3009" s="1"/>
      <c r="AM3009" s="1"/>
      <c r="AN3009" s="1"/>
      <c r="AO3009" s="1"/>
      <c r="AP3009" s="1"/>
      <c r="AQ3009" s="1"/>
      <c r="AR3009" s="1"/>
      <c r="AS3009" s="1"/>
      <c r="AT3009" s="1"/>
      <c r="AU3009" s="1"/>
      <c r="AV3009" s="1"/>
      <c r="AW3009" s="1"/>
      <c r="AX3009" s="1"/>
      <c r="AY3009" s="1"/>
      <c r="AZ3009" s="1"/>
      <c r="BA3009" s="1"/>
      <c r="BB3009" s="1"/>
      <c r="BC3009" s="1"/>
      <c r="BD3009" s="1"/>
      <c r="BE3009" s="1"/>
      <c r="BF3009" s="1"/>
      <c r="BG3009" s="1"/>
      <c r="BH3009" s="1"/>
      <c r="BI3009" s="1"/>
      <c r="BJ3009" s="1"/>
      <c r="BK3009" s="1"/>
    </row>
    <row r="3010" spans="1:63" s="2" customFormat="1" ht="15" customHeight="1" x14ac:dyDescent="0.15">
      <c r="A3010" s="1"/>
      <c r="B3010" s="1"/>
      <c r="C3010" s="1"/>
      <c r="D3010" s="1"/>
      <c r="E3010" s="1"/>
      <c r="F3010" s="1"/>
      <c r="G3010" s="1"/>
      <c r="H3010" s="1"/>
      <c r="I3010" s="1"/>
      <c r="J3010" s="1"/>
      <c r="K3010" s="1"/>
      <c r="L3010" s="1"/>
      <c r="M3010" s="1"/>
      <c r="N3010" s="1"/>
      <c r="O3010" s="1"/>
      <c r="P3010" s="1"/>
      <c r="Q3010" s="1"/>
      <c r="R3010" s="1"/>
      <c r="S3010" s="1"/>
      <c r="T3010" s="1"/>
      <c r="U3010" s="1"/>
      <c r="V3010" s="1"/>
      <c r="W3010" s="1"/>
      <c r="X3010" s="1"/>
      <c r="Y3010" s="1"/>
      <c r="Z3010" s="1"/>
      <c r="AA3010" s="1"/>
      <c r="AB3010" s="1"/>
      <c r="AC3010" s="1"/>
      <c r="AD3010" s="1"/>
      <c r="AE3010" s="1"/>
      <c r="AF3010" s="83"/>
      <c r="AG3010" s="87"/>
      <c r="AH3010" s="1"/>
      <c r="AI3010" s="1"/>
      <c r="AJ3010" s="1"/>
      <c r="AK3010" s="1"/>
      <c r="AL3010" s="1"/>
      <c r="AM3010" s="1"/>
      <c r="AN3010" s="1"/>
      <c r="AO3010" s="1"/>
      <c r="AP3010" s="1"/>
      <c r="AQ3010" s="1"/>
      <c r="AR3010" s="1"/>
      <c r="AS3010" s="1"/>
      <c r="AT3010" s="1"/>
      <c r="AU3010" s="1"/>
      <c r="AV3010" s="1"/>
      <c r="AW3010" s="1"/>
      <c r="AX3010" s="1"/>
      <c r="AY3010" s="1"/>
      <c r="AZ3010" s="1"/>
      <c r="BA3010" s="1"/>
      <c r="BB3010" s="1"/>
      <c r="BC3010" s="1"/>
      <c r="BD3010" s="1"/>
      <c r="BE3010" s="1"/>
      <c r="BF3010" s="1"/>
      <c r="BG3010" s="1"/>
      <c r="BH3010" s="1"/>
      <c r="BI3010" s="1"/>
      <c r="BJ3010" s="1"/>
      <c r="BK3010" s="1"/>
    </row>
    <row r="3011" spans="1:63" s="2" customFormat="1" ht="15" customHeight="1" x14ac:dyDescent="0.15">
      <c r="A3011" s="1"/>
      <c r="B3011" s="1"/>
      <c r="C3011" s="1"/>
      <c r="D3011" s="1"/>
      <c r="E3011" s="1"/>
      <c r="F3011" s="1"/>
      <c r="G3011" s="1"/>
      <c r="H3011" s="1"/>
      <c r="I3011" s="1"/>
      <c r="J3011" s="1"/>
      <c r="K3011" s="1"/>
      <c r="L3011" s="1"/>
      <c r="M3011" s="1"/>
      <c r="N3011" s="1"/>
      <c r="O3011" s="1"/>
      <c r="P3011" s="1"/>
      <c r="Q3011" s="1"/>
      <c r="R3011" s="1"/>
      <c r="S3011" s="1"/>
      <c r="T3011" s="1"/>
      <c r="U3011" s="1"/>
      <c r="V3011" s="1"/>
      <c r="W3011" s="1"/>
      <c r="X3011" s="1"/>
      <c r="Y3011" s="1"/>
      <c r="Z3011" s="1"/>
      <c r="AA3011" s="1"/>
      <c r="AB3011" s="1"/>
      <c r="AC3011" s="1"/>
      <c r="AD3011" s="1"/>
      <c r="AE3011" s="1"/>
      <c r="AF3011" s="83"/>
      <c r="AG3011" s="87"/>
      <c r="AH3011" s="1"/>
      <c r="AI3011" s="1"/>
      <c r="AJ3011" s="1"/>
      <c r="AK3011" s="1"/>
      <c r="AL3011" s="1"/>
      <c r="AM3011" s="1"/>
      <c r="AN3011" s="1"/>
      <c r="AO3011" s="1"/>
      <c r="AP3011" s="1"/>
      <c r="AQ3011" s="1"/>
      <c r="AR3011" s="1"/>
      <c r="AS3011" s="1"/>
      <c r="AT3011" s="1"/>
      <c r="AU3011" s="1"/>
      <c r="AV3011" s="1"/>
      <c r="AW3011" s="1"/>
      <c r="AX3011" s="1"/>
      <c r="AY3011" s="1"/>
      <c r="AZ3011" s="1"/>
      <c r="BA3011" s="1"/>
      <c r="BB3011" s="1"/>
      <c r="BC3011" s="1"/>
      <c r="BD3011" s="1"/>
      <c r="BE3011" s="1"/>
      <c r="BF3011" s="1"/>
      <c r="BG3011" s="1"/>
      <c r="BH3011" s="1"/>
      <c r="BI3011" s="1"/>
      <c r="BJ3011" s="1"/>
      <c r="BK3011" s="1"/>
    </row>
    <row r="3012" spans="1:63" s="2" customFormat="1" ht="15" customHeight="1" x14ac:dyDescent="0.15">
      <c r="A3012" s="1"/>
      <c r="B3012" s="1"/>
      <c r="C3012" s="1"/>
      <c r="D3012" s="1"/>
      <c r="E3012" s="1"/>
      <c r="F3012" s="1"/>
      <c r="G3012" s="1"/>
      <c r="H3012" s="1"/>
      <c r="I3012" s="1"/>
      <c r="J3012" s="1"/>
      <c r="K3012" s="1"/>
      <c r="L3012" s="1"/>
      <c r="M3012" s="1"/>
      <c r="N3012" s="1"/>
      <c r="O3012" s="1"/>
      <c r="P3012" s="1"/>
      <c r="Q3012" s="1"/>
      <c r="R3012" s="1"/>
      <c r="S3012" s="1"/>
      <c r="T3012" s="1"/>
      <c r="U3012" s="1"/>
      <c r="V3012" s="1"/>
      <c r="W3012" s="1"/>
      <c r="X3012" s="1"/>
      <c r="Y3012" s="1"/>
      <c r="Z3012" s="1"/>
      <c r="AA3012" s="1"/>
      <c r="AB3012" s="1"/>
      <c r="AC3012" s="1"/>
      <c r="AD3012" s="1"/>
      <c r="AE3012" s="1"/>
      <c r="AF3012" s="83"/>
      <c r="AG3012" s="87"/>
      <c r="AH3012" s="1"/>
      <c r="AI3012" s="1"/>
      <c r="AJ3012" s="1"/>
      <c r="AK3012" s="1"/>
      <c r="AL3012" s="1"/>
      <c r="AM3012" s="1"/>
      <c r="AN3012" s="1"/>
      <c r="AO3012" s="1"/>
      <c r="AP3012" s="1"/>
      <c r="AQ3012" s="1"/>
      <c r="AR3012" s="1"/>
      <c r="AS3012" s="1"/>
      <c r="AT3012" s="1"/>
      <c r="AU3012" s="1"/>
      <c r="AV3012" s="1"/>
      <c r="AW3012" s="1"/>
      <c r="AX3012" s="1"/>
      <c r="AY3012" s="1"/>
      <c r="AZ3012" s="1"/>
      <c r="BA3012" s="1"/>
      <c r="BB3012" s="1"/>
      <c r="BC3012" s="1"/>
      <c r="BD3012" s="1"/>
      <c r="BE3012" s="1"/>
      <c r="BF3012" s="1"/>
      <c r="BG3012" s="1"/>
      <c r="BH3012" s="1"/>
      <c r="BI3012" s="1"/>
      <c r="BJ3012" s="1"/>
      <c r="BK3012" s="1"/>
    </row>
    <row r="3013" spans="1:63" s="2" customFormat="1" ht="15" customHeight="1" x14ac:dyDescent="0.15">
      <c r="A3013" s="1"/>
      <c r="B3013" s="1"/>
      <c r="C3013" s="1"/>
      <c r="D3013" s="1"/>
      <c r="E3013" s="1"/>
      <c r="F3013" s="1"/>
      <c r="G3013" s="1"/>
      <c r="H3013" s="1"/>
      <c r="I3013" s="1"/>
      <c r="J3013" s="1"/>
      <c r="K3013" s="1"/>
      <c r="L3013" s="1"/>
      <c r="M3013" s="1"/>
      <c r="N3013" s="1"/>
      <c r="O3013" s="1"/>
      <c r="P3013" s="1"/>
      <c r="Q3013" s="1"/>
      <c r="R3013" s="1"/>
      <c r="S3013" s="1"/>
      <c r="T3013" s="1"/>
      <c r="U3013" s="1"/>
      <c r="V3013" s="1"/>
      <c r="W3013" s="1"/>
      <c r="X3013" s="1"/>
      <c r="Y3013" s="1"/>
      <c r="Z3013" s="1"/>
      <c r="AA3013" s="1"/>
      <c r="AB3013" s="1"/>
      <c r="AC3013" s="1"/>
      <c r="AD3013" s="1"/>
      <c r="AE3013" s="1"/>
      <c r="AF3013" s="83"/>
      <c r="AG3013" s="87"/>
      <c r="AH3013" s="1"/>
      <c r="AI3013" s="1"/>
      <c r="AJ3013" s="1"/>
      <c r="AK3013" s="1"/>
      <c r="AL3013" s="1"/>
      <c r="AM3013" s="1"/>
      <c r="AN3013" s="1"/>
      <c r="AO3013" s="1"/>
      <c r="AP3013" s="1"/>
      <c r="AQ3013" s="1"/>
      <c r="AR3013" s="1"/>
      <c r="AS3013" s="1"/>
      <c r="AT3013" s="1"/>
      <c r="AU3013" s="1"/>
      <c r="AV3013" s="1"/>
      <c r="AW3013" s="1"/>
      <c r="AX3013" s="1"/>
      <c r="AY3013" s="1"/>
      <c r="AZ3013" s="1"/>
      <c r="BA3013" s="1"/>
      <c r="BB3013" s="1"/>
      <c r="BC3013" s="1"/>
      <c r="BD3013" s="1"/>
      <c r="BE3013" s="1"/>
      <c r="BF3013" s="1"/>
      <c r="BG3013" s="1"/>
      <c r="BH3013" s="1"/>
      <c r="BI3013" s="1"/>
      <c r="BJ3013" s="1"/>
      <c r="BK3013" s="1"/>
    </row>
    <row r="3014" spans="1:63" s="2" customFormat="1" ht="15" customHeight="1" x14ac:dyDescent="0.15">
      <c r="A3014" s="1"/>
      <c r="B3014" s="1"/>
      <c r="C3014" s="1"/>
      <c r="D3014" s="1"/>
      <c r="E3014" s="1"/>
      <c r="F3014" s="1"/>
      <c r="G3014" s="1"/>
      <c r="H3014" s="1"/>
      <c r="I3014" s="1"/>
      <c r="J3014" s="1"/>
      <c r="K3014" s="1"/>
      <c r="L3014" s="1"/>
      <c r="M3014" s="1"/>
      <c r="N3014" s="1"/>
      <c r="O3014" s="1"/>
      <c r="P3014" s="1"/>
      <c r="Q3014" s="1"/>
      <c r="R3014" s="1"/>
      <c r="S3014" s="1"/>
      <c r="T3014" s="1"/>
      <c r="U3014" s="1"/>
      <c r="V3014" s="1"/>
      <c r="W3014" s="1"/>
      <c r="X3014" s="1"/>
      <c r="Y3014" s="1"/>
      <c r="Z3014" s="1"/>
      <c r="AA3014" s="1"/>
      <c r="AB3014" s="1"/>
      <c r="AC3014" s="1"/>
      <c r="AD3014" s="1"/>
      <c r="AE3014" s="1"/>
      <c r="AF3014" s="83"/>
      <c r="AG3014" s="87"/>
      <c r="AH3014" s="1"/>
      <c r="AI3014" s="1"/>
      <c r="AJ3014" s="1"/>
      <c r="AK3014" s="1"/>
      <c r="AL3014" s="1"/>
      <c r="AM3014" s="1"/>
      <c r="AN3014" s="1"/>
      <c r="AO3014" s="1"/>
      <c r="AP3014" s="1"/>
      <c r="AQ3014" s="1"/>
      <c r="AR3014" s="1"/>
      <c r="AS3014" s="1"/>
      <c r="AT3014" s="1"/>
      <c r="AU3014" s="1"/>
      <c r="AV3014" s="1"/>
      <c r="AW3014" s="1"/>
      <c r="AX3014" s="1"/>
      <c r="AY3014" s="1"/>
      <c r="AZ3014" s="1"/>
      <c r="BA3014" s="1"/>
      <c r="BB3014" s="1"/>
      <c r="BC3014" s="1"/>
      <c r="BD3014" s="1"/>
      <c r="BE3014" s="1"/>
      <c r="BF3014" s="1"/>
      <c r="BG3014" s="1"/>
      <c r="BH3014" s="1"/>
      <c r="BI3014" s="1"/>
      <c r="BJ3014" s="1"/>
      <c r="BK3014" s="1"/>
    </row>
    <row r="3015" spans="1:63" s="2" customFormat="1" ht="15" customHeight="1" x14ac:dyDescent="0.15">
      <c r="A3015" s="1"/>
      <c r="B3015" s="1"/>
      <c r="C3015" s="1"/>
      <c r="D3015" s="1"/>
      <c r="E3015" s="1"/>
      <c r="F3015" s="1"/>
      <c r="G3015" s="1"/>
      <c r="H3015" s="1"/>
      <c r="I3015" s="1"/>
      <c r="J3015" s="1"/>
      <c r="K3015" s="1"/>
      <c r="L3015" s="1"/>
      <c r="M3015" s="1"/>
      <c r="N3015" s="1"/>
      <c r="O3015" s="1"/>
      <c r="P3015" s="1"/>
      <c r="Q3015" s="1"/>
      <c r="R3015" s="1"/>
      <c r="S3015" s="1"/>
      <c r="T3015" s="1"/>
      <c r="U3015" s="1"/>
      <c r="V3015" s="1"/>
      <c r="W3015" s="1"/>
      <c r="X3015" s="1"/>
      <c r="Y3015" s="1"/>
      <c r="Z3015" s="1"/>
      <c r="AA3015" s="1"/>
      <c r="AB3015" s="1"/>
      <c r="AC3015" s="1"/>
      <c r="AD3015" s="1"/>
      <c r="AE3015" s="1"/>
      <c r="AF3015" s="83"/>
      <c r="AG3015" s="87"/>
      <c r="AH3015" s="1"/>
      <c r="AI3015" s="1"/>
      <c r="AJ3015" s="1"/>
      <c r="AK3015" s="1"/>
      <c r="AL3015" s="1"/>
      <c r="AM3015" s="1"/>
      <c r="AN3015" s="1"/>
      <c r="AO3015" s="1"/>
      <c r="AP3015" s="1"/>
      <c r="AQ3015" s="1"/>
      <c r="AR3015" s="1"/>
      <c r="AS3015" s="1"/>
      <c r="AT3015" s="1"/>
      <c r="AU3015" s="1"/>
      <c r="AV3015" s="1"/>
      <c r="AW3015" s="1"/>
      <c r="AX3015" s="1"/>
      <c r="AY3015" s="1"/>
      <c r="AZ3015" s="1"/>
      <c r="BA3015" s="1"/>
      <c r="BB3015" s="1"/>
      <c r="BC3015" s="1"/>
      <c r="BD3015" s="1"/>
      <c r="BE3015" s="1"/>
      <c r="BF3015" s="1"/>
      <c r="BG3015" s="1"/>
      <c r="BH3015" s="1"/>
      <c r="BI3015" s="1"/>
      <c r="BJ3015" s="1"/>
      <c r="BK3015" s="1"/>
    </row>
    <row r="3016" spans="1:63" s="2" customFormat="1" ht="15" customHeight="1" x14ac:dyDescent="0.15">
      <c r="A3016" s="1"/>
      <c r="B3016" s="1"/>
      <c r="C3016" s="1"/>
      <c r="D3016" s="1"/>
      <c r="E3016" s="1"/>
      <c r="F3016" s="1"/>
      <c r="G3016" s="1"/>
      <c r="H3016" s="1"/>
      <c r="I3016" s="1"/>
      <c r="J3016" s="1"/>
      <c r="K3016" s="1"/>
      <c r="L3016" s="1"/>
      <c r="M3016" s="1"/>
      <c r="N3016" s="1"/>
      <c r="O3016" s="1"/>
      <c r="P3016" s="1"/>
      <c r="Q3016" s="1"/>
      <c r="R3016" s="1"/>
      <c r="S3016" s="1"/>
      <c r="T3016" s="1"/>
      <c r="U3016" s="1"/>
      <c r="V3016" s="1"/>
      <c r="W3016" s="1"/>
      <c r="X3016" s="1"/>
      <c r="Y3016" s="1"/>
      <c r="Z3016" s="1"/>
      <c r="AA3016" s="1"/>
      <c r="AB3016" s="1"/>
      <c r="AC3016" s="1"/>
      <c r="AD3016" s="1"/>
      <c r="AE3016" s="1"/>
      <c r="AF3016" s="83"/>
      <c r="AG3016" s="87"/>
      <c r="AH3016" s="1"/>
      <c r="AI3016" s="1"/>
      <c r="AJ3016" s="1"/>
      <c r="AK3016" s="1"/>
      <c r="AL3016" s="1"/>
      <c r="AM3016" s="1"/>
      <c r="AN3016" s="1"/>
      <c r="AO3016" s="1"/>
      <c r="AP3016" s="1"/>
      <c r="AQ3016" s="1"/>
      <c r="AR3016" s="1"/>
      <c r="AS3016" s="1"/>
      <c r="AT3016" s="1"/>
      <c r="AU3016" s="1"/>
      <c r="AV3016" s="1"/>
      <c r="AW3016" s="1"/>
      <c r="AX3016" s="1"/>
      <c r="AY3016" s="1"/>
      <c r="AZ3016" s="1"/>
      <c r="BA3016" s="1"/>
      <c r="BB3016" s="1"/>
      <c r="BC3016" s="1"/>
      <c r="BD3016" s="1"/>
      <c r="BE3016" s="1"/>
      <c r="BF3016" s="1"/>
      <c r="BG3016" s="1"/>
      <c r="BH3016" s="1"/>
      <c r="BI3016" s="1"/>
      <c r="BJ3016" s="1"/>
      <c r="BK3016" s="1"/>
    </row>
    <row r="3017" spans="1:63" s="2" customFormat="1" ht="15" customHeight="1" x14ac:dyDescent="0.15">
      <c r="A3017" s="1"/>
      <c r="B3017" s="1"/>
      <c r="C3017" s="1"/>
      <c r="D3017" s="1"/>
      <c r="E3017" s="1"/>
      <c r="F3017" s="1"/>
      <c r="G3017" s="1"/>
      <c r="H3017" s="1"/>
      <c r="I3017" s="1"/>
      <c r="J3017" s="1"/>
      <c r="K3017" s="1"/>
      <c r="L3017" s="1"/>
      <c r="M3017" s="1"/>
      <c r="N3017" s="1"/>
      <c r="O3017" s="1"/>
      <c r="P3017" s="1"/>
      <c r="Q3017" s="1"/>
      <c r="R3017" s="1"/>
      <c r="S3017" s="1"/>
      <c r="T3017" s="1"/>
      <c r="U3017" s="1"/>
      <c r="V3017" s="1"/>
      <c r="W3017" s="1"/>
      <c r="X3017" s="1"/>
      <c r="Y3017" s="1"/>
      <c r="Z3017" s="1"/>
      <c r="AA3017" s="1"/>
      <c r="AB3017" s="1"/>
      <c r="AC3017" s="1"/>
      <c r="AD3017" s="1"/>
      <c r="AE3017" s="1"/>
      <c r="AF3017" s="83"/>
      <c r="AG3017" s="87"/>
      <c r="AH3017" s="1"/>
      <c r="AI3017" s="1"/>
      <c r="AJ3017" s="1"/>
      <c r="AK3017" s="1"/>
      <c r="AL3017" s="1"/>
      <c r="AM3017" s="1"/>
      <c r="AN3017" s="1"/>
      <c r="AO3017" s="1"/>
      <c r="AP3017" s="1"/>
      <c r="AQ3017" s="1"/>
      <c r="AR3017" s="1"/>
      <c r="AS3017" s="1"/>
      <c r="AT3017" s="1"/>
      <c r="AU3017" s="1"/>
      <c r="AV3017" s="1"/>
      <c r="AW3017" s="1"/>
      <c r="AX3017" s="1"/>
      <c r="AY3017" s="1"/>
      <c r="AZ3017" s="1"/>
      <c r="BA3017" s="1"/>
      <c r="BB3017" s="1"/>
      <c r="BC3017" s="1"/>
      <c r="BD3017" s="1"/>
      <c r="BE3017" s="1"/>
      <c r="BF3017" s="1"/>
      <c r="BG3017" s="1"/>
      <c r="BH3017" s="1"/>
      <c r="BI3017" s="1"/>
      <c r="BJ3017" s="1"/>
      <c r="BK3017" s="1"/>
    </row>
    <row r="3018" spans="1:63" s="2" customFormat="1" ht="15" customHeight="1" x14ac:dyDescent="0.15">
      <c r="A3018" s="1"/>
      <c r="B3018" s="1"/>
      <c r="C3018" s="1"/>
      <c r="D3018" s="1"/>
      <c r="E3018" s="1"/>
      <c r="F3018" s="1"/>
      <c r="G3018" s="1"/>
      <c r="H3018" s="1"/>
      <c r="I3018" s="1"/>
      <c r="J3018" s="1"/>
      <c r="K3018" s="1"/>
      <c r="L3018" s="1"/>
      <c r="M3018" s="1"/>
      <c r="N3018" s="1"/>
      <c r="O3018" s="1"/>
      <c r="P3018" s="1"/>
      <c r="Q3018" s="1"/>
      <c r="R3018" s="1"/>
      <c r="S3018" s="1"/>
      <c r="T3018" s="1"/>
      <c r="U3018" s="1"/>
      <c r="V3018" s="1"/>
      <c r="W3018" s="1"/>
      <c r="X3018" s="1"/>
      <c r="Y3018" s="1"/>
      <c r="Z3018" s="1"/>
      <c r="AA3018" s="1"/>
      <c r="AB3018" s="1"/>
      <c r="AC3018" s="1"/>
      <c r="AD3018" s="1"/>
      <c r="AE3018" s="1"/>
      <c r="AF3018" s="83"/>
      <c r="AG3018" s="87"/>
      <c r="AH3018" s="1"/>
      <c r="AI3018" s="1"/>
      <c r="AJ3018" s="1"/>
      <c r="AK3018" s="1"/>
      <c r="AL3018" s="1"/>
      <c r="AM3018" s="1"/>
      <c r="AN3018" s="1"/>
      <c r="AO3018" s="1"/>
      <c r="AP3018" s="1"/>
      <c r="AQ3018" s="1"/>
      <c r="AR3018" s="1"/>
      <c r="AS3018" s="1"/>
      <c r="AT3018" s="1"/>
      <c r="AU3018" s="1"/>
      <c r="AV3018" s="1"/>
      <c r="AW3018" s="1"/>
      <c r="AX3018" s="1"/>
      <c r="AY3018" s="1"/>
      <c r="AZ3018" s="1"/>
      <c r="BA3018" s="1"/>
      <c r="BB3018" s="1"/>
      <c r="BC3018" s="1"/>
      <c r="BD3018" s="1"/>
      <c r="BE3018" s="1"/>
      <c r="BF3018" s="1"/>
      <c r="BG3018" s="1"/>
      <c r="BH3018" s="1"/>
      <c r="BI3018" s="1"/>
      <c r="BJ3018" s="1"/>
      <c r="BK3018" s="1"/>
    </row>
    <row r="3019" spans="1:63" s="2" customFormat="1" ht="15" customHeight="1" x14ac:dyDescent="0.15">
      <c r="A3019" s="1"/>
      <c r="B3019" s="1"/>
      <c r="C3019" s="1"/>
      <c r="D3019" s="1"/>
      <c r="E3019" s="1"/>
      <c r="F3019" s="1"/>
      <c r="G3019" s="1"/>
      <c r="H3019" s="1"/>
      <c r="I3019" s="1"/>
      <c r="J3019" s="1"/>
      <c r="K3019" s="1"/>
      <c r="L3019" s="1"/>
      <c r="M3019" s="1"/>
      <c r="N3019" s="1"/>
      <c r="O3019" s="1"/>
      <c r="P3019" s="1"/>
      <c r="Q3019" s="1"/>
      <c r="R3019" s="1"/>
      <c r="S3019" s="1"/>
      <c r="T3019" s="1"/>
      <c r="U3019" s="1"/>
      <c r="V3019" s="1"/>
      <c r="W3019" s="1"/>
      <c r="X3019" s="1"/>
      <c r="Y3019" s="1"/>
      <c r="Z3019" s="1"/>
      <c r="AA3019" s="1"/>
      <c r="AB3019" s="1"/>
      <c r="AC3019" s="1"/>
      <c r="AD3019" s="1"/>
      <c r="AE3019" s="1"/>
      <c r="AF3019" s="83"/>
      <c r="AG3019" s="87"/>
      <c r="AH3019" s="1"/>
      <c r="AI3019" s="1"/>
      <c r="AJ3019" s="1"/>
      <c r="AK3019" s="1"/>
      <c r="AL3019" s="1"/>
      <c r="AM3019" s="1"/>
      <c r="AN3019" s="1"/>
      <c r="AO3019" s="1"/>
      <c r="AP3019" s="1"/>
      <c r="AQ3019" s="1"/>
      <c r="AR3019" s="1"/>
      <c r="AS3019" s="1"/>
      <c r="AT3019" s="1"/>
      <c r="AU3019" s="1"/>
      <c r="AV3019" s="1"/>
      <c r="AW3019" s="1"/>
      <c r="AX3019" s="1"/>
      <c r="AY3019" s="1"/>
      <c r="AZ3019" s="1"/>
      <c r="BA3019" s="1"/>
      <c r="BB3019" s="1"/>
      <c r="BC3019" s="1"/>
      <c r="BD3019" s="1"/>
      <c r="BE3019" s="1"/>
      <c r="BF3019" s="1"/>
      <c r="BG3019" s="1"/>
      <c r="BH3019" s="1"/>
      <c r="BI3019" s="1"/>
      <c r="BJ3019" s="1"/>
      <c r="BK3019" s="1"/>
    </row>
    <row r="3020" spans="1:63" s="2" customFormat="1" ht="15" customHeight="1" x14ac:dyDescent="0.15">
      <c r="A3020" s="1"/>
      <c r="B3020" s="1"/>
      <c r="C3020" s="1"/>
      <c r="D3020" s="1"/>
      <c r="E3020" s="1"/>
      <c r="F3020" s="1"/>
      <c r="G3020" s="1"/>
      <c r="H3020" s="1"/>
      <c r="I3020" s="1"/>
      <c r="J3020" s="1"/>
      <c r="K3020" s="1"/>
      <c r="L3020" s="1"/>
      <c r="M3020" s="1"/>
      <c r="N3020" s="1"/>
      <c r="O3020" s="1"/>
      <c r="P3020" s="1"/>
      <c r="Q3020" s="1"/>
      <c r="R3020" s="1"/>
      <c r="S3020" s="1"/>
      <c r="T3020" s="1"/>
      <c r="U3020" s="1"/>
      <c r="V3020" s="1"/>
      <c r="W3020" s="1"/>
      <c r="X3020" s="1"/>
      <c r="Y3020" s="1"/>
      <c r="Z3020" s="1"/>
      <c r="AA3020" s="1"/>
      <c r="AB3020" s="1"/>
      <c r="AC3020" s="1"/>
      <c r="AD3020" s="1"/>
      <c r="AE3020" s="1"/>
      <c r="AF3020" s="83"/>
      <c r="AG3020" s="87"/>
      <c r="AH3020" s="1"/>
      <c r="AI3020" s="1"/>
      <c r="AJ3020" s="1"/>
      <c r="AK3020" s="1"/>
      <c r="AL3020" s="1"/>
      <c r="AM3020" s="1"/>
      <c r="AN3020" s="1"/>
      <c r="AO3020" s="1"/>
      <c r="AP3020" s="1"/>
      <c r="AQ3020" s="1"/>
      <c r="AR3020" s="1"/>
      <c r="AS3020" s="1"/>
      <c r="AT3020" s="1"/>
      <c r="AU3020" s="1"/>
      <c r="AV3020" s="1"/>
      <c r="AW3020" s="1"/>
      <c r="AX3020" s="1"/>
      <c r="AY3020" s="1"/>
      <c r="AZ3020" s="1"/>
      <c r="BA3020" s="1"/>
      <c r="BB3020" s="1"/>
      <c r="BC3020" s="1"/>
      <c r="BD3020" s="1"/>
      <c r="BE3020" s="1"/>
      <c r="BF3020" s="1"/>
      <c r="BG3020" s="1"/>
      <c r="BH3020" s="1"/>
      <c r="BI3020" s="1"/>
      <c r="BJ3020" s="1"/>
      <c r="BK3020" s="1"/>
    </row>
    <row r="3021" spans="1:63" s="2" customFormat="1" ht="15" customHeight="1" x14ac:dyDescent="0.15">
      <c r="A3021" s="1"/>
      <c r="B3021" s="1"/>
      <c r="C3021" s="1"/>
      <c r="D3021" s="1"/>
      <c r="E3021" s="1"/>
      <c r="F3021" s="1"/>
      <c r="G3021" s="1"/>
      <c r="H3021" s="1"/>
      <c r="I3021" s="1"/>
      <c r="J3021" s="1"/>
      <c r="K3021" s="1"/>
      <c r="L3021" s="1"/>
      <c r="M3021" s="1"/>
      <c r="N3021" s="1"/>
      <c r="O3021" s="1"/>
      <c r="P3021" s="1"/>
      <c r="Q3021" s="1"/>
      <c r="R3021" s="1"/>
      <c r="S3021" s="1"/>
      <c r="T3021" s="1"/>
      <c r="U3021" s="1"/>
      <c r="V3021" s="1"/>
      <c r="W3021" s="1"/>
      <c r="X3021" s="1"/>
      <c r="Y3021" s="1"/>
      <c r="Z3021" s="1"/>
      <c r="AA3021" s="1"/>
      <c r="AB3021" s="1"/>
      <c r="AC3021" s="1"/>
      <c r="AD3021" s="1"/>
      <c r="AE3021" s="1"/>
      <c r="AF3021" s="83"/>
      <c r="AG3021" s="87"/>
      <c r="AH3021" s="1"/>
      <c r="AI3021" s="1"/>
      <c r="AJ3021" s="1"/>
      <c r="AK3021" s="1"/>
      <c r="AL3021" s="1"/>
      <c r="AM3021" s="1"/>
      <c r="AN3021" s="1"/>
      <c r="AO3021" s="1"/>
      <c r="AP3021" s="1"/>
      <c r="AQ3021" s="1"/>
      <c r="AR3021" s="1"/>
      <c r="AS3021" s="1"/>
      <c r="AT3021" s="1"/>
      <c r="AU3021" s="1"/>
      <c r="AV3021" s="1"/>
      <c r="AW3021" s="1"/>
      <c r="AX3021" s="1"/>
      <c r="AY3021" s="1"/>
      <c r="AZ3021" s="1"/>
      <c r="BA3021" s="1"/>
      <c r="BB3021" s="1"/>
      <c r="BC3021" s="1"/>
      <c r="BD3021" s="1"/>
      <c r="BE3021" s="1"/>
      <c r="BF3021" s="1"/>
      <c r="BG3021" s="1"/>
      <c r="BH3021" s="1"/>
      <c r="BI3021" s="1"/>
      <c r="BJ3021" s="1"/>
      <c r="BK3021" s="1"/>
    </row>
    <row r="3022" spans="1:63" s="2" customFormat="1" ht="15" customHeight="1" x14ac:dyDescent="0.15">
      <c r="A3022" s="1"/>
      <c r="B3022" s="1"/>
      <c r="C3022" s="1"/>
      <c r="D3022" s="1"/>
      <c r="E3022" s="1"/>
      <c r="F3022" s="1"/>
      <c r="G3022" s="1"/>
      <c r="H3022" s="1"/>
      <c r="I3022" s="1"/>
      <c r="J3022" s="1"/>
      <c r="K3022" s="1"/>
      <c r="L3022" s="1"/>
      <c r="M3022" s="1"/>
      <c r="N3022" s="1"/>
      <c r="O3022" s="1"/>
      <c r="P3022" s="1"/>
      <c r="Q3022" s="1"/>
      <c r="R3022" s="1"/>
      <c r="S3022" s="1"/>
      <c r="T3022" s="1"/>
      <c r="U3022" s="1"/>
      <c r="V3022" s="1"/>
      <c r="W3022" s="1"/>
      <c r="X3022" s="1"/>
      <c r="Y3022" s="1"/>
      <c r="Z3022" s="1"/>
      <c r="AA3022" s="1"/>
      <c r="AB3022" s="1"/>
      <c r="AC3022" s="1"/>
      <c r="AD3022" s="1"/>
      <c r="AE3022" s="1"/>
      <c r="AF3022" s="83"/>
      <c r="AG3022" s="87"/>
      <c r="AH3022" s="1"/>
      <c r="AI3022" s="1"/>
      <c r="AJ3022" s="1"/>
      <c r="AK3022" s="1"/>
      <c r="AL3022" s="1"/>
      <c r="AM3022" s="1"/>
      <c r="AN3022" s="1"/>
      <c r="AO3022" s="1"/>
      <c r="AP3022" s="1"/>
      <c r="AQ3022" s="1"/>
      <c r="AR3022" s="1"/>
      <c r="AS3022" s="1"/>
      <c r="AT3022" s="1"/>
      <c r="AU3022" s="1"/>
      <c r="AV3022" s="1"/>
      <c r="AW3022" s="1"/>
      <c r="AX3022" s="1"/>
      <c r="AY3022" s="1"/>
      <c r="AZ3022" s="1"/>
      <c r="BA3022" s="1"/>
      <c r="BB3022" s="1"/>
      <c r="BC3022" s="1"/>
      <c r="BD3022" s="1"/>
      <c r="BE3022" s="1"/>
      <c r="BF3022" s="1"/>
      <c r="BG3022" s="1"/>
      <c r="BH3022" s="1"/>
      <c r="BI3022" s="1"/>
      <c r="BJ3022" s="1"/>
      <c r="BK3022" s="1"/>
    </row>
    <row r="3023" spans="1:63" s="2" customFormat="1" ht="15" customHeight="1" x14ac:dyDescent="0.15">
      <c r="A3023" s="1"/>
      <c r="B3023" s="1"/>
      <c r="C3023" s="1"/>
      <c r="D3023" s="1"/>
      <c r="E3023" s="1"/>
      <c r="F3023" s="1"/>
      <c r="G3023" s="1"/>
      <c r="H3023" s="1"/>
      <c r="I3023" s="1"/>
      <c r="J3023" s="1"/>
      <c r="K3023" s="1"/>
      <c r="L3023" s="1"/>
      <c r="M3023" s="1"/>
      <c r="N3023" s="1"/>
      <c r="O3023" s="1"/>
      <c r="P3023" s="1"/>
      <c r="Q3023" s="1"/>
      <c r="R3023" s="1"/>
      <c r="S3023" s="1"/>
      <c r="T3023" s="1"/>
      <c r="U3023" s="1"/>
      <c r="V3023" s="1"/>
      <c r="W3023" s="1"/>
      <c r="X3023" s="1"/>
      <c r="Y3023" s="1"/>
      <c r="Z3023" s="1"/>
      <c r="AA3023" s="1"/>
      <c r="AB3023" s="1"/>
      <c r="AC3023" s="1"/>
      <c r="AD3023" s="1"/>
      <c r="AE3023" s="1"/>
      <c r="AF3023" s="83"/>
      <c r="AG3023" s="87"/>
      <c r="AH3023" s="1"/>
      <c r="AI3023" s="1"/>
      <c r="AJ3023" s="1"/>
      <c r="AK3023" s="1"/>
      <c r="AL3023" s="1"/>
      <c r="AM3023" s="1"/>
      <c r="AN3023" s="1"/>
      <c r="AO3023" s="1"/>
      <c r="AP3023" s="1"/>
      <c r="AQ3023" s="1"/>
      <c r="AR3023" s="1"/>
      <c r="AS3023" s="1"/>
      <c r="AT3023" s="1"/>
      <c r="AU3023" s="1"/>
      <c r="AV3023" s="1"/>
      <c r="AW3023" s="1"/>
      <c r="AX3023" s="1"/>
      <c r="AY3023" s="1"/>
      <c r="AZ3023" s="1"/>
      <c r="BA3023" s="1"/>
      <c r="BB3023" s="1"/>
      <c r="BC3023" s="1"/>
      <c r="BD3023" s="1"/>
      <c r="BE3023" s="1"/>
      <c r="BF3023" s="1"/>
      <c r="BG3023" s="1"/>
      <c r="BH3023" s="1"/>
      <c r="BI3023" s="1"/>
      <c r="BJ3023" s="1"/>
      <c r="BK3023" s="1"/>
    </row>
    <row r="3024" spans="1:63" s="2" customFormat="1" ht="15" customHeight="1" x14ac:dyDescent="0.15">
      <c r="A3024" s="1"/>
      <c r="B3024" s="1"/>
      <c r="C3024" s="1"/>
      <c r="D3024" s="1"/>
      <c r="E3024" s="1"/>
      <c r="F3024" s="1"/>
      <c r="G3024" s="1"/>
      <c r="H3024" s="1"/>
      <c r="I3024" s="1"/>
      <c r="J3024" s="1"/>
      <c r="K3024" s="1"/>
      <c r="L3024" s="1"/>
      <c r="M3024" s="1"/>
      <c r="N3024" s="1"/>
      <c r="O3024" s="1"/>
      <c r="P3024" s="1"/>
      <c r="Q3024" s="1"/>
      <c r="R3024" s="1"/>
      <c r="S3024" s="1"/>
      <c r="T3024" s="1"/>
      <c r="U3024" s="1"/>
      <c r="V3024" s="1"/>
      <c r="W3024" s="1"/>
      <c r="X3024" s="1"/>
      <c r="Y3024" s="1"/>
      <c r="Z3024" s="1"/>
      <c r="AA3024" s="1"/>
      <c r="AB3024" s="1"/>
      <c r="AC3024" s="1"/>
      <c r="AD3024" s="1"/>
      <c r="AE3024" s="1"/>
      <c r="AF3024" s="83"/>
      <c r="AG3024" s="87"/>
      <c r="AH3024" s="1"/>
      <c r="AI3024" s="1"/>
      <c r="AJ3024" s="1"/>
      <c r="AK3024" s="1"/>
      <c r="AL3024" s="1"/>
      <c r="AM3024" s="1"/>
      <c r="AN3024" s="1"/>
      <c r="AO3024" s="1"/>
      <c r="AP3024" s="1"/>
      <c r="AQ3024" s="1"/>
      <c r="AR3024" s="1"/>
      <c r="AS3024" s="1"/>
      <c r="AT3024" s="1"/>
      <c r="AU3024" s="1"/>
      <c r="AV3024" s="1"/>
      <c r="AW3024" s="1"/>
      <c r="AX3024" s="1"/>
      <c r="AY3024" s="1"/>
      <c r="AZ3024" s="1"/>
      <c r="BA3024" s="1"/>
      <c r="BB3024" s="1"/>
      <c r="BC3024" s="1"/>
      <c r="BD3024" s="1"/>
      <c r="BE3024" s="1"/>
      <c r="BF3024" s="1"/>
      <c r="BG3024" s="1"/>
      <c r="BH3024" s="1"/>
      <c r="BI3024" s="1"/>
      <c r="BJ3024" s="1"/>
      <c r="BK3024" s="1"/>
    </row>
    <row r="3025" spans="1:63" s="2" customFormat="1" ht="15" customHeight="1" x14ac:dyDescent="0.15">
      <c r="A3025" s="1"/>
      <c r="B3025" s="1"/>
      <c r="C3025" s="1"/>
      <c r="D3025" s="1"/>
      <c r="E3025" s="1"/>
      <c r="F3025" s="1"/>
      <c r="G3025" s="1"/>
      <c r="H3025" s="1"/>
      <c r="I3025" s="1"/>
      <c r="J3025" s="1"/>
      <c r="K3025" s="1"/>
      <c r="L3025" s="1"/>
      <c r="M3025" s="1"/>
      <c r="N3025" s="1"/>
      <c r="O3025" s="1"/>
      <c r="P3025" s="1"/>
      <c r="Q3025" s="1"/>
      <c r="R3025" s="1"/>
      <c r="S3025" s="1"/>
      <c r="T3025" s="1"/>
      <c r="U3025" s="1"/>
      <c r="V3025" s="1"/>
      <c r="W3025" s="1"/>
      <c r="X3025" s="1"/>
      <c r="Y3025" s="1"/>
      <c r="Z3025" s="1"/>
      <c r="AA3025" s="1"/>
      <c r="AB3025" s="1"/>
      <c r="AC3025" s="1"/>
      <c r="AD3025" s="1"/>
      <c r="AE3025" s="1"/>
      <c r="AF3025" s="83"/>
      <c r="AG3025" s="87"/>
      <c r="AH3025" s="1"/>
      <c r="AI3025" s="1"/>
      <c r="AJ3025" s="1"/>
      <c r="AK3025" s="1"/>
      <c r="AL3025" s="1"/>
      <c r="AM3025" s="1"/>
      <c r="AN3025" s="1"/>
      <c r="AO3025" s="1"/>
      <c r="AP3025" s="1"/>
      <c r="AQ3025" s="1"/>
      <c r="AR3025" s="1"/>
      <c r="AS3025" s="1"/>
      <c r="AT3025" s="1"/>
      <c r="AU3025" s="1"/>
      <c r="AV3025" s="1"/>
      <c r="AW3025" s="1"/>
      <c r="AX3025" s="1"/>
      <c r="AY3025" s="1"/>
      <c r="AZ3025" s="1"/>
      <c r="BA3025" s="1"/>
      <c r="BB3025" s="1"/>
      <c r="BC3025" s="1"/>
      <c r="BD3025" s="1"/>
      <c r="BE3025" s="1"/>
      <c r="BF3025" s="1"/>
      <c r="BG3025" s="1"/>
      <c r="BH3025" s="1"/>
      <c r="BI3025" s="1"/>
      <c r="BJ3025" s="1"/>
      <c r="BK3025" s="1"/>
    </row>
    <row r="3026" spans="1:63" s="2" customFormat="1" ht="15" customHeight="1" x14ac:dyDescent="0.15">
      <c r="A3026" s="1"/>
      <c r="B3026" s="1"/>
      <c r="C3026" s="1"/>
      <c r="D3026" s="1"/>
      <c r="E3026" s="1"/>
      <c r="F3026" s="1"/>
      <c r="G3026" s="1"/>
      <c r="H3026" s="1"/>
      <c r="I3026" s="1"/>
      <c r="J3026" s="1"/>
      <c r="K3026" s="1"/>
      <c r="L3026" s="1"/>
      <c r="M3026" s="1"/>
      <c r="N3026" s="1"/>
      <c r="O3026" s="1"/>
      <c r="P3026" s="1"/>
      <c r="Q3026" s="1"/>
      <c r="R3026" s="1"/>
      <c r="S3026" s="1"/>
      <c r="T3026" s="1"/>
      <c r="U3026" s="1"/>
      <c r="V3026" s="1"/>
      <c r="W3026" s="1"/>
      <c r="X3026" s="1"/>
      <c r="Y3026" s="1"/>
      <c r="Z3026" s="1"/>
      <c r="AA3026" s="1"/>
      <c r="AB3026" s="1"/>
      <c r="AC3026" s="1"/>
      <c r="AD3026" s="1"/>
      <c r="AE3026" s="1"/>
      <c r="AF3026" s="83"/>
      <c r="AG3026" s="87"/>
      <c r="AH3026" s="1"/>
      <c r="AI3026" s="1"/>
      <c r="AJ3026" s="1"/>
      <c r="AK3026" s="1"/>
      <c r="AL3026" s="1"/>
      <c r="AM3026" s="1"/>
      <c r="AN3026" s="1"/>
      <c r="AO3026" s="1"/>
      <c r="AP3026" s="1"/>
      <c r="AQ3026" s="1"/>
      <c r="AR3026" s="1"/>
      <c r="AS3026" s="1"/>
      <c r="AT3026" s="1"/>
      <c r="AU3026" s="1"/>
      <c r="AV3026" s="1"/>
      <c r="AW3026" s="1"/>
      <c r="AX3026" s="1"/>
      <c r="AY3026" s="1"/>
      <c r="AZ3026" s="1"/>
      <c r="BA3026" s="1"/>
      <c r="BB3026" s="1"/>
      <c r="BC3026" s="1"/>
      <c r="BD3026" s="1"/>
      <c r="BE3026" s="1"/>
      <c r="BF3026" s="1"/>
      <c r="BG3026" s="1"/>
      <c r="BH3026" s="1"/>
      <c r="BI3026" s="1"/>
      <c r="BJ3026" s="1"/>
      <c r="BK3026" s="1"/>
    </row>
    <row r="3027" spans="1:63" s="2" customFormat="1" ht="15" customHeight="1" x14ac:dyDescent="0.15">
      <c r="A3027" s="1"/>
      <c r="B3027" s="1"/>
      <c r="C3027" s="1"/>
      <c r="D3027" s="1"/>
      <c r="E3027" s="1"/>
      <c r="F3027" s="1"/>
      <c r="G3027" s="1"/>
      <c r="H3027" s="1"/>
      <c r="I3027" s="1"/>
      <c r="J3027" s="1"/>
      <c r="K3027" s="1"/>
      <c r="L3027" s="1"/>
      <c r="M3027" s="1"/>
      <c r="N3027" s="1"/>
      <c r="O3027" s="1"/>
      <c r="P3027" s="1"/>
      <c r="Q3027" s="1"/>
      <c r="R3027" s="1"/>
      <c r="S3027" s="1"/>
      <c r="T3027" s="1"/>
      <c r="U3027" s="1"/>
      <c r="V3027" s="1"/>
      <c r="W3027" s="1"/>
      <c r="X3027" s="1"/>
      <c r="Y3027" s="1"/>
      <c r="Z3027" s="1"/>
      <c r="AA3027" s="1"/>
      <c r="AB3027" s="1"/>
      <c r="AC3027" s="1"/>
      <c r="AD3027" s="1"/>
      <c r="AE3027" s="1"/>
      <c r="AF3027" s="83"/>
      <c r="AG3027" s="87"/>
      <c r="AH3027" s="1"/>
      <c r="AI3027" s="1"/>
      <c r="AJ3027" s="1"/>
      <c r="AK3027" s="1"/>
      <c r="AL3027" s="1"/>
      <c r="AM3027" s="1"/>
      <c r="AN3027" s="1"/>
      <c r="AO3027" s="1"/>
      <c r="AP3027" s="1"/>
      <c r="AQ3027" s="1"/>
      <c r="AR3027" s="1"/>
      <c r="AS3027" s="1"/>
      <c r="AT3027" s="1"/>
      <c r="AU3027" s="1"/>
      <c r="AV3027" s="1"/>
      <c r="AW3027" s="1"/>
      <c r="AX3027" s="1"/>
      <c r="AY3027" s="1"/>
      <c r="AZ3027" s="1"/>
      <c r="BA3027" s="1"/>
      <c r="BB3027" s="1"/>
      <c r="BC3027" s="1"/>
      <c r="BD3027" s="1"/>
      <c r="BE3027" s="1"/>
      <c r="BF3027" s="1"/>
      <c r="BG3027" s="1"/>
      <c r="BH3027" s="1"/>
      <c r="BI3027" s="1"/>
      <c r="BJ3027" s="1"/>
      <c r="BK3027" s="1"/>
    </row>
    <row r="3028" spans="1:63" s="2" customFormat="1" ht="15" customHeight="1" x14ac:dyDescent="0.15">
      <c r="A3028" s="1"/>
      <c r="B3028" s="1"/>
      <c r="C3028" s="1"/>
      <c r="D3028" s="1"/>
      <c r="E3028" s="1"/>
      <c r="F3028" s="1"/>
      <c r="G3028" s="1"/>
      <c r="H3028" s="1"/>
      <c r="I3028" s="1"/>
      <c r="J3028" s="1"/>
      <c r="K3028" s="1"/>
      <c r="L3028" s="1"/>
      <c r="M3028" s="1"/>
      <c r="N3028" s="1"/>
      <c r="O3028" s="1"/>
      <c r="P3028" s="1"/>
      <c r="Q3028" s="1"/>
      <c r="R3028" s="1"/>
      <c r="S3028" s="1"/>
      <c r="T3028" s="1"/>
      <c r="U3028" s="1"/>
      <c r="V3028" s="1"/>
      <c r="W3028" s="1"/>
      <c r="X3028" s="1"/>
      <c r="Y3028" s="1"/>
      <c r="Z3028" s="1"/>
      <c r="AA3028" s="1"/>
      <c r="AB3028" s="1"/>
      <c r="AC3028" s="1"/>
      <c r="AD3028" s="1"/>
      <c r="AE3028" s="1"/>
      <c r="AF3028" s="83"/>
      <c r="AG3028" s="87"/>
      <c r="AH3028" s="1"/>
      <c r="AI3028" s="1"/>
      <c r="AJ3028" s="1"/>
      <c r="AK3028" s="1"/>
      <c r="AL3028" s="1"/>
      <c r="AM3028" s="1"/>
      <c r="AN3028" s="1"/>
      <c r="AO3028" s="1"/>
      <c r="AP3028" s="1"/>
      <c r="AQ3028" s="1"/>
      <c r="AR3028" s="1"/>
      <c r="AS3028" s="1"/>
      <c r="AT3028" s="1"/>
      <c r="AU3028" s="1"/>
      <c r="AV3028" s="1"/>
      <c r="AW3028" s="1"/>
      <c r="AX3028" s="1"/>
      <c r="AY3028" s="1"/>
      <c r="AZ3028" s="1"/>
      <c r="BA3028" s="1"/>
      <c r="BB3028" s="1"/>
      <c r="BC3028" s="1"/>
      <c r="BD3028" s="1"/>
      <c r="BE3028" s="1"/>
      <c r="BF3028" s="1"/>
      <c r="BG3028" s="1"/>
      <c r="BH3028" s="1"/>
      <c r="BI3028" s="1"/>
      <c r="BJ3028" s="1"/>
      <c r="BK3028" s="1"/>
    </row>
    <row r="3029" spans="1:63" s="2" customFormat="1" ht="15" customHeight="1" x14ac:dyDescent="0.15">
      <c r="A3029" s="1"/>
      <c r="B3029" s="1"/>
      <c r="C3029" s="1"/>
      <c r="D3029" s="1"/>
      <c r="E3029" s="1"/>
      <c r="F3029" s="1"/>
      <c r="G3029" s="1"/>
      <c r="H3029" s="1"/>
      <c r="I3029" s="1"/>
      <c r="J3029" s="1"/>
      <c r="K3029" s="1"/>
      <c r="L3029" s="1"/>
      <c r="M3029" s="1"/>
      <c r="N3029" s="1"/>
      <c r="O3029" s="1"/>
      <c r="P3029" s="1"/>
      <c r="Q3029" s="1"/>
      <c r="R3029" s="1"/>
      <c r="S3029" s="1"/>
      <c r="T3029" s="1"/>
      <c r="U3029" s="1"/>
      <c r="V3029" s="1"/>
      <c r="W3029" s="1"/>
      <c r="X3029" s="1"/>
      <c r="Y3029" s="1"/>
      <c r="Z3029" s="1"/>
      <c r="AA3029" s="1"/>
      <c r="AB3029" s="1"/>
      <c r="AC3029" s="1"/>
      <c r="AD3029" s="1"/>
      <c r="AE3029" s="1"/>
      <c r="AF3029" s="83"/>
      <c r="AG3029" s="87"/>
      <c r="AH3029" s="1"/>
      <c r="AI3029" s="1"/>
      <c r="AJ3029" s="1"/>
      <c r="AK3029" s="1"/>
      <c r="AL3029" s="1"/>
      <c r="AM3029" s="1"/>
      <c r="AN3029" s="1"/>
      <c r="AO3029" s="1"/>
      <c r="AP3029" s="1"/>
      <c r="AQ3029" s="1"/>
      <c r="AR3029" s="1"/>
      <c r="AS3029" s="1"/>
      <c r="AT3029" s="1"/>
      <c r="AU3029" s="1"/>
      <c r="AV3029" s="1"/>
      <c r="AW3029" s="1"/>
      <c r="AX3029" s="1"/>
      <c r="AY3029" s="1"/>
      <c r="AZ3029" s="1"/>
      <c r="BA3029" s="1"/>
      <c r="BB3029" s="1"/>
      <c r="BC3029" s="1"/>
      <c r="BD3029" s="1"/>
      <c r="BE3029" s="1"/>
      <c r="BF3029" s="1"/>
      <c r="BG3029" s="1"/>
      <c r="BH3029" s="1"/>
      <c r="BI3029" s="1"/>
      <c r="BJ3029" s="1"/>
      <c r="BK3029" s="1"/>
    </row>
    <row r="3030" spans="1:63" s="2" customFormat="1" ht="15" customHeight="1" x14ac:dyDescent="0.15">
      <c r="A3030" s="1"/>
      <c r="B3030" s="1"/>
      <c r="C3030" s="1"/>
      <c r="D3030" s="1"/>
      <c r="E3030" s="1"/>
      <c r="F3030" s="1"/>
      <c r="G3030" s="1"/>
      <c r="H3030" s="1"/>
      <c r="I3030" s="1"/>
      <c r="J3030" s="1"/>
      <c r="K3030" s="1"/>
      <c r="L3030" s="1"/>
      <c r="M3030" s="1"/>
      <c r="N3030" s="1"/>
      <c r="O3030" s="1"/>
      <c r="P3030" s="1"/>
      <c r="Q3030" s="1"/>
      <c r="R3030" s="1"/>
      <c r="S3030" s="1"/>
      <c r="T3030" s="1"/>
      <c r="U3030" s="1"/>
      <c r="V3030" s="1"/>
      <c r="W3030" s="1"/>
      <c r="X3030" s="1"/>
      <c r="Y3030" s="1"/>
      <c r="Z3030" s="1"/>
      <c r="AA3030" s="1"/>
      <c r="AB3030" s="1"/>
      <c r="AC3030" s="1"/>
      <c r="AD3030" s="1"/>
      <c r="AE3030" s="1"/>
      <c r="AF3030" s="83"/>
      <c r="AG3030" s="87"/>
      <c r="AH3030" s="1"/>
      <c r="AI3030" s="1"/>
      <c r="AJ3030" s="1"/>
      <c r="AK3030" s="1"/>
      <c r="AL3030" s="1"/>
      <c r="AM3030" s="1"/>
      <c r="AN3030" s="1"/>
      <c r="AO3030" s="1"/>
      <c r="AP3030" s="1"/>
      <c r="AQ3030" s="1"/>
      <c r="AR3030" s="1"/>
      <c r="AS3030" s="1"/>
      <c r="AT3030" s="1"/>
      <c r="AU3030" s="1"/>
      <c r="AV3030" s="1"/>
      <c r="AW3030" s="1"/>
      <c r="AX3030" s="1"/>
      <c r="AY3030" s="1"/>
      <c r="AZ3030" s="1"/>
      <c r="BA3030" s="1"/>
      <c r="BB3030" s="1"/>
      <c r="BC3030" s="1"/>
      <c r="BD3030" s="1"/>
      <c r="BE3030" s="1"/>
      <c r="BF3030" s="1"/>
      <c r="BG3030" s="1"/>
      <c r="BH3030" s="1"/>
      <c r="BI3030" s="1"/>
      <c r="BJ3030" s="1"/>
      <c r="BK3030" s="1"/>
    </row>
    <row r="3031" spans="1:63" s="2" customFormat="1" ht="15" customHeight="1" x14ac:dyDescent="0.15">
      <c r="A3031" s="1"/>
      <c r="B3031" s="1"/>
      <c r="C3031" s="1"/>
      <c r="D3031" s="1"/>
      <c r="E3031" s="1"/>
      <c r="F3031" s="1"/>
      <c r="G3031" s="1"/>
      <c r="H3031" s="1"/>
      <c r="I3031" s="1"/>
      <c r="J3031" s="1"/>
      <c r="K3031" s="1"/>
      <c r="L3031" s="1"/>
      <c r="M3031" s="1"/>
      <c r="N3031" s="1"/>
      <c r="O3031" s="1"/>
      <c r="P3031" s="1"/>
      <c r="Q3031" s="1"/>
      <c r="R3031" s="1"/>
      <c r="S3031" s="1"/>
      <c r="T3031" s="1"/>
      <c r="U3031" s="1"/>
      <c r="V3031" s="1"/>
      <c r="W3031" s="1"/>
      <c r="X3031" s="1"/>
      <c r="Y3031" s="1"/>
      <c r="Z3031" s="1"/>
      <c r="AA3031" s="1"/>
      <c r="AB3031" s="1"/>
      <c r="AC3031" s="1"/>
      <c r="AD3031" s="1"/>
      <c r="AE3031" s="1"/>
      <c r="AF3031" s="83"/>
      <c r="AG3031" s="87"/>
      <c r="AH3031" s="1"/>
      <c r="AI3031" s="1"/>
      <c r="AJ3031" s="1"/>
      <c r="AK3031" s="1"/>
      <c r="AL3031" s="1"/>
      <c r="AM3031" s="1"/>
      <c r="AN3031" s="1"/>
      <c r="AO3031" s="1"/>
      <c r="AP3031" s="1"/>
      <c r="AQ3031" s="1"/>
      <c r="AR3031" s="1"/>
      <c r="AS3031" s="1"/>
      <c r="AT3031" s="1"/>
      <c r="AU3031" s="1"/>
      <c r="AV3031" s="1"/>
      <c r="AW3031" s="1"/>
      <c r="AX3031" s="1"/>
      <c r="AY3031" s="1"/>
      <c r="AZ3031" s="1"/>
      <c r="BA3031" s="1"/>
      <c r="BB3031" s="1"/>
      <c r="BC3031" s="1"/>
      <c r="BD3031" s="1"/>
      <c r="BE3031" s="1"/>
      <c r="BF3031" s="1"/>
      <c r="BG3031" s="1"/>
      <c r="BH3031" s="1"/>
      <c r="BI3031" s="1"/>
      <c r="BJ3031" s="1"/>
      <c r="BK3031" s="1"/>
    </row>
    <row r="3032" spans="1:63" s="2" customFormat="1" ht="15" customHeight="1" x14ac:dyDescent="0.15">
      <c r="A3032" s="1"/>
      <c r="B3032" s="1"/>
      <c r="C3032" s="1"/>
      <c r="D3032" s="1"/>
      <c r="E3032" s="1"/>
      <c r="F3032" s="1"/>
      <c r="G3032" s="1"/>
      <c r="H3032" s="1"/>
      <c r="I3032" s="1"/>
      <c r="J3032" s="1"/>
      <c r="K3032" s="1"/>
      <c r="L3032" s="1"/>
      <c r="M3032" s="1"/>
      <c r="N3032" s="1"/>
      <c r="O3032" s="1"/>
      <c r="P3032" s="1"/>
      <c r="Q3032" s="1"/>
      <c r="R3032" s="1"/>
      <c r="S3032" s="1"/>
      <c r="T3032" s="1"/>
      <c r="U3032" s="1"/>
      <c r="V3032" s="1"/>
      <c r="W3032" s="1"/>
      <c r="X3032" s="1"/>
      <c r="Y3032" s="1"/>
      <c r="Z3032" s="1"/>
      <c r="AA3032" s="1"/>
      <c r="AB3032" s="1"/>
      <c r="AC3032" s="1"/>
      <c r="AD3032" s="1"/>
      <c r="AE3032" s="1"/>
      <c r="AF3032" s="83"/>
      <c r="AG3032" s="87"/>
      <c r="AH3032" s="1"/>
      <c r="AI3032" s="1"/>
      <c r="AJ3032" s="1"/>
      <c r="AK3032" s="1"/>
      <c r="AL3032" s="1"/>
      <c r="AM3032" s="1"/>
      <c r="AN3032" s="1"/>
      <c r="AO3032" s="1"/>
      <c r="AP3032" s="1"/>
      <c r="AQ3032" s="1"/>
      <c r="AR3032" s="1"/>
      <c r="AS3032" s="1"/>
      <c r="AT3032" s="1"/>
      <c r="AU3032" s="1"/>
      <c r="AV3032" s="1"/>
      <c r="AW3032" s="1"/>
      <c r="AX3032" s="1"/>
      <c r="AY3032" s="1"/>
      <c r="AZ3032" s="1"/>
      <c r="BA3032" s="1"/>
      <c r="BB3032" s="1"/>
      <c r="BC3032" s="1"/>
      <c r="BD3032" s="1"/>
      <c r="BE3032" s="1"/>
      <c r="BF3032" s="1"/>
      <c r="BG3032" s="1"/>
      <c r="BH3032" s="1"/>
      <c r="BI3032" s="1"/>
      <c r="BJ3032" s="1"/>
      <c r="BK3032" s="1"/>
    </row>
    <row r="3033" spans="1:63" s="2" customFormat="1" ht="15" customHeight="1" x14ac:dyDescent="0.15">
      <c r="A3033" s="1"/>
      <c r="B3033" s="1"/>
      <c r="C3033" s="1"/>
      <c r="D3033" s="1"/>
      <c r="E3033" s="1"/>
      <c r="F3033" s="1"/>
      <c r="G3033" s="1"/>
      <c r="H3033" s="1"/>
      <c r="I3033" s="1"/>
      <c r="J3033" s="1"/>
      <c r="K3033" s="1"/>
      <c r="L3033" s="1"/>
      <c r="M3033" s="1"/>
      <c r="N3033" s="1"/>
      <c r="O3033" s="1"/>
      <c r="P3033" s="1"/>
      <c r="Q3033" s="1"/>
      <c r="R3033" s="1"/>
      <c r="S3033" s="1"/>
      <c r="T3033" s="1"/>
      <c r="U3033" s="1"/>
      <c r="V3033" s="1"/>
      <c r="W3033" s="1"/>
      <c r="X3033" s="1"/>
      <c r="Y3033" s="1"/>
      <c r="Z3033" s="1"/>
      <c r="AA3033" s="1"/>
      <c r="AB3033" s="1"/>
      <c r="AC3033" s="1"/>
      <c r="AD3033" s="1"/>
      <c r="AE3033" s="1"/>
      <c r="AF3033" s="83"/>
      <c r="AG3033" s="87"/>
      <c r="AH3033" s="1"/>
      <c r="AI3033" s="1"/>
      <c r="AJ3033" s="1"/>
      <c r="AK3033" s="1"/>
      <c r="AL3033" s="1"/>
      <c r="AM3033" s="1"/>
      <c r="AN3033" s="1"/>
      <c r="AO3033" s="1"/>
      <c r="AP3033" s="1"/>
      <c r="AQ3033" s="1"/>
      <c r="AR3033" s="1"/>
      <c r="AS3033" s="1"/>
      <c r="AT3033" s="1"/>
      <c r="AU3033" s="1"/>
      <c r="AV3033" s="1"/>
      <c r="AW3033" s="1"/>
      <c r="AX3033" s="1"/>
      <c r="AY3033" s="1"/>
      <c r="AZ3033" s="1"/>
      <c r="BA3033" s="1"/>
      <c r="BB3033" s="1"/>
      <c r="BC3033" s="1"/>
      <c r="BD3033" s="1"/>
      <c r="BE3033" s="1"/>
      <c r="BF3033" s="1"/>
      <c r="BG3033" s="1"/>
      <c r="BH3033" s="1"/>
      <c r="BI3033" s="1"/>
      <c r="BJ3033" s="1"/>
      <c r="BK3033" s="1"/>
    </row>
    <row r="3034" spans="1:63" s="2" customFormat="1" ht="15" customHeight="1" x14ac:dyDescent="0.15">
      <c r="A3034" s="1"/>
      <c r="B3034" s="1"/>
      <c r="C3034" s="1"/>
      <c r="D3034" s="1"/>
      <c r="E3034" s="1"/>
      <c r="F3034" s="1"/>
      <c r="G3034" s="1"/>
      <c r="H3034" s="1"/>
      <c r="I3034" s="1"/>
      <c r="J3034" s="1"/>
      <c r="K3034" s="1"/>
      <c r="L3034" s="1"/>
      <c r="M3034" s="1"/>
      <c r="N3034" s="1"/>
      <c r="O3034" s="1"/>
      <c r="P3034" s="1"/>
      <c r="Q3034" s="1"/>
      <c r="R3034" s="1"/>
      <c r="S3034" s="1"/>
      <c r="T3034" s="1"/>
      <c r="U3034" s="1"/>
      <c r="V3034" s="1"/>
      <c r="W3034" s="1"/>
      <c r="X3034" s="1"/>
      <c r="Y3034" s="1"/>
      <c r="Z3034" s="1"/>
      <c r="AA3034" s="1"/>
      <c r="AB3034" s="1"/>
      <c r="AC3034" s="1"/>
      <c r="AD3034" s="1"/>
      <c r="AE3034" s="1"/>
      <c r="AF3034" s="83"/>
      <c r="AG3034" s="87"/>
      <c r="AH3034" s="1"/>
      <c r="AI3034" s="1"/>
      <c r="AJ3034" s="1"/>
      <c r="AK3034" s="1"/>
      <c r="AL3034" s="1"/>
      <c r="AM3034" s="1"/>
      <c r="AN3034" s="1"/>
      <c r="AO3034" s="1"/>
      <c r="AP3034" s="1"/>
      <c r="AQ3034" s="1"/>
      <c r="AR3034" s="1"/>
      <c r="AS3034" s="1"/>
      <c r="AT3034" s="1"/>
      <c r="AU3034" s="1"/>
      <c r="AV3034" s="1"/>
      <c r="AW3034" s="1"/>
      <c r="AX3034" s="1"/>
      <c r="AY3034" s="1"/>
      <c r="AZ3034" s="1"/>
      <c r="BA3034" s="1"/>
      <c r="BB3034" s="1"/>
      <c r="BC3034" s="1"/>
      <c r="BD3034" s="1"/>
      <c r="BE3034" s="1"/>
      <c r="BF3034" s="1"/>
      <c r="BG3034" s="1"/>
      <c r="BH3034" s="1"/>
      <c r="BI3034" s="1"/>
      <c r="BJ3034" s="1"/>
      <c r="BK3034" s="1"/>
    </row>
    <row r="3035" spans="1:63" s="2" customFormat="1" ht="15" customHeight="1" x14ac:dyDescent="0.15">
      <c r="A3035" s="1"/>
      <c r="B3035" s="1"/>
      <c r="C3035" s="1"/>
      <c r="D3035" s="1"/>
      <c r="E3035" s="1"/>
      <c r="F3035" s="1"/>
      <c r="G3035" s="1"/>
      <c r="H3035" s="1"/>
      <c r="I3035" s="1"/>
      <c r="J3035" s="1"/>
      <c r="K3035" s="1"/>
      <c r="L3035" s="1"/>
      <c r="M3035" s="1"/>
      <c r="N3035" s="1"/>
      <c r="O3035" s="1"/>
      <c r="P3035" s="1"/>
      <c r="Q3035" s="1"/>
      <c r="R3035" s="1"/>
      <c r="S3035" s="1"/>
      <c r="T3035" s="1"/>
      <c r="U3035" s="1"/>
      <c r="V3035" s="1"/>
      <c r="W3035" s="1"/>
      <c r="X3035" s="1"/>
      <c r="Y3035" s="1"/>
      <c r="Z3035" s="1"/>
      <c r="AA3035" s="1"/>
      <c r="AB3035" s="1"/>
      <c r="AC3035" s="1"/>
      <c r="AD3035" s="1"/>
      <c r="AE3035" s="1"/>
      <c r="AF3035" s="83"/>
      <c r="AG3035" s="87"/>
      <c r="AH3035" s="1"/>
      <c r="AI3035" s="1"/>
      <c r="AJ3035" s="1"/>
      <c r="AK3035" s="1"/>
      <c r="AL3035" s="1"/>
      <c r="AM3035" s="1"/>
      <c r="AN3035" s="1"/>
      <c r="AO3035" s="1"/>
      <c r="AP3035" s="1"/>
      <c r="AQ3035" s="1"/>
      <c r="AR3035" s="1"/>
      <c r="AS3035" s="1"/>
      <c r="AT3035" s="1"/>
      <c r="AU3035" s="1"/>
      <c r="AV3035" s="1"/>
      <c r="AW3035" s="1"/>
      <c r="AX3035" s="1"/>
      <c r="AY3035" s="1"/>
      <c r="AZ3035" s="1"/>
      <c r="BA3035" s="1"/>
      <c r="BB3035" s="1"/>
      <c r="BC3035" s="1"/>
      <c r="BD3035" s="1"/>
      <c r="BE3035" s="1"/>
      <c r="BF3035" s="1"/>
      <c r="BG3035" s="1"/>
      <c r="BH3035" s="1"/>
      <c r="BI3035" s="1"/>
      <c r="BJ3035" s="1"/>
      <c r="BK3035" s="1"/>
    </row>
    <row r="3036" spans="1:63" s="2" customFormat="1" ht="15" customHeight="1" x14ac:dyDescent="0.15">
      <c r="A3036" s="1"/>
      <c r="B3036" s="1"/>
      <c r="C3036" s="1"/>
      <c r="D3036" s="1"/>
      <c r="E3036" s="1"/>
      <c r="F3036" s="1"/>
      <c r="G3036" s="1"/>
      <c r="H3036" s="1"/>
      <c r="I3036" s="1"/>
      <c r="J3036" s="1"/>
      <c r="K3036" s="1"/>
      <c r="L3036" s="1"/>
      <c r="M3036" s="1"/>
      <c r="N3036" s="1"/>
      <c r="O3036" s="1"/>
      <c r="P3036" s="1"/>
      <c r="Q3036" s="1"/>
      <c r="R3036" s="1"/>
      <c r="S3036" s="1"/>
      <c r="T3036" s="1"/>
      <c r="U3036" s="1"/>
      <c r="V3036" s="1"/>
      <c r="W3036" s="1"/>
      <c r="X3036" s="1"/>
      <c r="Y3036" s="1"/>
      <c r="Z3036" s="1"/>
      <c r="AA3036" s="1"/>
      <c r="AB3036" s="1"/>
      <c r="AC3036" s="1"/>
      <c r="AD3036" s="1"/>
      <c r="AE3036" s="1"/>
      <c r="AF3036" s="83"/>
      <c r="AG3036" s="87"/>
      <c r="AH3036" s="1"/>
      <c r="AI3036" s="1"/>
      <c r="AJ3036" s="1"/>
      <c r="AK3036" s="1"/>
      <c r="AL3036" s="1"/>
      <c r="AM3036" s="1"/>
      <c r="AN3036" s="1"/>
      <c r="AO3036" s="1"/>
      <c r="AP3036" s="1"/>
      <c r="AQ3036" s="1"/>
      <c r="AR3036" s="1"/>
      <c r="AS3036" s="1"/>
      <c r="AT3036" s="1"/>
      <c r="AU3036" s="1"/>
      <c r="AV3036" s="1"/>
      <c r="AW3036" s="1"/>
      <c r="AX3036" s="1"/>
      <c r="AY3036" s="1"/>
      <c r="AZ3036" s="1"/>
      <c r="BA3036" s="1"/>
      <c r="BB3036" s="1"/>
      <c r="BC3036" s="1"/>
      <c r="BD3036" s="1"/>
      <c r="BE3036" s="1"/>
      <c r="BF3036" s="1"/>
      <c r="BG3036" s="1"/>
      <c r="BH3036" s="1"/>
      <c r="BI3036" s="1"/>
      <c r="BJ3036" s="1"/>
      <c r="BK3036" s="1"/>
    </row>
    <row r="3037" spans="1:63" s="2" customFormat="1" ht="15" customHeight="1" x14ac:dyDescent="0.15">
      <c r="A3037" s="1"/>
      <c r="B3037" s="1"/>
      <c r="C3037" s="1"/>
      <c r="D3037" s="1"/>
      <c r="E3037" s="1"/>
      <c r="F3037" s="1"/>
      <c r="G3037" s="1"/>
      <c r="H3037" s="1"/>
      <c r="I3037" s="1"/>
      <c r="J3037" s="1"/>
      <c r="K3037" s="1"/>
      <c r="L3037" s="1"/>
      <c r="M3037" s="1"/>
      <c r="N3037" s="1"/>
      <c r="O3037" s="1"/>
      <c r="P3037" s="1"/>
      <c r="Q3037" s="1"/>
      <c r="R3037" s="1"/>
      <c r="S3037" s="1"/>
      <c r="T3037" s="1"/>
      <c r="U3037" s="1"/>
      <c r="V3037" s="1"/>
      <c r="W3037" s="1"/>
      <c r="X3037" s="1"/>
      <c r="Y3037" s="1"/>
      <c r="Z3037" s="1"/>
      <c r="AA3037" s="1"/>
      <c r="AB3037" s="1"/>
      <c r="AC3037" s="1"/>
      <c r="AD3037" s="1"/>
      <c r="AE3037" s="1"/>
      <c r="AF3037" s="83"/>
      <c r="AG3037" s="87"/>
      <c r="AH3037" s="1"/>
      <c r="AI3037" s="1"/>
      <c r="AJ3037" s="1"/>
      <c r="AK3037" s="1"/>
      <c r="AL3037" s="1"/>
      <c r="AM3037" s="1"/>
      <c r="AN3037" s="1"/>
      <c r="AO3037" s="1"/>
      <c r="AP3037" s="1"/>
      <c r="AQ3037" s="1"/>
      <c r="AR3037" s="1"/>
      <c r="AS3037" s="1"/>
      <c r="AT3037" s="1"/>
      <c r="AU3037" s="1"/>
      <c r="AV3037" s="1"/>
      <c r="AW3037" s="1"/>
      <c r="AX3037" s="1"/>
      <c r="AY3037" s="1"/>
      <c r="AZ3037" s="1"/>
      <c r="BA3037" s="1"/>
      <c r="BB3037" s="1"/>
      <c r="BC3037" s="1"/>
      <c r="BD3037" s="1"/>
      <c r="BE3037" s="1"/>
      <c r="BF3037" s="1"/>
      <c r="BG3037" s="1"/>
      <c r="BH3037" s="1"/>
      <c r="BI3037" s="1"/>
      <c r="BJ3037" s="1"/>
      <c r="BK3037" s="1"/>
    </row>
    <row r="3038" spans="1:63" s="2" customFormat="1" ht="15" customHeight="1" x14ac:dyDescent="0.15">
      <c r="A3038" s="1"/>
      <c r="B3038" s="1"/>
      <c r="C3038" s="1"/>
      <c r="D3038" s="1"/>
      <c r="E3038" s="1"/>
      <c r="F3038" s="1"/>
      <c r="G3038" s="1"/>
      <c r="H3038" s="1"/>
      <c r="I3038" s="1"/>
      <c r="J3038" s="1"/>
      <c r="K3038" s="1"/>
      <c r="L3038" s="1"/>
      <c r="M3038" s="1"/>
      <c r="N3038" s="1"/>
      <c r="O3038" s="1"/>
      <c r="P3038" s="1"/>
      <c r="Q3038" s="1"/>
      <c r="R3038" s="1"/>
      <c r="S3038" s="1"/>
      <c r="T3038" s="1"/>
      <c r="U3038" s="1"/>
      <c r="V3038" s="1"/>
      <c r="W3038" s="1"/>
      <c r="X3038" s="1"/>
      <c r="Y3038" s="1"/>
      <c r="Z3038" s="1"/>
      <c r="AA3038" s="1"/>
      <c r="AB3038" s="1"/>
      <c r="AC3038" s="1"/>
      <c r="AD3038" s="1"/>
      <c r="AE3038" s="1"/>
      <c r="AF3038" s="83"/>
      <c r="AG3038" s="87"/>
      <c r="AH3038" s="1"/>
      <c r="AI3038" s="1"/>
      <c r="AJ3038" s="1"/>
      <c r="AK3038" s="1"/>
      <c r="AL3038" s="1"/>
      <c r="AM3038" s="1"/>
      <c r="AN3038" s="1"/>
      <c r="AO3038" s="1"/>
      <c r="AP3038" s="1"/>
      <c r="AQ3038" s="1"/>
      <c r="AR3038" s="1"/>
      <c r="AS3038" s="1"/>
      <c r="AT3038" s="1"/>
      <c r="AU3038" s="1"/>
      <c r="AV3038" s="1"/>
      <c r="AW3038" s="1"/>
      <c r="AX3038" s="1"/>
      <c r="AY3038" s="1"/>
      <c r="AZ3038" s="1"/>
      <c r="BA3038" s="1"/>
      <c r="BB3038" s="1"/>
      <c r="BC3038" s="1"/>
      <c r="BD3038" s="1"/>
      <c r="BE3038" s="1"/>
      <c r="BF3038" s="1"/>
      <c r="BG3038" s="1"/>
      <c r="BH3038" s="1"/>
      <c r="BI3038" s="1"/>
      <c r="BJ3038" s="1"/>
      <c r="BK3038" s="1"/>
    </row>
    <row r="3039" spans="1:63" s="2" customFormat="1" ht="15" customHeight="1" x14ac:dyDescent="0.15">
      <c r="A3039" s="1"/>
      <c r="B3039" s="1"/>
      <c r="C3039" s="1"/>
      <c r="D3039" s="1"/>
      <c r="E3039" s="1"/>
      <c r="F3039" s="1"/>
      <c r="G3039" s="1"/>
      <c r="H3039" s="1"/>
      <c r="I3039" s="1"/>
      <c r="J3039" s="1"/>
      <c r="K3039" s="1"/>
      <c r="L3039" s="1"/>
      <c r="M3039" s="1"/>
      <c r="N3039" s="1"/>
      <c r="O3039" s="1"/>
      <c r="P3039" s="1"/>
      <c r="Q3039" s="1"/>
      <c r="R3039" s="1"/>
      <c r="S3039" s="1"/>
      <c r="T3039" s="1"/>
      <c r="U3039" s="1"/>
      <c r="V3039" s="1"/>
      <c r="W3039" s="1"/>
      <c r="X3039" s="1"/>
      <c r="Y3039" s="1"/>
      <c r="Z3039" s="1"/>
      <c r="AA3039" s="1"/>
      <c r="AB3039" s="1"/>
      <c r="AC3039" s="1"/>
      <c r="AD3039" s="1"/>
      <c r="AE3039" s="1"/>
      <c r="AF3039" s="83"/>
      <c r="AG3039" s="87"/>
      <c r="AH3039" s="1"/>
      <c r="AI3039" s="1"/>
      <c r="AJ3039" s="1"/>
      <c r="AK3039" s="1"/>
      <c r="AL3039" s="1"/>
      <c r="AM3039" s="1"/>
      <c r="AN3039" s="1"/>
      <c r="AO3039" s="1"/>
      <c r="AP3039" s="1"/>
      <c r="AQ3039" s="1"/>
      <c r="AR3039" s="1"/>
      <c r="AS3039" s="1"/>
      <c r="AT3039" s="1"/>
      <c r="AU3039" s="1"/>
      <c r="AV3039" s="1"/>
      <c r="AW3039" s="1"/>
      <c r="AX3039" s="1"/>
      <c r="AY3039" s="1"/>
      <c r="AZ3039" s="1"/>
      <c r="BA3039" s="1"/>
      <c r="BB3039" s="1"/>
      <c r="BC3039" s="1"/>
      <c r="BD3039" s="1"/>
      <c r="BE3039" s="1"/>
      <c r="BF3039" s="1"/>
      <c r="BG3039" s="1"/>
      <c r="BH3039" s="1"/>
      <c r="BI3039" s="1"/>
      <c r="BJ3039" s="1"/>
      <c r="BK3039" s="1"/>
    </row>
    <row r="3040" spans="1:63" s="2" customFormat="1" ht="15" customHeight="1" x14ac:dyDescent="0.15">
      <c r="A3040" s="1"/>
      <c r="B3040" s="1"/>
      <c r="C3040" s="1"/>
      <c r="D3040" s="1"/>
      <c r="E3040" s="1"/>
      <c r="F3040" s="1"/>
      <c r="G3040" s="1"/>
      <c r="H3040" s="1"/>
      <c r="I3040" s="1"/>
      <c r="J3040" s="1"/>
      <c r="K3040" s="1"/>
      <c r="L3040" s="1"/>
      <c r="M3040" s="1"/>
      <c r="N3040" s="1"/>
      <c r="O3040" s="1"/>
      <c r="P3040" s="1"/>
      <c r="Q3040" s="1"/>
      <c r="R3040" s="1"/>
      <c r="S3040" s="1"/>
      <c r="T3040" s="1"/>
      <c r="U3040" s="1"/>
      <c r="V3040" s="1"/>
      <c r="W3040" s="1"/>
      <c r="X3040" s="1"/>
      <c r="Y3040" s="1"/>
      <c r="Z3040" s="1"/>
      <c r="AA3040" s="1"/>
      <c r="AB3040" s="1"/>
      <c r="AC3040" s="1"/>
      <c r="AD3040" s="1"/>
      <c r="AE3040" s="1"/>
      <c r="AF3040" s="83"/>
      <c r="AG3040" s="87"/>
      <c r="AH3040" s="1"/>
      <c r="AI3040" s="1"/>
      <c r="AJ3040" s="1"/>
      <c r="AK3040" s="1"/>
      <c r="AL3040" s="1"/>
      <c r="AM3040" s="1"/>
      <c r="AN3040" s="1"/>
      <c r="AO3040" s="1"/>
      <c r="AP3040" s="1"/>
      <c r="AQ3040" s="1"/>
      <c r="AR3040" s="1"/>
      <c r="AS3040" s="1"/>
      <c r="AT3040" s="1"/>
      <c r="AU3040" s="1"/>
      <c r="AV3040" s="1"/>
      <c r="AW3040" s="1"/>
      <c r="AX3040" s="1"/>
      <c r="AY3040" s="1"/>
      <c r="AZ3040" s="1"/>
      <c r="BA3040" s="1"/>
      <c r="BB3040" s="1"/>
      <c r="BC3040" s="1"/>
      <c r="BD3040" s="1"/>
      <c r="BE3040" s="1"/>
      <c r="BF3040" s="1"/>
      <c r="BG3040" s="1"/>
      <c r="BH3040" s="1"/>
      <c r="BI3040" s="1"/>
      <c r="BJ3040" s="1"/>
      <c r="BK3040" s="1"/>
    </row>
    <row r="3041" spans="1:63" s="2" customFormat="1" ht="15" customHeight="1" x14ac:dyDescent="0.15">
      <c r="A3041" s="1"/>
      <c r="B3041" s="1"/>
      <c r="C3041" s="1"/>
      <c r="D3041" s="1"/>
      <c r="E3041" s="1"/>
      <c r="F3041" s="1"/>
      <c r="G3041" s="1"/>
      <c r="H3041" s="1"/>
      <c r="I3041" s="1"/>
      <c r="J3041" s="1"/>
      <c r="K3041" s="1"/>
      <c r="L3041" s="1"/>
      <c r="M3041" s="1"/>
      <c r="N3041" s="1"/>
      <c r="O3041" s="1"/>
      <c r="P3041" s="1"/>
      <c r="Q3041" s="1"/>
      <c r="R3041" s="1"/>
      <c r="S3041" s="1"/>
      <c r="T3041" s="1"/>
      <c r="U3041" s="1"/>
      <c r="V3041" s="1"/>
      <c r="W3041" s="1"/>
      <c r="X3041" s="1"/>
      <c r="Y3041" s="1"/>
      <c r="Z3041" s="1"/>
      <c r="AA3041" s="1"/>
      <c r="AB3041" s="1"/>
      <c r="AC3041" s="1"/>
      <c r="AD3041" s="1"/>
      <c r="AE3041" s="1"/>
      <c r="AF3041" s="83"/>
      <c r="AG3041" s="87"/>
      <c r="AH3041" s="1"/>
      <c r="AI3041" s="1"/>
      <c r="AJ3041" s="1"/>
      <c r="AK3041" s="1"/>
      <c r="AL3041" s="1"/>
      <c r="AM3041" s="1"/>
      <c r="AN3041" s="1"/>
      <c r="AO3041" s="1"/>
      <c r="AP3041" s="1"/>
      <c r="AQ3041" s="1"/>
      <c r="AR3041" s="1"/>
      <c r="AS3041" s="1"/>
      <c r="AT3041" s="1"/>
      <c r="AU3041" s="1"/>
      <c r="AV3041" s="1"/>
      <c r="AW3041" s="1"/>
      <c r="AX3041" s="1"/>
      <c r="AY3041" s="1"/>
      <c r="AZ3041" s="1"/>
      <c r="BA3041" s="1"/>
      <c r="BB3041" s="1"/>
      <c r="BC3041" s="1"/>
      <c r="BD3041" s="1"/>
      <c r="BE3041" s="1"/>
      <c r="BF3041" s="1"/>
      <c r="BG3041" s="1"/>
      <c r="BH3041" s="1"/>
      <c r="BI3041" s="1"/>
      <c r="BJ3041" s="1"/>
      <c r="BK3041" s="1"/>
    </row>
    <row r="3042" spans="1:63" s="2" customFormat="1" ht="15" customHeight="1" x14ac:dyDescent="0.15">
      <c r="A3042" s="1"/>
      <c r="B3042" s="1"/>
      <c r="C3042" s="1"/>
      <c r="D3042" s="1"/>
      <c r="E3042" s="1"/>
      <c r="F3042" s="1"/>
      <c r="G3042" s="1"/>
      <c r="H3042" s="1"/>
      <c r="I3042" s="1"/>
      <c r="J3042" s="1"/>
      <c r="K3042" s="1"/>
      <c r="L3042" s="1"/>
      <c r="M3042" s="1"/>
      <c r="N3042" s="1"/>
      <c r="O3042" s="1"/>
      <c r="P3042" s="1"/>
      <c r="Q3042" s="1"/>
      <c r="R3042" s="1"/>
      <c r="S3042" s="1"/>
      <c r="T3042" s="1"/>
      <c r="U3042" s="1"/>
      <c r="V3042" s="1"/>
      <c r="W3042" s="1"/>
      <c r="X3042" s="1"/>
      <c r="Y3042" s="1"/>
      <c r="Z3042" s="1"/>
      <c r="AA3042" s="1"/>
      <c r="AB3042" s="1"/>
      <c r="AC3042" s="1"/>
      <c r="AD3042" s="1"/>
      <c r="AE3042" s="1"/>
      <c r="AF3042" s="83"/>
      <c r="AG3042" s="87"/>
      <c r="AH3042" s="1"/>
      <c r="AI3042" s="1"/>
      <c r="AJ3042" s="1"/>
      <c r="AK3042" s="1"/>
      <c r="AL3042" s="1"/>
      <c r="AM3042" s="1"/>
      <c r="AN3042" s="1"/>
      <c r="AO3042" s="1"/>
      <c r="AP3042" s="1"/>
      <c r="AQ3042" s="1"/>
      <c r="AR3042" s="1"/>
      <c r="AS3042" s="1"/>
      <c r="AT3042" s="1"/>
      <c r="AU3042" s="1"/>
      <c r="AV3042" s="1"/>
      <c r="AW3042" s="1"/>
      <c r="AX3042" s="1"/>
      <c r="AY3042" s="1"/>
      <c r="AZ3042" s="1"/>
      <c r="BA3042" s="1"/>
      <c r="BB3042" s="1"/>
      <c r="BC3042" s="1"/>
      <c r="BD3042" s="1"/>
      <c r="BE3042" s="1"/>
      <c r="BF3042" s="1"/>
      <c r="BG3042" s="1"/>
      <c r="BH3042" s="1"/>
      <c r="BI3042" s="1"/>
      <c r="BJ3042" s="1"/>
      <c r="BK3042" s="1"/>
    </row>
    <row r="3043" spans="1:63" s="2" customFormat="1" ht="15" customHeight="1" x14ac:dyDescent="0.15">
      <c r="A3043" s="1"/>
      <c r="B3043" s="1"/>
      <c r="C3043" s="1"/>
      <c r="D3043" s="1"/>
      <c r="E3043" s="1"/>
      <c r="F3043" s="1"/>
      <c r="G3043" s="1"/>
      <c r="H3043" s="1"/>
      <c r="I3043" s="1"/>
      <c r="J3043" s="1"/>
      <c r="K3043" s="1"/>
      <c r="L3043" s="1"/>
      <c r="M3043" s="1"/>
      <c r="N3043" s="1"/>
      <c r="O3043" s="1"/>
      <c r="P3043" s="1"/>
      <c r="Q3043" s="1"/>
      <c r="R3043" s="1"/>
      <c r="S3043" s="1"/>
      <c r="T3043" s="1"/>
      <c r="U3043" s="1"/>
      <c r="V3043" s="1"/>
      <c r="W3043" s="1"/>
      <c r="X3043" s="1"/>
      <c r="Y3043" s="1"/>
      <c r="Z3043" s="1"/>
      <c r="AA3043" s="1"/>
      <c r="AB3043" s="1"/>
      <c r="AC3043" s="1"/>
      <c r="AD3043" s="1"/>
      <c r="AE3043" s="1"/>
      <c r="AF3043" s="83"/>
      <c r="AG3043" s="87"/>
      <c r="AH3043" s="1"/>
      <c r="AI3043" s="1"/>
      <c r="AJ3043" s="1"/>
      <c r="AK3043" s="1"/>
      <c r="AL3043" s="1"/>
      <c r="AM3043" s="1"/>
      <c r="AN3043" s="1"/>
      <c r="AO3043" s="1"/>
      <c r="AP3043" s="1"/>
      <c r="AQ3043" s="1"/>
      <c r="AR3043" s="1"/>
      <c r="AS3043" s="1"/>
      <c r="AT3043" s="1"/>
      <c r="AU3043" s="1"/>
      <c r="AV3043" s="1"/>
      <c r="AW3043" s="1"/>
      <c r="AX3043" s="1"/>
      <c r="AY3043" s="1"/>
      <c r="AZ3043" s="1"/>
      <c r="BA3043" s="1"/>
      <c r="BB3043" s="1"/>
      <c r="BC3043" s="1"/>
      <c r="BD3043" s="1"/>
      <c r="BE3043" s="1"/>
      <c r="BF3043" s="1"/>
      <c r="BG3043" s="1"/>
      <c r="BH3043" s="1"/>
      <c r="BI3043" s="1"/>
      <c r="BJ3043" s="1"/>
      <c r="BK3043" s="1"/>
    </row>
    <row r="3044" spans="1:63" s="2" customFormat="1" ht="15" customHeight="1" x14ac:dyDescent="0.15">
      <c r="A3044" s="1"/>
      <c r="B3044" s="1"/>
      <c r="C3044" s="1"/>
      <c r="D3044" s="1"/>
      <c r="E3044" s="1"/>
      <c r="F3044" s="1"/>
      <c r="G3044" s="1"/>
      <c r="H3044" s="1"/>
      <c r="I3044" s="1"/>
      <c r="J3044" s="1"/>
      <c r="K3044" s="1"/>
      <c r="L3044" s="1"/>
      <c r="M3044" s="1"/>
      <c r="N3044" s="1"/>
      <c r="O3044" s="1"/>
      <c r="P3044" s="1"/>
      <c r="Q3044" s="1"/>
      <c r="R3044" s="1"/>
      <c r="S3044" s="1"/>
      <c r="T3044" s="1"/>
      <c r="U3044" s="1"/>
      <c r="V3044" s="1"/>
      <c r="W3044" s="1"/>
      <c r="X3044" s="1"/>
      <c r="Y3044" s="1"/>
      <c r="Z3044" s="1"/>
      <c r="AA3044" s="1"/>
      <c r="AB3044" s="1"/>
      <c r="AC3044" s="1"/>
      <c r="AD3044" s="1"/>
      <c r="AE3044" s="1"/>
      <c r="AF3044" s="83"/>
      <c r="AG3044" s="87"/>
      <c r="AH3044" s="1"/>
      <c r="AI3044" s="1"/>
      <c r="AJ3044" s="1"/>
      <c r="AK3044" s="1"/>
      <c r="AL3044" s="1"/>
      <c r="AM3044" s="1"/>
      <c r="AN3044" s="1"/>
      <c r="AO3044" s="1"/>
      <c r="AP3044" s="1"/>
      <c r="AQ3044" s="1"/>
      <c r="AR3044" s="1"/>
      <c r="AS3044" s="1"/>
      <c r="AT3044" s="1"/>
      <c r="AU3044" s="1"/>
      <c r="AV3044" s="1"/>
      <c r="AW3044" s="1"/>
      <c r="AX3044" s="1"/>
      <c r="AY3044" s="1"/>
      <c r="AZ3044" s="1"/>
      <c r="BA3044" s="1"/>
      <c r="BB3044" s="1"/>
      <c r="BC3044" s="1"/>
      <c r="BD3044" s="1"/>
      <c r="BE3044" s="1"/>
      <c r="BF3044" s="1"/>
      <c r="BG3044" s="1"/>
      <c r="BH3044" s="1"/>
      <c r="BI3044" s="1"/>
      <c r="BJ3044" s="1"/>
      <c r="BK3044" s="1"/>
    </row>
    <row r="3045" spans="1:63" s="2" customFormat="1" ht="15" customHeight="1" x14ac:dyDescent="0.15">
      <c r="A3045" s="1"/>
      <c r="B3045" s="1"/>
      <c r="C3045" s="1"/>
      <c r="D3045" s="1"/>
      <c r="E3045" s="1"/>
      <c r="F3045" s="1"/>
      <c r="G3045" s="1"/>
      <c r="H3045" s="1"/>
      <c r="I3045" s="1"/>
      <c r="J3045" s="1"/>
      <c r="K3045" s="1"/>
      <c r="L3045" s="1"/>
      <c r="M3045" s="1"/>
      <c r="N3045" s="1"/>
      <c r="O3045" s="1"/>
      <c r="P3045" s="1"/>
      <c r="Q3045" s="1"/>
      <c r="R3045" s="1"/>
      <c r="S3045" s="1"/>
      <c r="T3045" s="1"/>
      <c r="U3045" s="1"/>
      <c r="V3045" s="1"/>
      <c r="W3045" s="1"/>
      <c r="X3045" s="1"/>
      <c r="Y3045" s="1"/>
      <c r="Z3045" s="1"/>
      <c r="AA3045" s="1"/>
      <c r="AB3045" s="1"/>
      <c r="AC3045" s="1"/>
      <c r="AD3045" s="1"/>
      <c r="AE3045" s="1"/>
      <c r="AF3045" s="83"/>
      <c r="AG3045" s="87"/>
      <c r="AH3045" s="1"/>
      <c r="AI3045" s="1"/>
      <c r="AJ3045" s="1"/>
      <c r="AK3045" s="1"/>
      <c r="AL3045" s="1"/>
      <c r="AM3045" s="1"/>
      <c r="AN3045" s="1"/>
      <c r="AO3045" s="1"/>
      <c r="AP3045" s="1"/>
      <c r="AQ3045" s="1"/>
      <c r="AR3045" s="1"/>
      <c r="AS3045" s="1"/>
      <c r="AT3045" s="1"/>
      <c r="AU3045" s="1"/>
      <c r="AV3045" s="1"/>
      <c r="AW3045" s="1"/>
      <c r="AX3045" s="1"/>
      <c r="AY3045" s="1"/>
      <c r="AZ3045" s="1"/>
      <c r="BA3045" s="1"/>
      <c r="BB3045" s="1"/>
      <c r="BC3045" s="1"/>
      <c r="BD3045" s="1"/>
      <c r="BE3045" s="1"/>
      <c r="BF3045" s="1"/>
      <c r="BG3045" s="1"/>
      <c r="BH3045" s="1"/>
      <c r="BI3045" s="1"/>
      <c r="BJ3045" s="1"/>
      <c r="BK3045" s="1"/>
    </row>
    <row r="3046" spans="1:63" s="2" customFormat="1" ht="15" customHeight="1" x14ac:dyDescent="0.15">
      <c r="A3046" s="1"/>
      <c r="B3046" s="1"/>
      <c r="C3046" s="1"/>
      <c r="D3046" s="1"/>
      <c r="E3046" s="1"/>
      <c r="F3046" s="1"/>
      <c r="G3046" s="1"/>
      <c r="H3046" s="1"/>
      <c r="I3046" s="1"/>
      <c r="J3046" s="1"/>
      <c r="K3046" s="1"/>
      <c r="L3046" s="1"/>
      <c r="M3046" s="1"/>
      <c r="N3046" s="1"/>
      <c r="O3046" s="1"/>
      <c r="P3046" s="1"/>
      <c r="Q3046" s="1"/>
      <c r="R3046" s="1"/>
      <c r="S3046" s="1"/>
      <c r="T3046" s="1"/>
      <c r="U3046" s="1"/>
      <c r="V3046" s="1"/>
      <c r="W3046" s="1"/>
      <c r="X3046" s="1"/>
      <c r="Y3046" s="1"/>
      <c r="Z3046" s="1"/>
      <c r="AA3046" s="1"/>
      <c r="AB3046" s="1"/>
      <c r="AC3046" s="1"/>
      <c r="AD3046" s="1"/>
      <c r="AE3046" s="1"/>
      <c r="AF3046" s="83"/>
      <c r="AG3046" s="87"/>
      <c r="AH3046" s="1"/>
      <c r="AI3046" s="1"/>
      <c r="AJ3046" s="1"/>
      <c r="AK3046" s="1"/>
      <c r="AL3046" s="1"/>
      <c r="AM3046" s="1"/>
      <c r="AN3046" s="1"/>
      <c r="AO3046" s="1"/>
      <c r="AP3046" s="1"/>
      <c r="AQ3046" s="1"/>
      <c r="AR3046" s="1"/>
      <c r="AS3046" s="1"/>
      <c r="AT3046" s="1"/>
      <c r="AU3046" s="1"/>
      <c r="AV3046" s="1"/>
      <c r="AW3046" s="1"/>
      <c r="AX3046" s="1"/>
      <c r="AY3046" s="1"/>
      <c r="AZ3046" s="1"/>
      <c r="BA3046" s="1"/>
      <c r="BB3046" s="1"/>
      <c r="BC3046" s="1"/>
      <c r="BD3046" s="1"/>
      <c r="BE3046" s="1"/>
      <c r="BF3046" s="1"/>
      <c r="BG3046" s="1"/>
      <c r="BH3046" s="1"/>
      <c r="BI3046" s="1"/>
      <c r="BJ3046" s="1"/>
      <c r="BK3046" s="1"/>
    </row>
    <row r="3047" spans="1:63" s="2" customFormat="1" ht="15" customHeight="1" x14ac:dyDescent="0.15">
      <c r="A3047" s="1"/>
      <c r="B3047" s="1"/>
      <c r="C3047" s="1"/>
      <c r="D3047" s="1"/>
      <c r="E3047" s="1"/>
      <c r="F3047" s="1"/>
      <c r="G3047" s="1"/>
      <c r="H3047" s="1"/>
      <c r="I3047" s="1"/>
      <c r="J3047" s="1"/>
      <c r="K3047" s="1"/>
      <c r="L3047" s="1"/>
      <c r="M3047" s="1"/>
      <c r="N3047" s="1"/>
      <c r="O3047" s="1"/>
      <c r="P3047" s="1"/>
      <c r="Q3047" s="1"/>
      <c r="R3047" s="1"/>
      <c r="S3047" s="1"/>
      <c r="T3047" s="1"/>
      <c r="U3047" s="1"/>
      <c r="V3047" s="1"/>
      <c r="W3047" s="1"/>
      <c r="X3047" s="1"/>
      <c r="Y3047" s="1"/>
      <c r="Z3047" s="1"/>
      <c r="AA3047" s="1"/>
      <c r="AB3047" s="1"/>
      <c r="AC3047" s="1"/>
      <c r="AD3047" s="1"/>
      <c r="AE3047" s="1"/>
      <c r="AF3047" s="83"/>
      <c r="AG3047" s="87"/>
      <c r="AH3047" s="1"/>
      <c r="AI3047" s="1"/>
      <c r="AJ3047" s="1"/>
      <c r="AK3047" s="1"/>
      <c r="AL3047" s="1"/>
      <c r="AM3047" s="1"/>
      <c r="AN3047" s="1"/>
      <c r="AO3047" s="1"/>
      <c r="AP3047" s="1"/>
      <c r="AQ3047" s="1"/>
      <c r="AR3047" s="1"/>
      <c r="AS3047" s="1"/>
      <c r="AT3047" s="1"/>
      <c r="AU3047" s="1"/>
      <c r="AV3047" s="1"/>
      <c r="AW3047" s="1"/>
      <c r="AX3047" s="1"/>
      <c r="AY3047" s="1"/>
      <c r="AZ3047" s="1"/>
      <c r="BA3047" s="1"/>
      <c r="BB3047" s="1"/>
      <c r="BC3047" s="1"/>
      <c r="BD3047" s="1"/>
      <c r="BE3047" s="1"/>
      <c r="BF3047" s="1"/>
      <c r="BG3047" s="1"/>
      <c r="BH3047" s="1"/>
      <c r="BI3047" s="1"/>
      <c r="BJ3047" s="1"/>
      <c r="BK3047" s="1"/>
    </row>
    <row r="3048" spans="1:63" s="2" customFormat="1" ht="15" customHeight="1" x14ac:dyDescent="0.15">
      <c r="A3048" s="1"/>
      <c r="B3048" s="1"/>
      <c r="C3048" s="1"/>
      <c r="D3048" s="1"/>
      <c r="E3048" s="1"/>
      <c r="F3048" s="1"/>
      <c r="G3048" s="1"/>
      <c r="H3048" s="1"/>
      <c r="I3048" s="1"/>
      <c r="J3048" s="1"/>
      <c r="K3048" s="1"/>
      <c r="L3048" s="1"/>
      <c r="M3048" s="1"/>
      <c r="N3048" s="1"/>
      <c r="O3048" s="1"/>
      <c r="P3048" s="1"/>
      <c r="Q3048" s="1"/>
      <c r="R3048" s="1"/>
      <c r="S3048" s="1"/>
      <c r="T3048" s="1"/>
      <c r="U3048" s="1"/>
      <c r="V3048" s="1"/>
      <c r="W3048" s="1"/>
      <c r="X3048" s="1"/>
      <c r="Y3048" s="1"/>
      <c r="Z3048" s="1"/>
      <c r="AA3048" s="1"/>
      <c r="AB3048" s="1"/>
      <c r="AC3048" s="1"/>
      <c r="AD3048" s="1"/>
      <c r="AE3048" s="1"/>
      <c r="AF3048" s="83"/>
      <c r="AG3048" s="87"/>
      <c r="AH3048" s="1"/>
      <c r="AI3048" s="1"/>
      <c r="AJ3048" s="1"/>
      <c r="AK3048" s="1"/>
      <c r="AL3048" s="1"/>
      <c r="AM3048" s="1"/>
      <c r="AN3048" s="1"/>
      <c r="AO3048" s="1"/>
      <c r="AP3048" s="1"/>
      <c r="AQ3048" s="1"/>
      <c r="AR3048" s="1"/>
      <c r="AS3048" s="1"/>
      <c r="AT3048" s="1"/>
      <c r="AU3048" s="1"/>
      <c r="AV3048" s="1"/>
      <c r="AW3048" s="1"/>
      <c r="AX3048" s="1"/>
      <c r="AY3048" s="1"/>
      <c r="AZ3048" s="1"/>
      <c r="BA3048" s="1"/>
      <c r="BB3048" s="1"/>
      <c r="BC3048" s="1"/>
      <c r="BD3048" s="1"/>
      <c r="BE3048" s="1"/>
      <c r="BF3048" s="1"/>
      <c r="BG3048" s="1"/>
      <c r="BH3048" s="1"/>
      <c r="BI3048" s="1"/>
      <c r="BJ3048" s="1"/>
      <c r="BK3048" s="1"/>
    </row>
    <row r="3049" spans="1:63" s="2" customFormat="1" ht="15" customHeight="1" x14ac:dyDescent="0.15">
      <c r="A3049" s="1"/>
      <c r="B3049" s="1"/>
      <c r="C3049" s="1"/>
      <c r="D3049" s="1"/>
      <c r="E3049" s="1"/>
      <c r="F3049" s="1"/>
      <c r="G3049" s="1"/>
      <c r="H3049" s="1"/>
      <c r="I3049" s="1"/>
      <c r="J3049" s="1"/>
      <c r="K3049" s="1"/>
      <c r="L3049" s="1"/>
      <c r="M3049" s="1"/>
      <c r="N3049" s="1"/>
      <c r="O3049" s="1"/>
      <c r="P3049" s="1"/>
      <c r="Q3049" s="1"/>
      <c r="R3049" s="1"/>
      <c r="S3049" s="1"/>
      <c r="T3049" s="1"/>
      <c r="U3049" s="1"/>
      <c r="V3049" s="1"/>
      <c r="W3049" s="1"/>
      <c r="X3049" s="1"/>
      <c r="Y3049" s="1"/>
      <c r="Z3049" s="1"/>
      <c r="AA3049" s="1"/>
      <c r="AB3049" s="1"/>
      <c r="AC3049" s="1"/>
      <c r="AD3049" s="1"/>
      <c r="AE3049" s="1"/>
      <c r="AF3049" s="83"/>
      <c r="AG3049" s="87"/>
      <c r="AH3049" s="1"/>
      <c r="AI3049" s="1"/>
      <c r="AJ3049" s="1"/>
      <c r="AK3049" s="1"/>
      <c r="AL3049" s="1"/>
      <c r="AM3049" s="1"/>
      <c r="AN3049" s="1"/>
      <c r="AO3049" s="1"/>
      <c r="AP3049" s="1"/>
      <c r="AQ3049" s="1"/>
      <c r="AR3049" s="1"/>
      <c r="AS3049" s="1"/>
      <c r="AT3049" s="1"/>
      <c r="AU3049" s="1"/>
      <c r="AV3049" s="1"/>
      <c r="AW3049" s="1"/>
      <c r="AX3049" s="1"/>
      <c r="AY3049" s="1"/>
      <c r="AZ3049" s="1"/>
      <c r="BA3049" s="1"/>
      <c r="BB3049" s="1"/>
      <c r="BC3049" s="1"/>
      <c r="BD3049" s="1"/>
      <c r="BE3049" s="1"/>
      <c r="BF3049" s="1"/>
      <c r="BG3049" s="1"/>
      <c r="BH3049" s="1"/>
      <c r="BI3049" s="1"/>
      <c r="BJ3049" s="1"/>
      <c r="BK3049" s="1"/>
    </row>
    <row r="3050" spans="1:63" s="2" customFormat="1" ht="15" customHeight="1" x14ac:dyDescent="0.15">
      <c r="A3050" s="1"/>
      <c r="B3050" s="1"/>
      <c r="C3050" s="1"/>
      <c r="D3050" s="1"/>
      <c r="E3050" s="1"/>
      <c r="F3050" s="1"/>
      <c r="G3050" s="1"/>
      <c r="H3050" s="1"/>
      <c r="I3050" s="1"/>
      <c r="J3050" s="1"/>
      <c r="K3050" s="1"/>
      <c r="L3050" s="1"/>
      <c r="M3050" s="1"/>
      <c r="N3050" s="1"/>
      <c r="O3050" s="1"/>
      <c r="P3050" s="1"/>
      <c r="Q3050" s="1"/>
      <c r="R3050" s="1"/>
      <c r="S3050" s="1"/>
      <c r="T3050" s="1"/>
      <c r="U3050" s="1"/>
      <c r="V3050" s="1"/>
      <c r="W3050" s="1"/>
      <c r="X3050" s="1"/>
      <c r="Y3050" s="1"/>
      <c r="Z3050" s="1"/>
      <c r="AA3050" s="1"/>
      <c r="AB3050" s="1"/>
      <c r="AC3050" s="1"/>
      <c r="AD3050" s="1"/>
      <c r="AE3050" s="1"/>
      <c r="AF3050" s="83"/>
      <c r="AG3050" s="87"/>
      <c r="AH3050" s="1"/>
      <c r="AI3050" s="1"/>
      <c r="AJ3050" s="1"/>
      <c r="AK3050" s="1"/>
      <c r="AL3050" s="1"/>
      <c r="AM3050" s="1"/>
      <c r="AN3050" s="1"/>
      <c r="AO3050" s="1"/>
      <c r="AP3050" s="1"/>
      <c r="AQ3050" s="1"/>
      <c r="AR3050" s="1"/>
      <c r="AS3050" s="1"/>
      <c r="AT3050" s="1"/>
      <c r="AU3050" s="1"/>
      <c r="AV3050" s="1"/>
      <c r="AW3050" s="1"/>
      <c r="AX3050" s="1"/>
      <c r="AY3050" s="1"/>
      <c r="AZ3050" s="1"/>
      <c r="BA3050" s="1"/>
      <c r="BB3050" s="1"/>
      <c r="BC3050" s="1"/>
      <c r="BD3050" s="1"/>
      <c r="BE3050" s="1"/>
      <c r="BF3050" s="1"/>
      <c r="BG3050" s="1"/>
      <c r="BH3050" s="1"/>
      <c r="BI3050" s="1"/>
      <c r="BJ3050" s="1"/>
      <c r="BK3050" s="1"/>
    </row>
    <row r="3051" spans="1:63" s="2" customFormat="1" ht="15" customHeight="1" x14ac:dyDescent="0.15">
      <c r="A3051" s="1"/>
      <c r="B3051" s="1"/>
      <c r="C3051" s="1"/>
      <c r="D3051" s="1"/>
      <c r="E3051" s="1"/>
      <c r="F3051" s="1"/>
      <c r="G3051" s="1"/>
      <c r="H3051" s="1"/>
      <c r="I3051" s="1"/>
      <c r="J3051" s="1"/>
      <c r="K3051" s="1"/>
      <c r="L3051" s="1"/>
      <c r="M3051" s="1"/>
      <c r="N3051" s="1"/>
      <c r="O3051" s="1"/>
      <c r="P3051" s="1"/>
      <c r="Q3051" s="1"/>
      <c r="R3051" s="1"/>
      <c r="S3051" s="1"/>
      <c r="T3051" s="1"/>
      <c r="U3051" s="1"/>
      <c r="V3051" s="1"/>
      <c r="W3051" s="1"/>
      <c r="X3051" s="1"/>
      <c r="Y3051" s="1"/>
      <c r="Z3051" s="1"/>
      <c r="AA3051" s="1"/>
      <c r="AB3051" s="1"/>
      <c r="AC3051" s="1"/>
      <c r="AD3051" s="1"/>
      <c r="AE3051" s="1"/>
      <c r="AF3051" s="83"/>
      <c r="AG3051" s="87"/>
      <c r="AH3051" s="1"/>
      <c r="AI3051" s="1"/>
      <c r="AJ3051" s="1"/>
      <c r="AK3051" s="1"/>
      <c r="AL3051" s="1"/>
      <c r="AM3051" s="1"/>
      <c r="AN3051" s="1"/>
      <c r="AO3051" s="1"/>
      <c r="AP3051" s="1"/>
      <c r="AQ3051" s="1"/>
      <c r="AR3051" s="1"/>
      <c r="AS3051" s="1"/>
      <c r="AT3051" s="1"/>
      <c r="AU3051" s="1"/>
      <c r="AV3051" s="1"/>
      <c r="AW3051" s="1"/>
      <c r="AX3051" s="1"/>
      <c r="AY3051" s="1"/>
      <c r="AZ3051" s="1"/>
      <c r="BA3051" s="1"/>
      <c r="BB3051" s="1"/>
      <c r="BC3051" s="1"/>
      <c r="BD3051" s="1"/>
      <c r="BE3051" s="1"/>
      <c r="BF3051" s="1"/>
      <c r="BG3051" s="1"/>
      <c r="BH3051" s="1"/>
      <c r="BI3051" s="1"/>
      <c r="BJ3051" s="1"/>
      <c r="BK3051" s="1"/>
    </row>
    <row r="3052" spans="1:63" s="2" customFormat="1" ht="15" customHeight="1" x14ac:dyDescent="0.15">
      <c r="A3052" s="1"/>
      <c r="B3052" s="1"/>
      <c r="C3052" s="1"/>
      <c r="D3052" s="1"/>
      <c r="E3052" s="1"/>
      <c r="F3052" s="1"/>
      <c r="G3052" s="1"/>
      <c r="H3052" s="1"/>
      <c r="I3052" s="1"/>
      <c r="J3052" s="1"/>
      <c r="K3052" s="1"/>
      <c r="L3052" s="1"/>
      <c r="M3052" s="1"/>
      <c r="N3052" s="1"/>
      <c r="O3052" s="1"/>
      <c r="P3052" s="1"/>
      <c r="Q3052" s="1"/>
      <c r="R3052" s="1"/>
      <c r="S3052" s="1"/>
      <c r="T3052" s="1"/>
      <c r="U3052" s="1"/>
      <c r="V3052" s="1"/>
      <c r="W3052" s="1"/>
      <c r="X3052" s="1"/>
      <c r="Y3052" s="1"/>
      <c r="Z3052" s="1"/>
      <c r="AA3052" s="1"/>
      <c r="AB3052" s="1"/>
      <c r="AC3052" s="1"/>
      <c r="AD3052" s="1"/>
      <c r="AE3052" s="1"/>
      <c r="AF3052" s="83"/>
      <c r="AG3052" s="87"/>
      <c r="AH3052" s="1"/>
      <c r="AI3052" s="1"/>
      <c r="AJ3052" s="1"/>
      <c r="AK3052" s="1"/>
      <c r="AL3052" s="1"/>
      <c r="AM3052" s="1"/>
      <c r="AN3052" s="1"/>
      <c r="AO3052" s="1"/>
      <c r="AP3052" s="1"/>
      <c r="AQ3052" s="1"/>
      <c r="AR3052" s="1"/>
      <c r="AS3052" s="1"/>
      <c r="AT3052" s="1"/>
      <c r="AU3052" s="1"/>
      <c r="AV3052" s="1"/>
      <c r="AW3052" s="1"/>
      <c r="AX3052" s="1"/>
      <c r="AY3052" s="1"/>
      <c r="AZ3052" s="1"/>
      <c r="BA3052" s="1"/>
      <c r="BB3052" s="1"/>
      <c r="BC3052" s="1"/>
      <c r="BD3052" s="1"/>
      <c r="BE3052" s="1"/>
      <c r="BF3052" s="1"/>
      <c r="BG3052" s="1"/>
      <c r="BH3052" s="1"/>
      <c r="BI3052" s="1"/>
      <c r="BJ3052" s="1"/>
      <c r="BK3052" s="1"/>
    </row>
    <row r="3053" spans="1:63" s="2" customFormat="1" ht="15" customHeight="1" x14ac:dyDescent="0.15">
      <c r="A3053" s="1"/>
      <c r="B3053" s="1"/>
      <c r="C3053" s="1"/>
      <c r="D3053" s="1"/>
      <c r="E3053" s="1"/>
      <c r="F3053" s="1"/>
      <c r="G3053" s="1"/>
      <c r="H3053" s="1"/>
      <c r="I3053" s="1"/>
      <c r="J3053" s="1"/>
      <c r="K3053" s="1"/>
      <c r="L3053" s="1"/>
      <c r="M3053" s="1"/>
      <c r="N3053" s="1"/>
      <c r="O3053" s="1"/>
      <c r="P3053" s="1"/>
      <c r="Q3053" s="1"/>
      <c r="R3053" s="1"/>
      <c r="S3053" s="1"/>
      <c r="T3053" s="1"/>
      <c r="U3053" s="1"/>
      <c r="V3053" s="1"/>
      <c r="W3053" s="1"/>
      <c r="X3053" s="1"/>
      <c r="Y3053" s="1"/>
      <c r="Z3053" s="1"/>
      <c r="AA3053" s="1"/>
      <c r="AB3053" s="1"/>
      <c r="AC3053" s="1"/>
      <c r="AD3053" s="1"/>
      <c r="AE3053" s="1"/>
      <c r="AF3053" s="83"/>
      <c r="AG3053" s="87"/>
      <c r="AH3053" s="1"/>
      <c r="AI3053" s="1"/>
      <c r="AJ3053" s="1"/>
      <c r="AK3053" s="1"/>
      <c r="AL3053" s="1"/>
      <c r="AM3053" s="1"/>
      <c r="AN3053" s="1"/>
      <c r="AO3053" s="1"/>
      <c r="AP3053" s="1"/>
      <c r="AQ3053" s="1"/>
      <c r="AR3053" s="1"/>
      <c r="AS3053" s="1"/>
      <c r="AT3053" s="1"/>
      <c r="AU3053" s="1"/>
      <c r="AV3053" s="1"/>
      <c r="AW3053" s="1"/>
      <c r="AX3053" s="1"/>
      <c r="AY3053" s="1"/>
      <c r="AZ3053" s="1"/>
      <c r="BA3053" s="1"/>
      <c r="BB3053" s="1"/>
      <c r="BC3053" s="1"/>
      <c r="BD3053" s="1"/>
      <c r="BE3053" s="1"/>
      <c r="BF3053" s="1"/>
      <c r="BG3053" s="1"/>
      <c r="BH3053" s="1"/>
      <c r="BI3053" s="1"/>
      <c r="BJ3053" s="1"/>
      <c r="BK3053" s="1"/>
    </row>
    <row r="3054" spans="1:63" s="2" customFormat="1" ht="15" customHeight="1" x14ac:dyDescent="0.15">
      <c r="A3054" s="1"/>
      <c r="B3054" s="1"/>
      <c r="C3054" s="1"/>
      <c r="D3054" s="1"/>
      <c r="E3054" s="1"/>
      <c r="F3054" s="1"/>
      <c r="G3054" s="1"/>
      <c r="H3054" s="1"/>
      <c r="I3054" s="1"/>
      <c r="J3054" s="1"/>
      <c r="K3054" s="1"/>
      <c r="L3054" s="1"/>
      <c r="M3054" s="1"/>
      <c r="N3054" s="1"/>
      <c r="O3054" s="1"/>
      <c r="P3054" s="1"/>
      <c r="Q3054" s="1"/>
      <c r="R3054" s="1"/>
      <c r="S3054" s="1"/>
      <c r="T3054" s="1"/>
      <c r="U3054" s="1"/>
      <c r="V3054" s="1"/>
      <c r="W3054" s="1"/>
      <c r="X3054" s="1"/>
      <c r="Y3054" s="1"/>
      <c r="Z3054" s="1"/>
      <c r="AA3054" s="1"/>
      <c r="AB3054" s="1"/>
      <c r="AC3054" s="1"/>
      <c r="AD3054" s="1"/>
      <c r="AE3054" s="1"/>
      <c r="AF3054" s="83"/>
      <c r="AG3054" s="87"/>
      <c r="AH3054" s="1"/>
      <c r="AI3054" s="1"/>
      <c r="AJ3054" s="1"/>
      <c r="AK3054" s="1"/>
      <c r="AL3054" s="1"/>
      <c r="AM3054" s="1"/>
      <c r="AN3054" s="1"/>
      <c r="AO3054" s="1"/>
      <c r="AP3054" s="1"/>
      <c r="AQ3054" s="1"/>
      <c r="AR3054" s="1"/>
      <c r="AS3054" s="1"/>
      <c r="AT3054" s="1"/>
      <c r="AU3054" s="1"/>
      <c r="AV3054" s="1"/>
      <c r="AW3054" s="1"/>
      <c r="AX3054" s="1"/>
      <c r="AY3054" s="1"/>
      <c r="AZ3054" s="1"/>
      <c r="BA3054" s="1"/>
      <c r="BB3054" s="1"/>
      <c r="BC3054" s="1"/>
      <c r="BD3054" s="1"/>
      <c r="BE3054" s="1"/>
      <c r="BF3054" s="1"/>
      <c r="BG3054" s="1"/>
      <c r="BH3054" s="1"/>
      <c r="BI3054" s="1"/>
      <c r="BJ3054" s="1"/>
      <c r="BK3054" s="1"/>
    </row>
    <row r="3055" spans="1:63" s="2" customFormat="1" ht="15" customHeight="1" x14ac:dyDescent="0.15">
      <c r="A3055" s="1"/>
      <c r="B3055" s="1"/>
      <c r="C3055" s="1"/>
      <c r="D3055" s="1"/>
      <c r="E3055" s="1"/>
      <c r="F3055" s="1"/>
      <c r="G3055" s="1"/>
      <c r="H3055" s="1"/>
      <c r="I3055" s="1"/>
      <c r="J3055" s="1"/>
      <c r="K3055" s="1"/>
      <c r="L3055" s="1"/>
      <c r="M3055" s="1"/>
      <c r="N3055" s="1"/>
      <c r="O3055" s="1"/>
      <c r="P3055" s="1"/>
      <c r="Q3055" s="1"/>
      <c r="R3055" s="1"/>
      <c r="S3055" s="1"/>
      <c r="T3055" s="1"/>
      <c r="U3055" s="1"/>
      <c r="V3055" s="1"/>
      <c r="W3055" s="1"/>
      <c r="X3055" s="1"/>
      <c r="Y3055" s="1"/>
      <c r="Z3055" s="1"/>
      <c r="AA3055" s="1"/>
      <c r="AB3055" s="1"/>
      <c r="AC3055" s="1"/>
      <c r="AD3055" s="1"/>
      <c r="AE3055" s="1"/>
      <c r="AF3055" s="83"/>
      <c r="AG3055" s="87"/>
      <c r="AH3055" s="1"/>
      <c r="AI3055" s="1"/>
      <c r="AJ3055" s="1"/>
      <c r="AK3055" s="1"/>
      <c r="AL3055" s="1"/>
      <c r="AM3055" s="1"/>
      <c r="AN3055" s="1"/>
      <c r="AO3055" s="1"/>
      <c r="AP3055" s="1"/>
      <c r="AQ3055" s="1"/>
      <c r="AR3055" s="1"/>
      <c r="AS3055" s="1"/>
      <c r="AT3055" s="1"/>
      <c r="AU3055" s="1"/>
      <c r="AV3055" s="1"/>
      <c r="AW3055" s="1"/>
      <c r="AX3055" s="1"/>
      <c r="AY3055" s="1"/>
      <c r="AZ3055" s="1"/>
      <c r="BA3055" s="1"/>
      <c r="BB3055" s="1"/>
      <c r="BC3055" s="1"/>
      <c r="BD3055" s="1"/>
      <c r="BE3055" s="1"/>
      <c r="BF3055" s="1"/>
      <c r="BG3055" s="1"/>
      <c r="BH3055" s="1"/>
      <c r="BI3055" s="1"/>
      <c r="BJ3055" s="1"/>
      <c r="BK3055" s="1"/>
    </row>
    <row r="3056" spans="1:63" s="2" customFormat="1" ht="15" customHeight="1" x14ac:dyDescent="0.15">
      <c r="A3056" s="1"/>
      <c r="B3056" s="1"/>
      <c r="C3056" s="1"/>
      <c r="D3056" s="1"/>
      <c r="E3056" s="1"/>
      <c r="F3056" s="1"/>
      <c r="G3056" s="1"/>
      <c r="H3056" s="1"/>
      <c r="I3056" s="1"/>
      <c r="J3056" s="1"/>
      <c r="K3056" s="1"/>
      <c r="L3056" s="1"/>
      <c r="M3056" s="1"/>
      <c r="N3056" s="1"/>
      <c r="O3056" s="1"/>
      <c r="P3056" s="1"/>
      <c r="Q3056" s="1"/>
      <c r="R3056" s="1"/>
      <c r="S3056" s="1"/>
      <c r="T3056" s="1"/>
      <c r="U3056" s="1"/>
      <c r="V3056" s="1"/>
      <c r="W3056" s="1"/>
      <c r="X3056" s="1"/>
      <c r="Y3056" s="1"/>
      <c r="Z3056" s="1"/>
      <c r="AA3056" s="1"/>
      <c r="AB3056" s="1"/>
      <c r="AC3056" s="1"/>
      <c r="AD3056" s="1"/>
      <c r="AE3056" s="1"/>
      <c r="AF3056" s="83"/>
      <c r="AG3056" s="87"/>
      <c r="AH3056" s="1"/>
      <c r="AI3056" s="1"/>
      <c r="AJ3056" s="1"/>
      <c r="AK3056" s="1"/>
      <c r="AL3056" s="1"/>
      <c r="AM3056" s="1"/>
      <c r="AN3056" s="1"/>
      <c r="AO3056" s="1"/>
      <c r="AP3056" s="1"/>
      <c r="AQ3056" s="1"/>
      <c r="AR3056" s="1"/>
      <c r="AS3056" s="1"/>
      <c r="AT3056" s="1"/>
      <c r="AU3056" s="1"/>
      <c r="AV3056" s="1"/>
      <c r="AW3056" s="1"/>
      <c r="AX3056" s="1"/>
      <c r="AY3056" s="1"/>
      <c r="AZ3056" s="1"/>
      <c r="BA3056" s="1"/>
      <c r="BB3056" s="1"/>
      <c r="BC3056" s="1"/>
      <c r="BD3056" s="1"/>
      <c r="BE3056" s="1"/>
      <c r="BF3056" s="1"/>
      <c r="BG3056" s="1"/>
      <c r="BH3056" s="1"/>
      <c r="BI3056" s="1"/>
      <c r="BJ3056" s="1"/>
      <c r="BK3056" s="1"/>
    </row>
    <row r="3057" spans="1:63" s="2" customFormat="1" ht="15" customHeight="1" x14ac:dyDescent="0.15">
      <c r="A3057" s="1"/>
      <c r="B3057" s="1"/>
      <c r="C3057" s="1"/>
      <c r="D3057" s="1"/>
      <c r="E3057" s="1"/>
      <c r="F3057" s="1"/>
      <c r="G3057" s="1"/>
      <c r="H3057" s="1"/>
      <c r="I3057" s="1"/>
      <c r="J3057" s="1"/>
      <c r="K3057" s="1"/>
      <c r="L3057" s="1"/>
      <c r="M3057" s="1"/>
      <c r="N3057" s="1"/>
      <c r="O3057" s="1"/>
      <c r="P3057" s="1"/>
      <c r="Q3057" s="1"/>
      <c r="R3057" s="1"/>
      <c r="S3057" s="1"/>
      <c r="T3057" s="1"/>
      <c r="U3057" s="1"/>
      <c r="V3057" s="1"/>
      <c r="W3057" s="1"/>
      <c r="X3057" s="1"/>
      <c r="Y3057" s="1"/>
      <c r="Z3057" s="1"/>
      <c r="AA3057" s="1"/>
      <c r="AB3057" s="1"/>
      <c r="AC3057" s="1"/>
      <c r="AD3057" s="1"/>
      <c r="AE3057" s="1"/>
      <c r="AF3057" s="83"/>
      <c r="AG3057" s="87"/>
      <c r="AH3057" s="1"/>
      <c r="AI3057" s="1"/>
      <c r="AJ3057" s="1"/>
      <c r="AK3057" s="1"/>
      <c r="AL3057" s="1"/>
      <c r="AM3057" s="1"/>
      <c r="AN3057" s="1"/>
      <c r="AO3057" s="1"/>
      <c r="AP3057" s="1"/>
      <c r="AQ3057" s="1"/>
      <c r="AR3057" s="1"/>
      <c r="AS3057" s="1"/>
      <c r="AT3057" s="1"/>
      <c r="AU3057" s="1"/>
      <c r="AV3057" s="1"/>
      <c r="AW3057" s="1"/>
      <c r="AX3057" s="1"/>
      <c r="AY3057" s="1"/>
      <c r="AZ3057" s="1"/>
      <c r="BA3057" s="1"/>
      <c r="BB3057" s="1"/>
      <c r="BC3057" s="1"/>
      <c r="BD3057" s="1"/>
      <c r="BE3057" s="1"/>
      <c r="BF3057" s="1"/>
      <c r="BG3057" s="1"/>
      <c r="BH3057" s="1"/>
      <c r="BI3057" s="1"/>
      <c r="BJ3057" s="1"/>
      <c r="BK3057" s="1"/>
    </row>
    <row r="3058" spans="1:63" s="2" customFormat="1" ht="15" customHeight="1" x14ac:dyDescent="0.15">
      <c r="A3058" s="1"/>
      <c r="B3058" s="1"/>
      <c r="C3058" s="1"/>
      <c r="D3058" s="1"/>
      <c r="E3058" s="1"/>
      <c r="F3058" s="1"/>
      <c r="G3058" s="1"/>
      <c r="H3058" s="1"/>
      <c r="I3058" s="1"/>
      <c r="J3058" s="1"/>
      <c r="K3058" s="1"/>
      <c r="L3058" s="1"/>
      <c r="M3058" s="1"/>
      <c r="N3058" s="1"/>
      <c r="O3058" s="1"/>
      <c r="P3058" s="1"/>
      <c r="Q3058" s="1"/>
      <c r="R3058" s="1"/>
      <c r="S3058" s="1"/>
      <c r="T3058" s="1"/>
      <c r="U3058" s="1"/>
      <c r="V3058" s="1"/>
      <c r="W3058" s="1"/>
      <c r="X3058" s="1"/>
      <c r="Y3058" s="1"/>
      <c r="Z3058" s="1"/>
      <c r="AA3058" s="1"/>
      <c r="AB3058" s="1"/>
      <c r="AC3058" s="1"/>
      <c r="AD3058" s="1"/>
      <c r="AE3058" s="1"/>
      <c r="AF3058" s="83"/>
      <c r="AG3058" s="87"/>
      <c r="AH3058" s="1"/>
      <c r="AI3058" s="1"/>
      <c r="AJ3058" s="1"/>
      <c r="AK3058" s="1"/>
      <c r="AL3058" s="1"/>
      <c r="AM3058" s="1"/>
      <c r="AN3058" s="1"/>
      <c r="AO3058" s="1"/>
      <c r="AP3058" s="1"/>
      <c r="AQ3058" s="1"/>
      <c r="AR3058" s="1"/>
      <c r="AS3058" s="1"/>
      <c r="AT3058" s="1"/>
      <c r="AU3058" s="1"/>
      <c r="AV3058" s="1"/>
      <c r="AW3058" s="1"/>
      <c r="AX3058" s="1"/>
      <c r="AY3058" s="1"/>
      <c r="AZ3058" s="1"/>
      <c r="BA3058" s="1"/>
      <c r="BB3058" s="1"/>
      <c r="BC3058" s="1"/>
      <c r="BD3058" s="1"/>
      <c r="BE3058" s="1"/>
      <c r="BF3058" s="1"/>
      <c r="BG3058" s="1"/>
      <c r="BH3058" s="1"/>
      <c r="BI3058" s="1"/>
      <c r="BJ3058" s="1"/>
      <c r="BK3058" s="1"/>
    </row>
    <row r="3059" spans="1:63" s="2" customFormat="1" ht="15" customHeight="1" x14ac:dyDescent="0.15">
      <c r="A3059" s="1"/>
      <c r="B3059" s="1"/>
      <c r="C3059" s="1"/>
      <c r="D3059" s="1"/>
      <c r="E3059" s="1"/>
      <c r="F3059" s="1"/>
      <c r="G3059" s="1"/>
      <c r="H3059" s="1"/>
      <c r="I3059" s="1"/>
      <c r="J3059" s="1"/>
      <c r="K3059" s="1"/>
      <c r="L3059" s="1"/>
      <c r="M3059" s="1"/>
      <c r="N3059" s="1"/>
      <c r="O3059" s="1"/>
      <c r="P3059" s="1"/>
      <c r="Q3059" s="1"/>
      <c r="R3059" s="1"/>
      <c r="S3059" s="1"/>
      <c r="T3059" s="1"/>
      <c r="U3059" s="1"/>
      <c r="V3059" s="1"/>
      <c r="W3059" s="1"/>
      <c r="X3059" s="1"/>
      <c r="Y3059" s="1"/>
      <c r="Z3059" s="1"/>
      <c r="AA3059" s="1"/>
      <c r="AB3059" s="1"/>
      <c r="AC3059" s="1"/>
      <c r="AD3059" s="1"/>
      <c r="AE3059" s="1"/>
      <c r="AF3059" s="83"/>
      <c r="AG3059" s="87"/>
      <c r="AH3059" s="1"/>
      <c r="AI3059" s="1"/>
      <c r="AJ3059" s="1"/>
      <c r="AK3059" s="1"/>
      <c r="AL3059" s="1"/>
      <c r="AM3059" s="1"/>
      <c r="AN3059" s="1"/>
      <c r="AO3059" s="1"/>
      <c r="AP3059" s="1"/>
      <c r="AQ3059" s="1"/>
      <c r="AR3059" s="1"/>
      <c r="AS3059" s="1"/>
      <c r="AT3059" s="1"/>
      <c r="AU3059" s="1"/>
      <c r="AV3059" s="1"/>
      <c r="AW3059" s="1"/>
      <c r="AX3059" s="1"/>
      <c r="AY3059" s="1"/>
      <c r="AZ3059" s="1"/>
      <c r="BA3059" s="1"/>
      <c r="BB3059" s="1"/>
      <c r="BC3059" s="1"/>
      <c r="BD3059" s="1"/>
      <c r="BE3059" s="1"/>
      <c r="BF3059" s="1"/>
      <c r="BG3059" s="1"/>
      <c r="BH3059" s="1"/>
      <c r="BI3059" s="1"/>
      <c r="BJ3059" s="1"/>
      <c r="BK3059" s="1"/>
    </row>
    <row r="3060" spans="1:63" s="2" customFormat="1" ht="15" customHeight="1" x14ac:dyDescent="0.15">
      <c r="A3060" s="1"/>
      <c r="B3060" s="1"/>
      <c r="C3060" s="1"/>
      <c r="D3060" s="1"/>
      <c r="E3060" s="1"/>
      <c r="F3060" s="1"/>
      <c r="G3060" s="1"/>
      <c r="H3060" s="1"/>
      <c r="I3060" s="1"/>
      <c r="J3060" s="1"/>
      <c r="K3060" s="1"/>
      <c r="L3060" s="1"/>
      <c r="M3060" s="1"/>
      <c r="N3060" s="1"/>
      <c r="O3060" s="1"/>
      <c r="P3060" s="1"/>
      <c r="Q3060" s="1"/>
      <c r="R3060" s="1"/>
      <c r="S3060" s="1"/>
      <c r="T3060" s="1"/>
      <c r="U3060" s="1"/>
      <c r="V3060" s="1"/>
      <c r="W3060" s="1"/>
      <c r="X3060" s="1"/>
      <c r="Y3060" s="1"/>
      <c r="Z3060" s="1"/>
      <c r="AA3060" s="1"/>
      <c r="AB3060" s="1"/>
      <c r="AC3060" s="1"/>
      <c r="AD3060" s="1"/>
      <c r="AE3060" s="1"/>
      <c r="AF3060" s="83"/>
      <c r="AG3060" s="87"/>
      <c r="AH3060" s="1"/>
      <c r="AI3060" s="1"/>
      <c r="AJ3060" s="1"/>
      <c r="AK3060" s="1"/>
      <c r="AL3060" s="1"/>
      <c r="AM3060" s="1"/>
      <c r="AN3060" s="1"/>
      <c r="AO3060" s="1"/>
      <c r="AP3060" s="1"/>
      <c r="AQ3060" s="1"/>
      <c r="AR3060" s="1"/>
      <c r="AS3060" s="1"/>
      <c r="AT3060" s="1"/>
      <c r="AU3060" s="1"/>
      <c r="AV3060" s="1"/>
      <c r="AW3060" s="1"/>
      <c r="AX3060" s="1"/>
      <c r="AY3060" s="1"/>
      <c r="AZ3060" s="1"/>
      <c r="BA3060" s="1"/>
      <c r="BB3060" s="1"/>
      <c r="BC3060" s="1"/>
      <c r="BD3060" s="1"/>
      <c r="BE3060" s="1"/>
      <c r="BF3060" s="1"/>
      <c r="BG3060" s="1"/>
      <c r="BH3060" s="1"/>
      <c r="BI3060" s="1"/>
      <c r="BJ3060" s="1"/>
      <c r="BK3060" s="1"/>
    </row>
    <row r="3061" spans="1:63" s="2" customFormat="1" ht="15" customHeight="1" x14ac:dyDescent="0.15">
      <c r="A3061" s="1"/>
      <c r="B3061" s="1"/>
      <c r="C3061" s="1"/>
      <c r="D3061" s="1"/>
      <c r="E3061" s="1"/>
      <c r="F3061" s="1"/>
      <c r="G3061" s="1"/>
      <c r="H3061" s="1"/>
      <c r="I3061" s="1"/>
      <c r="J3061" s="1"/>
      <c r="K3061" s="1"/>
      <c r="L3061" s="1"/>
      <c r="M3061" s="1"/>
      <c r="N3061" s="1"/>
      <c r="O3061" s="1"/>
      <c r="P3061" s="1"/>
      <c r="Q3061" s="1"/>
      <c r="R3061" s="1"/>
      <c r="S3061" s="1"/>
      <c r="T3061" s="1"/>
      <c r="U3061" s="1"/>
      <c r="V3061" s="1"/>
      <c r="W3061" s="1"/>
      <c r="X3061" s="1"/>
      <c r="Y3061" s="1"/>
      <c r="Z3061" s="1"/>
      <c r="AA3061" s="1"/>
      <c r="AB3061" s="1"/>
      <c r="AC3061" s="1"/>
      <c r="AD3061" s="1"/>
      <c r="AE3061" s="1"/>
      <c r="AF3061" s="83"/>
      <c r="AG3061" s="87"/>
      <c r="AH3061" s="1"/>
      <c r="AI3061" s="1"/>
      <c r="AJ3061" s="1"/>
      <c r="AK3061" s="1"/>
      <c r="AL3061" s="1"/>
      <c r="AM3061" s="1"/>
      <c r="AN3061" s="1"/>
      <c r="AO3061" s="1"/>
      <c r="AP3061" s="1"/>
      <c r="AQ3061" s="1"/>
      <c r="AR3061" s="1"/>
      <c r="AS3061" s="1"/>
      <c r="AT3061" s="1"/>
      <c r="AU3061" s="1"/>
      <c r="AV3061" s="1"/>
      <c r="AW3061" s="1"/>
      <c r="AX3061" s="1"/>
      <c r="AY3061" s="1"/>
      <c r="AZ3061" s="1"/>
      <c r="BA3061" s="1"/>
      <c r="BB3061" s="1"/>
      <c r="BC3061" s="1"/>
      <c r="BD3061" s="1"/>
      <c r="BE3061" s="1"/>
      <c r="BF3061" s="1"/>
      <c r="BG3061" s="1"/>
      <c r="BH3061" s="1"/>
      <c r="BI3061" s="1"/>
      <c r="BJ3061" s="1"/>
      <c r="BK3061" s="1"/>
    </row>
    <row r="3062" spans="1:63" s="2" customFormat="1" ht="15" customHeight="1" x14ac:dyDescent="0.15">
      <c r="A3062" s="1"/>
      <c r="B3062" s="1"/>
      <c r="C3062" s="1"/>
      <c r="D3062" s="1"/>
      <c r="E3062" s="1"/>
      <c r="F3062" s="1"/>
      <c r="G3062" s="1"/>
      <c r="H3062" s="1"/>
      <c r="I3062" s="1"/>
      <c r="J3062" s="1"/>
      <c r="K3062" s="1"/>
      <c r="L3062" s="1"/>
      <c r="M3062" s="1"/>
      <c r="N3062" s="1"/>
      <c r="O3062" s="1"/>
      <c r="P3062" s="1"/>
      <c r="Q3062" s="1"/>
      <c r="R3062" s="1"/>
      <c r="S3062" s="1"/>
      <c r="T3062" s="1"/>
      <c r="U3062" s="1"/>
      <c r="V3062" s="1"/>
      <c r="W3062" s="1"/>
      <c r="X3062" s="1"/>
      <c r="Y3062" s="1"/>
      <c r="Z3062" s="1"/>
      <c r="AA3062" s="1"/>
      <c r="AB3062" s="1"/>
      <c r="AC3062" s="1"/>
      <c r="AD3062" s="1"/>
      <c r="AE3062" s="1"/>
      <c r="AF3062" s="83"/>
      <c r="AG3062" s="87"/>
      <c r="AH3062" s="1"/>
      <c r="AI3062" s="1"/>
      <c r="AJ3062" s="1"/>
      <c r="AK3062" s="1"/>
      <c r="AL3062" s="1"/>
      <c r="AM3062" s="1"/>
      <c r="AN3062" s="1"/>
      <c r="AO3062" s="1"/>
      <c r="AP3062" s="1"/>
      <c r="AQ3062" s="1"/>
      <c r="AR3062" s="1"/>
      <c r="AS3062" s="1"/>
      <c r="AT3062" s="1"/>
      <c r="AU3062" s="1"/>
      <c r="AV3062" s="1"/>
      <c r="AW3062" s="1"/>
      <c r="AX3062" s="1"/>
      <c r="AY3062" s="1"/>
      <c r="AZ3062" s="1"/>
      <c r="BA3062" s="1"/>
      <c r="BB3062" s="1"/>
      <c r="BC3062" s="1"/>
      <c r="BD3062" s="1"/>
      <c r="BE3062" s="1"/>
      <c r="BF3062" s="1"/>
      <c r="BG3062" s="1"/>
      <c r="BH3062" s="1"/>
      <c r="BI3062" s="1"/>
      <c r="BJ3062" s="1"/>
      <c r="BK3062" s="1"/>
    </row>
    <row r="3063" spans="1:63" s="2" customFormat="1" ht="15" customHeight="1" x14ac:dyDescent="0.15">
      <c r="A3063" s="1"/>
      <c r="B3063" s="1"/>
      <c r="C3063" s="1"/>
      <c r="D3063" s="1"/>
      <c r="E3063" s="1"/>
      <c r="F3063" s="1"/>
      <c r="G3063" s="1"/>
      <c r="H3063" s="1"/>
      <c r="I3063" s="1"/>
      <c r="J3063" s="1"/>
      <c r="K3063" s="1"/>
      <c r="L3063" s="1"/>
      <c r="M3063" s="1"/>
      <c r="N3063" s="1"/>
      <c r="O3063" s="1"/>
      <c r="P3063" s="1"/>
      <c r="Q3063" s="1"/>
      <c r="R3063" s="1"/>
      <c r="S3063" s="1"/>
      <c r="T3063" s="1"/>
      <c r="U3063" s="1"/>
      <c r="V3063" s="1"/>
      <c r="W3063" s="1"/>
      <c r="X3063" s="1"/>
      <c r="Y3063" s="1"/>
      <c r="Z3063" s="1"/>
      <c r="AA3063" s="1"/>
      <c r="AB3063" s="1"/>
      <c r="AC3063" s="1"/>
      <c r="AD3063" s="1"/>
      <c r="AE3063" s="1"/>
      <c r="AF3063" s="83"/>
      <c r="AG3063" s="87"/>
      <c r="AH3063" s="1"/>
      <c r="AI3063" s="1"/>
      <c r="AJ3063" s="1"/>
      <c r="AK3063" s="1"/>
      <c r="AL3063" s="1"/>
      <c r="AM3063" s="1"/>
      <c r="AN3063" s="1"/>
      <c r="AO3063" s="1"/>
      <c r="AP3063" s="1"/>
      <c r="AQ3063" s="1"/>
      <c r="AR3063" s="1"/>
      <c r="AS3063" s="1"/>
      <c r="AT3063" s="1"/>
      <c r="AU3063" s="1"/>
      <c r="AV3063" s="1"/>
      <c r="AW3063" s="1"/>
      <c r="AX3063" s="1"/>
      <c r="AY3063" s="1"/>
      <c r="AZ3063" s="1"/>
      <c r="BA3063" s="1"/>
      <c r="BB3063" s="1"/>
      <c r="BC3063" s="1"/>
      <c r="BD3063" s="1"/>
      <c r="BE3063" s="1"/>
      <c r="BF3063" s="1"/>
      <c r="BG3063" s="1"/>
      <c r="BH3063" s="1"/>
      <c r="BI3063" s="1"/>
      <c r="BJ3063" s="1"/>
      <c r="BK3063" s="1"/>
    </row>
    <row r="3064" spans="1:63" s="2" customFormat="1" ht="15" customHeight="1" x14ac:dyDescent="0.15">
      <c r="A3064" s="1"/>
      <c r="B3064" s="1"/>
      <c r="C3064" s="1"/>
      <c r="D3064" s="1"/>
      <c r="E3064" s="1"/>
      <c r="F3064" s="1"/>
      <c r="G3064" s="1"/>
      <c r="H3064" s="1"/>
      <c r="I3064" s="1"/>
      <c r="J3064" s="1"/>
      <c r="K3064" s="1"/>
      <c r="L3064" s="1"/>
      <c r="M3064" s="1"/>
      <c r="N3064" s="1"/>
      <c r="O3064" s="1"/>
      <c r="P3064" s="1"/>
      <c r="Q3064" s="1"/>
      <c r="R3064" s="1"/>
      <c r="S3064" s="1"/>
      <c r="T3064" s="1"/>
      <c r="U3064" s="1"/>
      <c r="V3064" s="1"/>
      <c r="W3064" s="1"/>
      <c r="X3064" s="1"/>
      <c r="Y3064" s="1"/>
      <c r="Z3064" s="1"/>
      <c r="AA3064" s="1"/>
      <c r="AB3064" s="1"/>
      <c r="AC3064" s="1"/>
      <c r="AD3064" s="1"/>
      <c r="AE3064" s="1"/>
      <c r="AF3064" s="83"/>
      <c r="AG3064" s="87"/>
      <c r="AH3064" s="1"/>
      <c r="AI3064" s="1"/>
      <c r="AJ3064" s="1"/>
      <c r="AK3064" s="1"/>
      <c r="AL3064" s="1"/>
      <c r="AM3064" s="1"/>
      <c r="AN3064" s="1"/>
      <c r="AO3064" s="1"/>
      <c r="AP3064" s="1"/>
      <c r="AQ3064" s="1"/>
      <c r="AR3064" s="1"/>
      <c r="AS3064" s="1"/>
      <c r="AT3064" s="1"/>
      <c r="AU3064" s="1"/>
      <c r="AV3064" s="1"/>
      <c r="AW3064" s="1"/>
      <c r="AX3064" s="1"/>
      <c r="AY3064" s="1"/>
      <c r="AZ3064" s="1"/>
      <c r="BA3064" s="1"/>
      <c r="BB3064" s="1"/>
      <c r="BC3064" s="1"/>
      <c r="BD3064" s="1"/>
      <c r="BE3064" s="1"/>
      <c r="BF3064" s="1"/>
      <c r="BG3064" s="1"/>
      <c r="BH3064" s="1"/>
      <c r="BI3064" s="1"/>
      <c r="BJ3064" s="1"/>
      <c r="BK3064" s="1"/>
    </row>
    <row r="3065" spans="1:63" s="2" customFormat="1" ht="15" customHeight="1" x14ac:dyDescent="0.15">
      <c r="A3065" s="1"/>
      <c r="B3065" s="1"/>
      <c r="C3065" s="1"/>
      <c r="D3065" s="1"/>
      <c r="E3065" s="1"/>
      <c r="F3065" s="1"/>
      <c r="G3065" s="1"/>
      <c r="H3065" s="1"/>
      <c r="I3065" s="1"/>
      <c r="J3065" s="1"/>
      <c r="K3065" s="1"/>
      <c r="L3065" s="1"/>
      <c r="M3065" s="1"/>
      <c r="N3065" s="1"/>
      <c r="O3065" s="1"/>
      <c r="P3065" s="1"/>
      <c r="Q3065" s="1"/>
      <c r="R3065" s="1"/>
      <c r="S3065" s="1"/>
      <c r="T3065" s="1"/>
      <c r="U3065" s="1"/>
      <c r="V3065" s="1"/>
      <c r="W3065" s="1"/>
      <c r="X3065" s="1"/>
      <c r="Y3065" s="1"/>
      <c r="Z3065" s="1"/>
      <c r="AA3065" s="1"/>
      <c r="AB3065" s="1"/>
      <c r="AC3065" s="1"/>
      <c r="AD3065" s="1"/>
      <c r="AE3065" s="1"/>
      <c r="AF3065" s="83"/>
      <c r="AG3065" s="87"/>
      <c r="AH3065" s="1"/>
      <c r="AI3065" s="1"/>
      <c r="AJ3065" s="1"/>
      <c r="AK3065" s="1"/>
      <c r="AL3065" s="1"/>
      <c r="AM3065" s="1"/>
      <c r="AN3065" s="1"/>
      <c r="AO3065" s="1"/>
      <c r="AP3065" s="1"/>
      <c r="AQ3065" s="1"/>
      <c r="AR3065" s="1"/>
      <c r="AS3065" s="1"/>
      <c r="AT3065" s="1"/>
      <c r="AU3065" s="1"/>
      <c r="AV3065" s="1"/>
      <c r="AW3065" s="1"/>
      <c r="AX3065" s="1"/>
      <c r="AY3065" s="1"/>
      <c r="AZ3065" s="1"/>
      <c r="BA3065" s="1"/>
      <c r="BB3065" s="1"/>
      <c r="BC3065" s="1"/>
      <c r="BD3065" s="1"/>
      <c r="BE3065" s="1"/>
      <c r="BF3065" s="1"/>
      <c r="BG3065" s="1"/>
      <c r="BH3065" s="1"/>
      <c r="BI3065" s="1"/>
      <c r="BJ3065" s="1"/>
      <c r="BK3065" s="1"/>
    </row>
    <row r="3066" spans="1:63" s="2" customFormat="1" ht="15" customHeight="1" x14ac:dyDescent="0.15">
      <c r="A3066" s="1"/>
      <c r="B3066" s="1"/>
      <c r="C3066" s="1"/>
      <c r="D3066" s="1"/>
      <c r="E3066" s="1"/>
      <c r="F3066" s="1"/>
      <c r="G3066" s="1"/>
      <c r="H3066" s="1"/>
      <c r="I3066" s="1"/>
      <c r="J3066" s="1"/>
      <c r="K3066" s="1"/>
      <c r="L3066" s="1"/>
      <c r="M3066" s="1"/>
      <c r="N3066" s="1"/>
      <c r="O3066" s="1"/>
      <c r="P3066" s="1"/>
      <c r="Q3066" s="1"/>
      <c r="R3066" s="1"/>
      <c r="S3066" s="1"/>
      <c r="T3066" s="1"/>
      <c r="U3066" s="1"/>
      <c r="V3066" s="1"/>
      <c r="W3066" s="1"/>
      <c r="X3066" s="1"/>
      <c r="Y3066" s="1"/>
      <c r="Z3066" s="1"/>
      <c r="AA3066" s="1"/>
      <c r="AB3066" s="1"/>
      <c r="AC3066" s="1"/>
      <c r="AD3066" s="1"/>
      <c r="AE3066" s="1"/>
      <c r="AF3066" s="83"/>
      <c r="AG3066" s="87"/>
      <c r="AH3066" s="1"/>
      <c r="AI3066" s="1"/>
      <c r="AJ3066" s="1"/>
      <c r="AK3066" s="1"/>
      <c r="AL3066" s="1"/>
      <c r="AM3066" s="1"/>
      <c r="AN3066" s="1"/>
      <c r="AO3066" s="1"/>
      <c r="AP3066" s="1"/>
      <c r="AQ3066" s="1"/>
      <c r="AR3066" s="1"/>
      <c r="AS3066" s="1"/>
      <c r="AT3066" s="1"/>
      <c r="AU3066" s="1"/>
      <c r="AV3066" s="1"/>
      <c r="AW3066" s="1"/>
      <c r="AX3066" s="1"/>
      <c r="AY3066" s="1"/>
      <c r="AZ3066" s="1"/>
      <c r="BA3066" s="1"/>
      <c r="BB3066" s="1"/>
      <c r="BC3066" s="1"/>
      <c r="BD3066" s="1"/>
      <c r="BE3066" s="1"/>
      <c r="BF3066" s="1"/>
      <c r="BG3066" s="1"/>
      <c r="BH3066" s="1"/>
      <c r="BI3066" s="1"/>
      <c r="BJ3066" s="1"/>
      <c r="BK3066" s="1"/>
    </row>
    <row r="3067" spans="1:63" s="2" customFormat="1" ht="15" customHeight="1" x14ac:dyDescent="0.15">
      <c r="A3067" s="1"/>
      <c r="B3067" s="1"/>
      <c r="C3067" s="1"/>
      <c r="D3067" s="1"/>
      <c r="E3067" s="1"/>
      <c r="F3067" s="1"/>
      <c r="G3067" s="1"/>
      <c r="H3067" s="1"/>
      <c r="I3067" s="1"/>
      <c r="J3067" s="1"/>
      <c r="K3067" s="1"/>
      <c r="L3067" s="1"/>
      <c r="M3067" s="1"/>
      <c r="N3067" s="1"/>
      <c r="O3067" s="1"/>
      <c r="P3067" s="1"/>
      <c r="Q3067" s="1"/>
      <c r="R3067" s="1"/>
      <c r="S3067" s="1"/>
      <c r="T3067" s="1"/>
      <c r="U3067" s="1"/>
      <c r="V3067" s="1"/>
      <c r="W3067" s="1"/>
      <c r="X3067" s="1"/>
      <c r="Y3067" s="1"/>
      <c r="Z3067" s="1"/>
      <c r="AA3067" s="1"/>
      <c r="AB3067" s="1"/>
      <c r="AC3067" s="1"/>
      <c r="AD3067" s="1"/>
      <c r="AE3067" s="1"/>
      <c r="AF3067" s="83"/>
      <c r="AG3067" s="87"/>
      <c r="AH3067" s="1"/>
      <c r="AI3067" s="1"/>
      <c r="AJ3067" s="1"/>
      <c r="AK3067" s="1"/>
      <c r="AL3067" s="1"/>
      <c r="AM3067" s="1"/>
      <c r="AN3067" s="1"/>
      <c r="AO3067" s="1"/>
      <c r="AP3067" s="1"/>
      <c r="AQ3067" s="1"/>
      <c r="AR3067" s="1"/>
      <c r="AS3067" s="1"/>
      <c r="AT3067" s="1"/>
      <c r="AU3067" s="1"/>
      <c r="AV3067" s="1"/>
      <c r="AW3067" s="1"/>
      <c r="AX3067" s="1"/>
      <c r="AY3067" s="1"/>
      <c r="AZ3067" s="1"/>
      <c r="BA3067" s="1"/>
      <c r="BB3067" s="1"/>
      <c r="BC3067" s="1"/>
      <c r="BD3067" s="1"/>
      <c r="BE3067" s="1"/>
      <c r="BF3067" s="1"/>
      <c r="BG3067" s="1"/>
      <c r="BH3067" s="1"/>
      <c r="BI3067" s="1"/>
      <c r="BJ3067" s="1"/>
      <c r="BK3067" s="1"/>
    </row>
    <row r="3068" spans="1:63" s="2" customFormat="1" ht="15" customHeight="1" x14ac:dyDescent="0.15">
      <c r="A3068" s="1"/>
      <c r="B3068" s="1"/>
      <c r="C3068" s="1"/>
      <c r="D3068" s="1"/>
      <c r="E3068" s="1"/>
      <c r="F3068" s="1"/>
      <c r="G3068" s="1"/>
      <c r="H3068" s="1"/>
      <c r="I3068" s="1"/>
      <c r="J3068" s="1"/>
      <c r="K3068" s="1"/>
      <c r="L3068" s="1"/>
      <c r="M3068" s="1"/>
      <c r="N3068" s="1"/>
      <c r="O3068" s="1"/>
      <c r="P3068" s="1"/>
      <c r="Q3068" s="1"/>
      <c r="R3068" s="1"/>
      <c r="S3068" s="1"/>
      <c r="T3068" s="1"/>
      <c r="U3068" s="1"/>
      <c r="V3068" s="1"/>
      <c r="W3068" s="1"/>
      <c r="X3068" s="1"/>
      <c r="Y3068" s="1"/>
      <c r="Z3068" s="1"/>
      <c r="AA3068" s="1"/>
      <c r="AB3068" s="1"/>
      <c r="AC3068" s="1"/>
      <c r="AD3068" s="1"/>
      <c r="AE3068" s="1"/>
      <c r="AF3068" s="83"/>
      <c r="AG3068" s="87"/>
      <c r="AH3068" s="1"/>
      <c r="AI3068" s="1"/>
      <c r="AJ3068" s="1"/>
      <c r="AK3068" s="1"/>
      <c r="AL3068" s="1"/>
      <c r="AM3068" s="1"/>
      <c r="AN3068" s="1"/>
      <c r="AO3068" s="1"/>
      <c r="AP3068" s="1"/>
      <c r="AQ3068" s="1"/>
      <c r="AR3068" s="1"/>
      <c r="AS3068" s="1"/>
      <c r="AT3068" s="1"/>
      <c r="AU3068" s="1"/>
      <c r="AV3068" s="1"/>
      <c r="AW3068" s="1"/>
      <c r="AX3068" s="1"/>
      <c r="AY3068" s="1"/>
      <c r="AZ3068" s="1"/>
      <c r="BA3068" s="1"/>
      <c r="BB3068" s="1"/>
      <c r="BC3068" s="1"/>
      <c r="BD3068" s="1"/>
      <c r="BE3068" s="1"/>
      <c r="BF3068" s="1"/>
      <c r="BG3068" s="1"/>
      <c r="BH3068" s="1"/>
      <c r="BI3068" s="1"/>
      <c r="BJ3068" s="1"/>
      <c r="BK3068" s="1"/>
    </row>
    <row r="3069" spans="1:63" s="2" customFormat="1" ht="15" customHeight="1" x14ac:dyDescent="0.15">
      <c r="A3069" s="1"/>
      <c r="B3069" s="1"/>
      <c r="C3069" s="1"/>
      <c r="D3069" s="1"/>
      <c r="E3069" s="1"/>
      <c r="F3069" s="1"/>
      <c r="G3069" s="1"/>
      <c r="H3069" s="1"/>
      <c r="I3069" s="1"/>
      <c r="J3069" s="1"/>
      <c r="K3069" s="1"/>
      <c r="L3069" s="1"/>
      <c r="M3069" s="1"/>
      <c r="N3069" s="1"/>
      <c r="O3069" s="1"/>
      <c r="P3069" s="1"/>
      <c r="Q3069" s="1"/>
      <c r="R3069" s="1"/>
      <c r="S3069" s="1"/>
      <c r="T3069" s="1"/>
      <c r="U3069" s="1"/>
      <c r="V3069" s="1"/>
      <c r="W3069" s="1"/>
      <c r="X3069" s="1"/>
      <c r="Y3069" s="1"/>
      <c r="Z3069" s="1"/>
      <c r="AA3069" s="1"/>
      <c r="AB3069" s="1"/>
      <c r="AC3069" s="1"/>
      <c r="AD3069" s="1"/>
      <c r="AE3069" s="1"/>
      <c r="AF3069" s="83"/>
      <c r="AG3069" s="87"/>
      <c r="AH3069" s="1"/>
      <c r="AI3069" s="1"/>
      <c r="AJ3069" s="1"/>
      <c r="AK3069" s="1"/>
      <c r="AL3069" s="1"/>
      <c r="AM3069" s="1"/>
      <c r="AN3069" s="1"/>
      <c r="AO3069" s="1"/>
      <c r="AP3069" s="1"/>
      <c r="AQ3069" s="1"/>
      <c r="AR3069" s="1"/>
      <c r="AS3069" s="1"/>
      <c r="AT3069" s="1"/>
      <c r="AU3069" s="1"/>
      <c r="AV3069" s="1"/>
      <c r="AW3069" s="1"/>
      <c r="AX3069" s="1"/>
      <c r="AY3069" s="1"/>
      <c r="AZ3069" s="1"/>
      <c r="BA3069" s="1"/>
      <c r="BB3069" s="1"/>
      <c r="BC3069" s="1"/>
      <c r="BD3069" s="1"/>
      <c r="BE3069" s="1"/>
      <c r="BF3069" s="1"/>
      <c r="BG3069" s="1"/>
      <c r="BH3069" s="1"/>
      <c r="BI3069" s="1"/>
      <c r="BJ3069" s="1"/>
      <c r="BK3069" s="1"/>
    </row>
    <row r="3070" spans="1:63" s="2" customFormat="1" ht="15" customHeight="1" x14ac:dyDescent="0.15">
      <c r="A3070" s="1"/>
      <c r="B3070" s="1"/>
      <c r="C3070" s="1"/>
      <c r="D3070" s="1"/>
      <c r="E3070" s="1"/>
      <c r="F3070" s="1"/>
      <c r="G3070" s="1"/>
      <c r="H3070" s="1"/>
      <c r="I3070" s="1"/>
      <c r="J3070" s="1"/>
      <c r="K3070" s="1"/>
      <c r="L3070" s="1"/>
      <c r="M3070" s="1"/>
      <c r="N3070" s="1"/>
      <c r="O3070" s="1"/>
      <c r="P3070" s="1"/>
      <c r="Q3070" s="1"/>
      <c r="R3070" s="1"/>
      <c r="S3070" s="1"/>
      <c r="T3070" s="1"/>
      <c r="U3070" s="1"/>
      <c r="V3070" s="1"/>
      <c r="W3070" s="1"/>
      <c r="X3070" s="1"/>
      <c r="Y3070" s="1"/>
      <c r="Z3070" s="1"/>
      <c r="AA3070" s="1"/>
      <c r="AB3070" s="1"/>
      <c r="AC3070" s="1"/>
      <c r="AD3070" s="1"/>
      <c r="AE3070" s="1"/>
      <c r="AF3070" s="83"/>
      <c r="AG3070" s="87"/>
      <c r="AH3070" s="1"/>
      <c r="AI3070" s="1"/>
      <c r="AJ3070" s="1"/>
      <c r="AK3070" s="1"/>
      <c r="AL3070" s="1"/>
      <c r="AM3070" s="1"/>
      <c r="AN3070" s="1"/>
      <c r="AO3070" s="1"/>
      <c r="AP3070" s="1"/>
      <c r="AQ3070" s="1"/>
      <c r="AR3070" s="1"/>
      <c r="AS3070" s="1"/>
      <c r="AT3070" s="1"/>
      <c r="AU3070" s="1"/>
      <c r="AV3070" s="1"/>
      <c r="AW3070" s="1"/>
      <c r="AX3070" s="1"/>
      <c r="AY3070" s="1"/>
      <c r="AZ3070" s="1"/>
      <c r="BA3070" s="1"/>
      <c r="BB3070" s="1"/>
      <c r="BC3070" s="1"/>
      <c r="BD3070" s="1"/>
      <c r="BE3070" s="1"/>
      <c r="BF3070" s="1"/>
      <c r="BG3070" s="1"/>
      <c r="BH3070" s="1"/>
      <c r="BI3070" s="1"/>
      <c r="BJ3070" s="1"/>
      <c r="BK3070" s="1"/>
    </row>
    <row r="3071" spans="1:63" s="2" customFormat="1" ht="15" customHeight="1" x14ac:dyDescent="0.15">
      <c r="A3071" s="1"/>
      <c r="B3071" s="1"/>
      <c r="C3071" s="1"/>
      <c r="D3071" s="1"/>
      <c r="E3071" s="1"/>
      <c r="F3071" s="1"/>
      <c r="G3071" s="1"/>
      <c r="H3071" s="1"/>
      <c r="I3071" s="1"/>
      <c r="J3071" s="1"/>
      <c r="K3071" s="1"/>
      <c r="L3071" s="1"/>
      <c r="M3071" s="1"/>
      <c r="N3071" s="1"/>
      <c r="O3071" s="1"/>
      <c r="P3071" s="1"/>
      <c r="Q3071" s="1"/>
      <c r="R3071" s="1"/>
      <c r="S3071" s="1"/>
      <c r="T3071" s="1"/>
      <c r="U3071" s="1"/>
      <c r="V3071" s="1"/>
      <c r="W3071" s="1"/>
      <c r="X3071" s="1"/>
      <c r="Y3071" s="1"/>
      <c r="Z3071" s="1"/>
      <c r="AA3071" s="1"/>
      <c r="AB3071" s="1"/>
      <c r="AC3071" s="1"/>
      <c r="AD3071" s="1"/>
      <c r="AE3071" s="1"/>
      <c r="AF3071" s="83"/>
      <c r="AG3071" s="87"/>
      <c r="AH3071" s="1"/>
      <c r="AI3071" s="1"/>
      <c r="AJ3071" s="1"/>
      <c r="AK3071" s="1"/>
      <c r="AL3071" s="1"/>
      <c r="AM3071" s="1"/>
      <c r="AN3071" s="1"/>
      <c r="AO3071" s="1"/>
      <c r="AP3071" s="1"/>
      <c r="AQ3071" s="1"/>
      <c r="AR3071" s="1"/>
      <c r="AS3071" s="1"/>
      <c r="AT3071" s="1"/>
      <c r="AU3071" s="1"/>
      <c r="AV3071" s="1"/>
      <c r="AW3071" s="1"/>
      <c r="AX3071" s="1"/>
      <c r="AY3071" s="1"/>
      <c r="AZ3071" s="1"/>
      <c r="BA3071" s="1"/>
      <c r="BB3071" s="1"/>
      <c r="BC3071" s="1"/>
      <c r="BD3071" s="1"/>
      <c r="BE3071" s="1"/>
      <c r="BF3071" s="1"/>
      <c r="BG3071" s="1"/>
      <c r="BH3071" s="1"/>
      <c r="BI3071" s="1"/>
      <c r="BJ3071" s="1"/>
      <c r="BK3071" s="1"/>
    </row>
    <row r="3072" spans="1:63" s="2" customFormat="1" ht="15" customHeight="1" x14ac:dyDescent="0.15">
      <c r="A3072" s="1"/>
      <c r="B3072" s="1"/>
      <c r="C3072" s="1"/>
      <c r="D3072" s="1"/>
      <c r="E3072" s="1"/>
      <c r="F3072" s="1"/>
      <c r="G3072" s="1"/>
      <c r="H3072" s="1"/>
      <c r="I3072" s="1"/>
      <c r="J3072" s="1"/>
      <c r="K3072" s="1"/>
      <c r="L3072" s="1"/>
      <c r="M3072" s="1"/>
      <c r="N3072" s="1"/>
      <c r="O3072" s="1"/>
      <c r="P3072" s="1"/>
      <c r="Q3072" s="1"/>
      <c r="R3072" s="1"/>
      <c r="S3072" s="1"/>
      <c r="T3072" s="1"/>
      <c r="U3072" s="1"/>
      <c r="V3072" s="1"/>
      <c r="W3072" s="1"/>
      <c r="X3072" s="1"/>
      <c r="Y3072" s="1"/>
      <c r="Z3072" s="1"/>
      <c r="AA3072" s="1"/>
      <c r="AB3072" s="1"/>
      <c r="AC3072" s="1"/>
      <c r="AD3072" s="1"/>
      <c r="AE3072" s="1"/>
      <c r="AF3072" s="83"/>
      <c r="AG3072" s="87"/>
      <c r="AH3072" s="1"/>
      <c r="AI3072" s="1"/>
      <c r="AJ3072" s="1"/>
      <c r="AK3072" s="1"/>
      <c r="AL3072" s="1"/>
      <c r="AM3072" s="1"/>
      <c r="AN3072" s="1"/>
      <c r="AO3072" s="1"/>
      <c r="AP3072" s="1"/>
      <c r="AQ3072" s="1"/>
      <c r="AR3072" s="1"/>
      <c r="AS3072" s="1"/>
      <c r="AT3072" s="1"/>
      <c r="AU3072" s="1"/>
      <c r="AV3072" s="1"/>
      <c r="AW3072" s="1"/>
      <c r="AX3072" s="1"/>
      <c r="AY3072" s="1"/>
      <c r="AZ3072" s="1"/>
      <c r="BA3072" s="1"/>
      <c r="BB3072" s="1"/>
      <c r="BC3072" s="1"/>
      <c r="BD3072" s="1"/>
      <c r="BE3072" s="1"/>
      <c r="BF3072" s="1"/>
      <c r="BG3072" s="1"/>
      <c r="BH3072" s="1"/>
      <c r="BI3072" s="1"/>
      <c r="BJ3072" s="1"/>
      <c r="BK3072" s="1"/>
    </row>
    <row r="3073" spans="1:63" s="2" customFormat="1" ht="15" customHeight="1" x14ac:dyDescent="0.15">
      <c r="A3073" s="1"/>
      <c r="B3073" s="1"/>
      <c r="C3073" s="1"/>
      <c r="D3073" s="1"/>
      <c r="E3073" s="1"/>
      <c r="F3073" s="1"/>
      <c r="G3073" s="1"/>
      <c r="H3073" s="1"/>
      <c r="I3073" s="1"/>
      <c r="J3073" s="1"/>
      <c r="K3073" s="1"/>
      <c r="L3073" s="1"/>
      <c r="M3073" s="1"/>
      <c r="N3073" s="1"/>
      <c r="O3073" s="1"/>
      <c r="P3073" s="1"/>
      <c r="Q3073" s="1"/>
      <c r="R3073" s="1"/>
      <c r="S3073" s="1"/>
      <c r="T3073" s="1"/>
      <c r="U3073" s="1"/>
      <c r="V3073" s="1"/>
      <c r="W3073" s="1"/>
      <c r="X3073" s="1"/>
      <c r="Y3073" s="1"/>
      <c r="Z3073" s="1"/>
      <c r="AA3073" s="1"/>
      <c r="AB3073" s="1"/>
      <c r="AC3073" s="1"/>
      <c r="AD3073" s="1"/>
      <c r="AE3073" s="1"/>
      <c r="AF3073" s="83"/>
      <c r="AG3073" s="87"/>
      <c r="AH3073" s="1"/>
      <c r="AI3073" s="1"/>
      <c r="AJ3073" s="1"/>
      <c r="AK3073" s="1"/>
      <c r="AL3073" s="1"/>
      <c r="AM3073" s="1"/>
      <c r="AN3073" s="1"/>
      <c r="AO3073" s="1"/>
      <c r="AP3073" s="1"/>
      <c r="AQ3073" s="1"/>
      <c r="AR3073" s="1"/>
      <c r="AS3073" s="1"/>
      <c r="AT3073" s="1"/>
      <c r="AU3073" s="1"/>
      <c r="AV3073" s="1"/>
      <c r="AW3073" s="1"/>
      <c r="AX3073" s="1"/>
      <c r="AY3073" s="1"/>
      <c r="AZ3073" s="1"/>
      <c r="BA3073" s="1"/>
      <c r="BB3073" s="1"/>
      <c r="BC3073" s="1"/>
      <c r="BD3073" s="1"/>
      <c r="BE3073" s="1"/>
      <c r="BF3073" s="1"/>
      <c r="BG3073" s="1"/>
      <c r="BH3073" s="1"/>
      <c r="BI3073" s="1"/>
      <c r="BJ3073" s="1"/>
      <c r="BK3073" s="1"/>
    </row>
    <row r="3074" spans="1:63" s="2" customFormat="1" ht="15" customHeight="1" x14ac:dyDescent="0.15">
      <c r="A3074" s="1"/>
      <c r="B3074" s="1"/>
      <c r="C3074" s="1"/>
      <c r="D3074" s="1"/>
      <c r="E3074" s="1"/>
      <c r="F3074" s="1"/>
      <c r="G3074" s="1"/>
      <c r="H3074" s="1"/>
      <c r="I3074" s="1"/>
      <c r="J3074" s="1"/>
      <c r="K3074" s="1"/>
      <c r="L3074" s="1"/>
      <c r="M3074" s="1"/>
      <c r="N3074" s="1"/>
      <c r="O3074" s="1"/>
      <c r="P3074" s="1"/>
      <c r="Q3074" s="1"/>
      <c r="R3074" s="1"/>
      <c r="S3074" s="1"/>
      <c r="T3074" s="1"/>
      <c r="U3074" s="1"/>
      <c r="V3074" s="1"/>
      <c r="W3074" s="1"/>
      <c r="X3074" s="1"/>
      <c r="Y3074" s="1"/>
      <c r="Z3074" s="1"/>
      <c r="AA3074" s="1"/>
      <c r="AB3074" s="1"/>
      <c r="AC3074" s="1"/>
      <c r="AD3074" s="1"/>
      <c r="AE3074" s="1"/>
      <c r="AF3074" s="83"/>
      <c r="AG3074" s="87"/>
      <c r="AH3074" s="1"/>
      <c r="AI3074" s="1"/>
      <c r="AJ3074" s="1"/>
      <c r="AK3074" s="1"/>
      <c r="AL3074" s="1"/>
      <c r="AM3074" s="1"/>
      <c r="AN3074" s="1"/>
      <c r="AO3074" s="1"/>
      <c r="AP3074" s="1"/>
      <c r="AQ3074" s="1"/>
      <c r="AR3074" s="1"/>
      <c r="AS3074" s="1"/>
      <c r="AT3074" s="1"/>
      <c r="AU3074" s="1"/>
      <c r="AV3074" s="1"/>
      <c r="AW3074" s="1"/>
      <c r="AX3074" s="1"/>
      <c r="AY3074" s="1"/>
      <c r="AZ3074" s="1"/>
      <c r="BA3074" s="1"/>
      <c r="BB3074" s="1"/>
      <c r="BC3074" s="1"/>
      <c r="BD3074" s="1"/>
      <c r="BE3074" s="1"/>
      <c r="BF3074" s="1"/>
      <c r="BG3074" s="1"/>
      <c r="BH3074" s="1"/>
      <c r="BI3074" s="1"/>
      <c r="BJ3074" s="1"/>
      <c r="BK3074" s="1"/>
    </row>
    <row r="3075" spans="1:63" s="2" customFormat="1" ht="15" customHeight="1" x14ac:dyDescent="0.15">
      <c r="A3075" s="1"/>
      <c r="B3075" s="1"/>
      <c r="C3075" s="1"/>
      <c r="D3075" s="1"/>
      <c r="E3075" s="1"/>
      <c r="F3075" s="1"/>
      <c r="G3075" s="1"/>
      <c r="H3075" s="1"/>
      <c r="I3075" s="1"/>
      <c r="J3075" s="1"/>
      <c r="K3075" s="1"/>
      <c r="L3075" s="1"/>
      <c r="M3075" s="1"/>
      <c r="N3075" s="1"/>
      <c r="O3075" s="1"/>
      <c r="P3075" s="1"/>
      <c r="Q3075" s="1"/>
      <c r="R3075" s="1"/>
      <c r="S3075" s="1"/>
      <c r="T3075" s="1"/>
      <c r="U3075" s="1"/>
      <c r="V3075" s="1"/>
      <c r="W3075" s="1"/>
      <c r="X3075" s="1"/>
      <c r="Y3075" s="1"/>
      <c r="Z3075" s="1"/>
      <c r="AA3075" s="1"/>
      <c r="AB3075" s="1"/>
      <c r="AC3075" s="1"/>
      <c r="AD3075" s="1"/>
      <c r="AE3075" s="1"/>
      <c r="AF3075" s="83"/>
      <c r="AG3075" s="87"/>
      <c r="AH3075" s="1"/>
      <c r="AI3075" s="1"/>
      <c r="AJ3075" s="1"/>
      <c r="AK3075" s="1"/>
      <c r="AL3075" s="1"/>
      <c r="AM3075" s="1"/>
      <c r="AN3075" s="1"/>
      <c r="AO3075" s="1"/>
      <c r="AP3075" s="1"/>
      <c r="AQ3075" s="1"/>
      <c r="AR3075" s="1"/>
      <c r="AS3075" s="1"/>
      <c r="AT3075" s="1"/>
      <c r="AU3075" s="1"/>
      <c r="AV3075" s="1"/>
      <c r="AW3075" s="1"/>
      <c r="AX3075" s="1"/>
      <c r="AY3075" s="1"/>
      <c r="AZ3075" s="1"/>
      <c r="BA3075" s="1"/>
      <c r="BB3075" s="1"/>
      <c r="BC3075" s="1"/>
      <c r="BD3075" s="1"/>
      <c r="BE3075" s="1"/>
      <c r="BF3075" s="1"/>
      <c r="BG3075" s="1"/>
      <c r="BH3075" s="1"/>
      <c r="BI3075" s="1"/>
      <c r="BJ3075" s="1"/>
      <c r="BK3075" s="1"/>
    </row>
    <row r="3076" spans="1:63" s="2" customFormat="1" ht="15" customHeight="1" x14ac:dyDescent="0.15">
      <c r="A3076" s="1"/>
      <c r="B3076" s="1"/>
      <c r="C3076" s="1"/>
      <c r="D3076" s="1"/>
      <c r="E3076" s="1"/>
      <c r="F3076" s="1"/>
      <c r="G3076" s="1"/>
      <c r="H3076" s="1"/>
      <c r="I3076" s="1"/>
      <c r="J3076" s="1"/>
      <c r="K3076" s="1"/>
      <c r="L3076" s="1"/>
      <c r="M3076" s="1"/>
      <c r="N3076" s="1"/>
      <c r="O3076" s="1"/>
      <c r="P3076" s="1"/>
      <c r="Q3076" s="1"/>
      <c r="R3076" s="1"/>
      <c r="S3076" s="1"/>
      <c r="T3076" s="1"/>
      <c r="U3076" s="1"/>
      <c r="V3076" s="1"/>
      <c r="W3076" s="1"/>
      <c r="X3076" s="1"/>
      <c r="Y3076" s="1"/>
      <c r="Z3076" s="1"/>
      <c r="AA3076" s="1"/>
      <c r="AB3076" s="1"/>
      <c r="AC3076" s="1"/>
      <c r="AD3076" s="1"/>
      <c r="AE3076" s="1"/>
      <c r="AF3076" s="83"/>
      <c r="AG3076" s="87"/>
      <c r="AH3076" s="1"/>
      <c r="AI3076" s="1"/>
      <c r="AJ3076" s="1"/>
      <c r="AK3076" s="1"/>
      <c r="AL3076" s="1"/>
      <c r="AM3076" s="1"/>
      <c r="AN3076" s="1"/>
      <c r="AO3076" s="1"/>
      <c r="AP3076" s="1"/>
      <c r="AQ3076" s="1"/>
      <c r="AR3076" s="1"/>
      <c r="AS3076" s="1"/>
      <c r="AT3076" s="1"/>
      <c r="AU3076" s="1"/>
      <c r="AV3076" s="1"/>
      <c r="AW3076" s="1"/>
      <c r="AX3076" s="1"/>
      <c r="AY3076" s="1"/>
      <c r="AZ3076" s="1"/>
      <c r="BA3076" s="1"/>
      <c r="BB3076" s="1"/>
      <c r="BC3076" s="1"/>
      <c r="BD3076" s="1"/>
      <c r="BE3076" s="1"/>
      <c r="BF3076" s="1"/>
      <c r="BG3076" s="1"/>
      <c r="BH3076" s="1"/>
      <c r="BI3076" s="1"/>
      <c r="BJ3076" s="1"/>
      <c r="BK3076" s="1"/>
    </row>
    <row r="3077" spans="1:63" s="2" customFormat="1" ht="15" customHeight="1" x14ac:dyDescent="0.15">
      <c r="A3077" s="1"/>
      <c r="B3077" s="1"/>
      <c r="C3077" s="1"/>
      <c r="D3077" s="1"/>
      <c r="E3077" s="1"/>
      <c r="F3077" s="1"/>
      <c r="G3077" s="1"/>
      <c r="H3077" s="1"/>
      <c r="I3077" s="1"/>
      <c r="J3077" s="1"/>
      <c r="K3077" s="1"/>
      <c r="L3077" s="1"/>
      <c r="M3077" s="1"/>
      <c r="N3077" s="1"/>
      <c r="O3077" s="1"/>
      <c r="P3077" s="1"/>
      <c r="Q3077" s="1"/>
      <c r="R3077" s="1"/>
      <c r="S3077" s="1"/>
      <c r="T3077" s="1"/>
      <c r="U3077" s="1"/>
      <c r="V3077" s="1"/>
      <c r="W3077" s="1"/>
      <c r="X3077" s="1"/>
      <c r="Y3077" s="1"/>
      <c r="Z3077" s="1"/>
      <c r="AA3077" s="1"/>
      <c r="AB3077" s="1"/>
      <c r="AC3077" s="1"/>
      <c r="AD3077" s="1"/>
      <c r="AE3077" s="1"/>
      <c r="AF3077" s="83"/>
      <c r="AG3077" s="87"/>
      <c r="AH3077" s="1"/>
      <c r="AI3077" s="1"/>
      <c r="AJ3077" s="1"/>
      <c r="AK3077" s="1"/>
      <c r="AL3077" s="1"/>
      <c r="AM3077" s="1"/>
      <c r="AN3077" s="1"/>
      <c r="AO3077" s="1"/>
      <c r="AP3077" s="1"/>
      <c r="AQ3077" s="1"/>
      <c r="AR3077" s="1"/>
      <c r="AS3077" s="1"/>
      <c r="AT3077" s="1"/>
      <c r="AU3077" s="1"/>
      <c r="AV3077" s="1"/>
      <c r="AW3077" s="1"/>
      <c r="AX3077" s="1"/>
      <c r="AY3077" s="1"/>
      <c r="AZ3077" s="1"/>
      <c r="BA3077" s="1"/>
      <c r="BB3077" s="1"/>
      <c r="BC3077" s="1"/>
      <c r="BD3077" s="1"/>
      <c r="BE3077" s="1"/>
      <c r="BF3077" s="1"/>
      <c r="BG3077" s="1"/>
      <c r="BH3077" s="1"/>
      <c r="BI3077" s="1"/>
      <c r="BJ3077" s="1"/>
      <c r="BK3077" s="1"/>
    </row>
    <row r="3078" spans="1:63" s="2" customFormat="1" ht="15" customHeight="1" x14ac:dyDescent="0.15">
      <c r="A3078" s="1"/>
      <c r="B3078" s="1"/>
      <c r="C3078" s="1"/>
      <c r="D3078" s="1"/>
      <c r="E3078" s="1"/>
      <c r="F3078" s="1"/>
      <c r="G3078" s="1"/>
      <c r="H3078" s="1"/>
      <c r="I3078" s="1"/>
      <c r="J3078" s="1"/>
      <c r="K3078" s="1"/>
      <c r="L3078" s="1"/>
      <c r="M3078" s="1"/>
      <c r="N3078" s="1"/>
      <c r="O3078" s="1"/>
      <c r="P3078" s="1"/>
      <c r="Q3078" s="1"/>
      <c r="R3078" s="1"/>
      <c r="S3078" s="1"/>
      <c r="T3078" s="1"/>
      <c r="U3078" s="1"/>
      <c r="V3078" s="1"/>
      <c r="W3078" s="1"/>
      <c r="X3078" s="1"/>
      <c r="Y3078" s="1"/>
      <c r="Z3078" s="1"/>
      <c r="AA3078" s="1"/>
      <c r="AB3078" s="1"/>
      <c r="AC3078" s="1"/>
      <c r="AD3078" s="1"/>
      <c r="AE3078" s="1"/>
      <c r="AF3078" s="83"/>
      <c r="AG3078" s="87"/>
      <c r="AH3078" s="1"/>
      <c r="AI3078" s="1"/>
      <c r="AJ3078" s="1"/>
      <c r="AK3078" s="1"/>
      <c r="AL3078" s="1"/>
      <c r="AM3078" s="1"/>
      <c r="AN3078" s="1"/>
      <c r="AO3078" s="1"/>
      <c r="AP3078" s="1"/>
      <c r="AQ3078" s="1"/>
      <c r="AR3078" s="1"/>
      <c r="AS3078" s="1"/>
      <c r="AT3078" s="1"/>
      <c r="AU3078" s="1"/>
      <c r="AV3078" s="1"/>
      <c r="AW3078" s="1"/>
      <c r="AX3078" s="1"/>
      <c r="AY3078" s="1"/>
      <c r="AZ3078" s="1"/>
      <c r="BA3078" s="1"/>
      <c r="BB3078" s="1"/>
      <c r="BC3078" s="1"/>
      <c r="BD3078" s="1"/>
      <c r="BE3078" s="1"/>
      <c r="BF3078" s="1"/>
      <c r="BG3078" s="1"/>
      <c r="BH3078" s="1"/>
      <c r="BI3078" s="1"/>
      <c r="BJ3078" s="1"/>
      <c r="BK3078" s="1"/>
    </row>
    <row r="3079" spans="1:63" s="2" customFormat="1" ht="15" customHeight="1" x14ac:dyDescent="0.15">
      <c r="A3079" s="1"/>
      <c r="B3079" s="1"/>
      <c r="C3079" s="1"/>
      <c r="D3079" s="1"/>
      <c r="E3079" s="1"/>
      <c r="F3079" s="1"/>
      <c r="G3079" s="1"/>
      <c r="H3079" s="1"/>
      <c r="I3079" s="1"/>
      <c r="J3079" s="1"/>
      <c r="K3079" s="1"/>
      <c r="L3079" s="1"/>
      <c r="M3079" s="1"/>
      <c r="N3079" s="1"/>
      <c r="O3079" s="1"/>
      <c r="P3079" s="1"/>
      <c r="Q3079" s="1"/>
      <c r="R3079" s="1"/>
      <c r="S3079" s="1"/>
      <c r="T3079" s="1"/>
      <c r="U3079" s="1"/>
      <c r="V3079" s="1"/>
      <c r="W3079" s="1"/>
      <c r="X3079" s="1"/>
      <c r="Y3079" s="1"/>
      <c r="Z3079" s="1"/>
      <c r="AA3079" s="1"/>
      <c r="AB3079" s="1"/>
      <c r="AC3079" s="1"/>
      <c r="AD3079" s="1"/>
      <c r="AE3079" s="1"/>
      <c r="AF3079" s="83"/>
      <c r="AG3079" s="87"/>
      <c r="AH3079" s="1"/>
      <c r="AI3079" s="1"/>
      <c r="AJ3079" s="1"/>
      <c r="AK3079" s="1"/>
      <c r="AL3079" s="1"/>
      <c r="AM3079" s="1"/>
      <c r="AN3079" s="1"/>
      <c r="AO3079" s="1"/>
      <c r="AP3079" s="1"/>
      <c r="AQ3079" s="1"/>
      <c r="AR3079" s="1"/>
      <c r="AS3079" s="1"/>
      <c r="AT3079" s="1"/>
      <c r="AU3079" s="1"/>
      <c r="AV3079" s="1"/>
      <c r="AW3079" s="1"/>
      <c r="AX3079" s="1"/>
      <c r="AY3079" s="1"/>
      <c r="AZ3079" s="1"/>
      <c r="BA3079" s="1"/>
      <c r="BB3079" s="1"/>
      <c r="BC3079" s="1"/>
      <c r="BD3079" s="1"/>
      <c r="BE3079" s="1"/>
      <c r="BF3079" s="1"/>
      <c r="BG3079" s="1"/>
      <c r="BH3079" s="1"/>
      <c r="BI3079" s="1"/>
      <c r="BJ3079" s="1"/>
      <c r="BK3079" s="1"/>
    </row>
    <row r="3080" spans="1:63" s="2" customFormat="1" ht="15" customHeight="1" x14ac:dyDescent="0.15">
      <c r="A3080" s="1"/>
      <c r="B3080" s="1"/>
      <c r="C3080" s="1"/>
      <c r="D3080" s="1"/>
      <c r="E3080" s="1"/>
      <c r="F3080" s="1"/>
      <c r="G3080" s="1"/>
      <c r="H3080" s="1"/>
      <c r="I3080" s="1"/>
      <c r="J3080" s="1"/>
      <c r="K3080" s="1"/>
      <c r="L3080" s="1"/>
      <c r="M3080" s="1"/>
      <c r="N3080" s="1"/>
      <c r="O3080" s="1"/>
      <c r="P3080" s="1"/>
      <c r="Q3080" s="1"/>
      <c r="R3080" s="1"/>
      <c r="S3080" s="1"/>
      <c r="T3080" s="1"/>
      <c r="U3080" s="1"/>
      <c r="V3080" s="1"/>
      <c r="W3080" s="1"/>
      <c r="X3080" s="1"/>
      <c r="Y3080" s="1"/>
      <c r="Z3080" s="1"/>
      <c r="AA3080" s="1"/>
      <c r="AB3080" s="1"/>
      <c r="AC3080" s="1"/>
      <c r="AD3080" s="1"/>
      <c r="AE3080" s="1"/>
      <c r="AF3080" s="83"/>
      <c r="AG3080" s="87"/>
      <c r="AH3080" s="1"/>
      <c r="AI3080" s="1"/>
      <c r="AJ3080" s="1"/>
      <c r="AK3080" s="1"/>
      <c r="AL3080" s="1"/>
      <c r="AM3080" s="1"/>
      <c r="AN3080" s="1"/>
      <c r="AO3080" s="1"/>
      <c r="AP3080" s="1"/>
      <c r="AQ3080" s="1"/>
      <c r="AR3080" s="1"/>
      <c r="AS3080" s="1"/>
      <c r="AT3080" s="1"/>
      <c r="AU3080" s="1"/>
      <c r="AV3080" s="1"/>
      <c r="AW3080" s="1"/>
      <c r="AX3080" s="1"/>
      <c r="AY3080" s="1"/>
      <c r="AZ3080" s="1"/>
      <c r="BA3080" s="1"/>
      <c r="BB3080" s="1"/>
      <c r="BC3080" s="1"/>
      <c r="BD3080" s="1"/>
      <c r="BE3080" s="1"/>
      <c r="BF3080" s="1"/>
      <c r="BG3080" s="1"/>
      <c r="BH3080" s="1"/>
      <c r="BI3080" s="1"/>
      <c r="BJ3080" s="1"/>
      <c r="BK3080" s="1"/>
    </row>
    <row r="3081" spans="1:63" s="2" customFormat="1" ht="15" customHeight="1" x14ac:dyDescent="0.15">
      <c r="A3081" s="1"/>
      <c r="B3081" s="1"/>
      <c r="C3081" s="1"/>
      <c r="D3081" s="1"/>
      <c r="E3081" s="1"/>
      <c r="F3081" s="1"/>
      <c r="G3081" s="1"/>
      <c r="H3081" s="1"/>
      <c r="I3081" s="1"/>
      <c r="J3081" s="1"/>
      <c r="K3081" s="1"/>
      <c r="L3081" s="1"/>
      <c r="M3081" s="1"/>
      <c r="N3081" s="1"/>
      <c r="O3081" s="1"/>
      <c r="P3081" s="1"/>
      <c r="Q3081" s="1"/>
      <c r="R3081" s="1"/>
      <c r="S3081" s="1"/>
      <c r="T3081" s="1"/>
      <c r="U3081" s="1"/>
      <c r="V3081" s="1"/>
      <c r="W3081" s="1"/>
      <c r="X3081" s="1"/>
      <c r="Y3081" s="1"/>
      <c r="Z3081" s="1"/>
      <c r="AA3081" s="1"/>
      <c r="AB3081" s="1"/>
      <c r="AC3081" s="1"/>
      <c r="AD3081" s="1"/>
      <c r="AE3081" s="1"/>
      <c r="AF3081" s="83"/>
      <c r="AG3081" s="87"/>
      <c r="AH3081" s="1"/>
      <c r="AI3081" s="1"/>
      <c r="AJ3081" s="1"/>
      <c r="AK3081" s="1"/>
      <c r="AL3081" s="1"/>
      <c r="AM3081" s="1"/>
      <c r="AN3081" s="1"/>
      <c r="AO3081" s="1"/>
      <c r="AP3081" s="1"/>
      <c r="AQ3081" s="1"/>
      <c r="AR3081" s="1"/>
      <c r="AS3081" s="1"/>
      <c r="AT3081" s="1"/>
      <c r="AU3081" s="1"/>
      <c r="AV3081" s="1"/>
      <c r="AW3081" s="1"/>
      <c r="AX3081" s="1"/>
      <c r="AY3081" s="1"/>
      <c r="AZ3081" s="1"/>
      <c r="BA3081" s="1"/>
      <c r="BB3081" s="1"/>
      <c r="BC3081" s="1"/>
      <c r="BD3081" s="1"/>
      <c r="BE3081" s="1"/>
      <c r="BF3081" s="1"/>
      <c r="BG3081" s="1"/>
      <c r="BH3081" s="1"/>
      <c r="BI3081" s="1"/>
      <c r="BJ3081" s="1"/>
      <c r="BK3081" s="1"/>
    </row>
    <row r="3082" spans="1:63" s="2" customFormat="1" ht="15" customHeight="1" x14ac:dyDescent="0.15">
      <c r="A3082" s="1"/>
      <c r="B3082" s="1"/>
      <c r="C3082" s="1"/>
      <c r="D3082" s="1"/>
      <c r="E3082" s="1"/>
      <c r="F3082" s="1"/>
      <c r="G3082" s="1"/>
      <c r="H3082" s="1"/>
      <c r="I3082" s="1"/>
      <c r="J3082" s="1"/>
      <c r="K3082" s="1"/>
      <c r="L3082" s="1"/>
      <c r="M3082" s="1"/>
      <c r="N3082" s="1"/>
      <c r="O3082" s="1"/>
      <c r="P3082" s="1"/>
      <c r="Q3082" s="1"/>
      <c r="R3082" s="1"/>
      <c r="S3082" s="1"/>
      <c r="T3082" s="1"/>
      <c r="U3082" s="1"/>
      <c r="V3082" s="1"/>
      <c r="W3082" s="1"/>
      <c r="X3082" s="1"/>
      <c r="Y3082" s="1"/>
      <c r="Z3082" s="1"/>
      <c r="AA3082" s="1"/>
      <c r="AB3082" s="1"/>
      <c r="AC3082" s="1"/>
      <c r="AD3082" s="1"/>
      <c r="AE3082" s="1"/>
      <c r="AF3082" s="83"/>
      <c r="AG3082" s="87"/>
      <c r="AH3082" s="1"/>
      <c r="AI3082" s="1"/>
      <c r="AJ3082" s="1"/>
      <c r="AK3082" s="1"/>
      <c r="AL3082" s="1"/>
      <c r="AM3082" s="1"/>
      <c r="AN3082" s="1"/>
      <c r="AO3082" s="1"/>
      <c r="AP3082" s="1"/>
      <c r="AQ3082" s="1"/>
      <c r="AR3082" s="1"/>
      <c r="AS3082" s="1"/>
      <c r="AT3082" s="1"/>
      <c r="AU3082" s="1"/>
      <c r="AV3082" s="1"/>
      <c r="AW3082" s="1"/>
      <c r="AX3082" s="1"/>
      <c r="AY3082" s="1"/>
      <c r="AZ3082" s="1"/>
      <c r="BA3082" s="1"/>
      <c r="BB3082" s="1"/>
      <c r="BC3082" s="1"/>
      <c r="BD3082" s="1"/>
      <c r="BE3082" s="1"/>
      <c r="BF3082" s="1"/>
      <c r="BG3082" s="1"/>
      <c r="BH3082" s="1"/>
      <c r="BI3082" s="1"/>
      <c r="BJ3082" s="1"/>
      <c r="BK3082" s="1"/>
    </row>
    <row r="3083" spans="1:63" s="2" customFormat="1" ht="15" customHeight="1" x14ac:dyDescent="0.15">
      <c r="A3083" s="1"/>
      <c r="B3083" s="1"/>
      <c r="C3083" s="1"/>
      <c r="D3083" s="1"/>
      <c r="E3083" s="1"/>
      <c r="F3083" s="1"/>
      <c r="G3083" s="1"/>
      <c r="H3083" s="1"/>
      <c r="I3083" s="1"/>
      <c r="J3083" s="1"/>
      <c r="K3083" s="1"/>
      <c r="L3083" s="1"/>
      <c r="M3083" s="1"/>
      <c r="N3083" s="1"/>
      <c r="O3083" s="1"/>
      <c r="P3083" s="1"/>
      <c r="Q3083" s="1"/>
      <c r="R3083" s="1"/>
      <c r="S3083" s="1"/>
      <c r="T3083" s="1"/>
      <c r="U3083" s="1"/>
      <c r="V3083" s="1"/>
      <c r="W3083" s="1"/>
      <c r="X3083" s="1"/>
      <c r="Y3083" s="1"/>
      <c r="Z3083" s="1"/>
      <c r="AA3083" s="1"/>
      <c r="AB3083" s="1"/>
      <c r="AC3083" s="1"/>
      <c r="AD3083" s="1"/>
      <c r="AE3083" s="1"/>
      <c r="AF3083" s="83"/>
      <c r="AG3083" s="87"/>
      <c r="AH3083" s="1"/>
      <c r="AI3083" s="1"/>
      <c r="AJ3083" s="1"/>
      <c r="AK3083" s="1"/>
      <c r="AL3083" s="1"/>
      <c r="AM3083" s="1"/>
      <c r="AN3083" s="1"/>
      <c r="AO3083" s="1"/>
      <c r="AP3083" s="1"/>
      <c r="AQ3083" s="1"/>
      <c r="AR3083" s="1"/>
      <c r="AS3083" s="1"/>
      <c r="AT3083" s="1"/>
      <c r="AU3083" s="1"/>
      <c r="AV3083" s="1"/>
      <c r="AW3083" s="1"/>
      <c r="AX3083" s="1"/>
      <c r="AY3083" s="1"/>
      <c r="AZ3083" s="1"/>
      <c r="BA3083" s="1"/>
      <c r="BB3083" s="1"/>
      <c r="BC3083" s="1"/>
      <c r="BD3083" s="1"/>
      <c r="BE3083" s="1"/>
      <c r="BF3083" s="1"/>
      <c r="BG3083" s="1"/>
      <c r="BH3083" s="1"/>
      <c r="BI3083" s="1"/>
      <c r="BJ3083" s="1"/>
      <c r="BK3083" s="1"/>
    </row>
    <row r="3084" spans="1:63" s="2" customFormat="1" ht="15" customHeight="1" x14ac:dyDescent="0.15">
      <c r="A3084" s="1"/>
      <c r="B3084" s="1"/>
      <c r="C3084" s="1"/>
      <c r="D3084" s="1"/>
      <c r="E3084" s="1"/>
      <c r="F3084" s="1"/>
      <c r="G3084" s="1"/>
      <c r="H3084" s="1"/>
      <c r="I3084" s="1"/>
      <c r="J3084" s="1"/>
      <c r="K3084" s="1"/>
      <c r="L3084" s="1"/>
      <c r="M3084" s="1"/>
      <c r="N3084" s="1"/>
      <c r="O3084" s="1"/>
      <c r="P3084" s="1"/>
      <c r="Q3084" s="1"/>
      <c r="R3084" s="1"/>
      <c r="S3084" s="1"/>
      <c r="T3084" s="1"/>
      <c r="U3084" s="1"/>
      <c r="V3084" s="1"/>
      <c r="W3084" s="1"/>
      <c r="X3084" s="1"/>
      <c r="Y3084" s="1"/>
      <c r="Z3084" s="1"/>
      <c r="AA3084" s="1"/>
      <c r="AB3084" s="1"/>
      <c r="AC3084" s="1"/>
      <c r="AD3084" s="1"/>
      <c r="AE3084" s="1"/>
      <c r="AF3084" s="83"/>
      <c r="AG3084" s="87"/>
      <c r="AH3084" s="1"/>
      <c r="AI3084" s="1"/>
      <c r="AJ3084" s="1"/>
      <c r="AK3084" s="1"/>
      <c r="AL3084" s="1"/>
      <c r="AM3084" s="1"/>
      <c r="AN3084" s="1"/>
      <c r="AO3084" s="1"/>
      <c r="AP3084" s="1"/>
      <c r="AQ3084" s="1"/>
      <c r="AR3084" s="1"/>
      <c r="AS3084" s="1"/>
      <c r="AT3084" s="1"/>
      <c r="AU3084" s="1"/>
      <c r="AV3084" s="1"/>
      <c r="AW3084" s="1"/>
      <c r="AX3084" s="1"/>
      <c r="AY3084" s="1"/>
      <c r="AZ3084" s="1"/>
      <c r="BA3084" s="1"/>
      <c r="BB3084" s="1"/>
      <c r="BC3084" s="1"/>
      <c r="BD3084" s="1"/>
      <c r="BE3084" s="1"/>
      <c r="BF3084" s="1"/>
      <c r="BG3084" s="1"/>
      <c r="BH3084" s="1"/>
      <c r="BI3084" s="1"/>
      <c r="BJ3084" s="1"/>
      <c r="BK3084" s="1"/>
    </row>
    <row r="3085" spans="1:63" s="2" customFormat="1" ht="15" customHeight="1" x14ac:dyDescent="0.15">
      <c r="A3085" s="1"/>
      <c r="B3085" s="1"/>
      <c r="C3085" s="1"/>
      <c r="D3085" s="1"/>
      <c r="E3085" s="1"/>
      <c r="F3085" s="1"/>
      <c r="G3085" s="1"/>
      <c r="H3085" s="1"/>
      <c r="I3085" s="1"/>
      <c r="J3085" s="1"/>
      <c r="K3085" s="1"/>
      <c r="L3085" s="1"/>
      <c r="M3085" s="1"/>
      <c r="N3085" s="1"/>
      <c r="O3085" s="1"/>
      <c r="P3085" s="1"/>
      <c r="Q3085" s="1"/>
      <c r="R3085" s="1"/>
      <c r="S3085" s="1"/>
      <c r="T3085" s="1"/>
      <c r="U3085" s="1"/>
      <c r="V3085" s="1"/>
      <c r="W3085" s="1"/>
      <c r="X3085" s="1"/>
      <c r="Y3085" s="1"/>
      <c r="Z3085" s="1"/>
      <c r="AA3085" s="1"/>
      <c r="AB3085" s="1"/>
      <c r="AC3085" s="1"/>
      <c r="AD3085" s="1"/>
      <c r="AE3085" s="1"/>
      <c r="AF3085" s="83"/>
      <c r="AG3085" s="87"/>
      <c r="AH3085" s="1"/>
      <c r="AI3085" s="1"/>
      <c r="AJ3085" s="1"/>
      <c r="AK3085" s="1"/>
      <c r="AL3085" s="1"/>
      <c r="AM3085" s="1"/>
      <c r="AN3085" s="1"/>
      <c r="AO3085" s="1"/>
      <c r="AP3085" s="1"/>
      <c r="AQ3085" s="1"/>
      <c r="AR3085" s="1"/>
      <c r="AS3085" s="1"/>
      <c r="AT3085" s="1"/>
      <c r="AU3085" s="1"/>
      <c r="AV3085" s="1"/>
      <c r="AW3085" s="1"/>
      <c r="AX3085" s="1"/>
      <c r="AY3085" s="1"/>
      <c r="AZ3085" s="1"/>
      <c r="BA3085" s="1"/>
      <c r="BB3085" s="1"/>
      <c r="BC3085" s="1"/>
      <c r="BD3085" s="1"/>
      <c r="BE3085" s="1"/>
      <c r="BF3085" s="1"/>
      <c r="BG3085" s="1"/>
      <c r="BH3085" s="1"/>
      <c r="BI3085" s="1"/>
      <c r="BJ3085" s="1"/>
      <c r="BK3085" s="1"/>
    </row>
    <row r="3086" spans="1:63" s="2" customFormat="1" ht="15" customHeight="1" x14ac:dyDescent="0.15">
      <c r="A3086" s="1"/>
      <c r="B3086" s="1"/>
      <c r="C3086" s="1"/>
      <c r="D3086" s="1"/>
      <c r="E3086" s="1"/>
      <c r="F3086" s="1"/>
      <c r="G3086" s="1"/>
      <c r="H3086" s="1"/>
      <c r="I3086" s="1"/>
      <c r="J3086" s="1"/>
      <c r="K3086" s="1"/>
      <c r="L3086" s="1"/>
      <c r="M3086" s="1"/>
      <c r="N3086" s="1"/>
      <c r="O3086" s="1"/>
      <c r="P3086" s="1"/>
      <c r="Q3086" s="1"/>
      <c r="R3086" s="1"/>
      <c r="S3086" s="1"/>
      <c r="T3086" s="1"/>
      <c r="U3086" s="1"/>
      <c r="V3086" s="1"/>
      <c r="W3086" s="1"/>
      <c r="X3086" s="1"/>
      <c r="Y3086" s="1"/>
      <c r="Z3086" s="1"/>
      <c r="AA3086" s="1"/>
      <c r="AB3086" s="1"/>
      <c r="AC3086" s="1"/>
      <c r="AD3086" s="1"/>
      <c r="AE3086" s="1"/>
      <c r="AF3086" s="83"/>
      <c r="AG3086" s="87"/>
      <c r="AH3086" s="1"/>
      <c r="AI3086" s="1"/>
      <c r="AJ3086" s="1"/>
      <c r="AK3086" s="1"/>
      <c r="AL3086" s="1"/>
      <c r="AM3086" s="1"/>
      <c r="AN3086" s="1"/>
      <c r="AO3086" s="1"/>
      <c r="AP3086" s="1"/>
      <c r="AQ3086" s="1"/>
      <c r="AR3086" s="1"/>
      <c r="AS3086" s="1"/>
      <c r="AT3086" s="1"/>
      <c r="AU3086" s="1"/>
      <c r="AV3086" s="1"/>
      <c r="AW3086" s="1"/>
      <c r="AX3086" s="1"/>
      <c r="AY3086" s="1"/>
      <c r="AZ3086" s="1"/>
      <c r="BA3086" s="1"/>
      <c r="BB3086" s="1"/>
      <c r="BC3086" s="1"/>
      <c r="BD3086" s="1"/>
      <c r="BE3086" s="1"/>
      <c r="BF3086" s="1"/>
      <c r="BG3086" s="1"/>
      <c r="BH3086" s="1"/>
      <c r="BI3086" s="1"/>
      <c r="BJ3086" s="1"/>
      <c r="BK3086" s="1"/>
    </row>
    <row r="3087" spans="1:63" s="2" customFormat="1" ht="15" customHeight="1" x14ac:dyDescent="0.15">
      <c r="A3087" s="1"/>
      <c r="B3087" s="1"/>
      <c r="C3087" s="1"/>
      <c r="D3087" s="1"/>
      <c r="E3087" s="1"/>
      <c r="F3087" s="1"/>
      <c r="G3087" s="1"/>
      <c r="H3087" s="1"/>
      <c r="I3087" s="1"/>
      <c r="J3087" s="1"/>
      <c r="K3087" s="1"/>
      <c r="L3087" s="1"/>
      <c r="M3087" s="1"/>
      <c r="N3087" s="1"/>
      <c r="O3087" s="1"/>
      <c r="P3087" s="1"/>
      <c r="Q3087" s="1"/>
      <c r="R3087" s="1"/>
      <c r="S3087" s="1"/>
      <c r="T3087" s="1"/>
      <c r="U3087" s="1"/>
      <c r="V3087" s="1"/>
      <c r="W3087" s="1"/>
      <c r="X3087" s="1"/>
      <c r="Y3087" s="1"/>
      <c r="Z3087" s="1"/>
      <c r="AA3087" s="1"/>
      <c r="AB3087" s="1"/>
      <c r="AC3087" s="1"/>
      <c r="AD3087" s="1"/>
      <c r="AE3087" s="1"/>
      <c r="AF3087" s="83"/>
      <c r="AG3087" s="87"/>
      <c r="AH3087" s="1"/>
      <c r="AI3087" s="1"/>
      <c r="AJ3087" s="1"/>
      <c r="AK3087" s="1"/>
      <c r="AL3087" s="1"/>
      <c r="AM3087" s="1"/>
      <c r="AN3087" s="1"/>
      <c r="AO3087" s="1"/>
      <c r="AP3087" s="1"/>
      <c r="AQ3087" s="1"/>
      <c r="AR3087" s="1"/>
      <c r="AS3087" s="1"/>
      <c r="AT3087" s="1"/>
      <c r="AU3087" s="1"/>
      <c r="AV3087" s="1"/>
      <c r="AW3087" s="1"/>
      <c r="AX3087" s="1"/>
      <c r="AY3087" s="1"/>
      <c r="AZ3087" s="1"/>
      <c r="BA3087" s="1"/>
      <c r="BB3087" s="1"/>
      <c r="BC3087" s="1"/>
      <c r="BD3087" s="1"/>
      <c r="BE3087" s="1"/>
      <c r="BF3087" s="1"/>
      <c r="BG3087" s="1"/>
      <c r="BH3087" s="1"/>
      <c r="BI3087" s="1"/>
      <c r="BJ3087" s="1"/>
      <c r="BK3087" s="1"/>
    </row>
    <row r="3088" spans="1:63" s="2" customFormat="1" ht="15" customHeight="1" x14ac:dyDescent="0.15">
      <c r="A3088" s="1"/>
      <c r="B3088" s="1"/>
      <c r="C3088" s="1"/>
      <c r="D3088" s="1"/>
      <c r="E3088" s="1"/>
      <c r="F3088" s="1"/>
      <c r="G3088" s="1"/>
      <c r="H3088" s="1"/>
      <c r="I3088" s="1"/>
      <c r="J3088" s="1"/>
      <c r="K3088" s="1"/>
      <c r="L3088" s="1"/>
      <c r="M3088" s="1"/>
      <c r="N3088" s="1"/>
      <c r="O3088" s="1"/>
      <c r="P3088" s="1"/>
      <c r="Q3088" s="1"/>
      <c r="R3088" s="1"/>
      <c r="S3088" s="1"/>
      <c r="T3088" s="1"/>
      <c r="U3088" s="1"/>
      <c r="V3088" s="1"/>
      <c r="W3088" s="1"/>
      <c r="X3088" s="1"/>
      <c r="Y3088" s="1"/>
      <c r="Z3088" s="1"/>
      <c r="AA3088" s="1"/>
      <c r="AB3088" s="1"/>
      <c r="AC3088" s="1"/>
      <c r="AD3088" s="1"/>
      <c r="AE3088" s="1"/>
      <c r="AF3088" s="83"/>
      <c r="AG3088" s="87"/>
      <c r="AH3088" s="1"/>
      <c r="AI3088" s="1"/>
      <c r="AJ3088" s="1"/>
      <c r="AK3088" s="1"/>
      <c r="AL3088" s="1"/>
      <c r="AM3088" s="1"/>
      <c r="AN3088" s="1"/>
      <c r="AO3088" s="1"/>
      <c r="AP3088" s="1"/>
      <c r="AQ3088" s="1"/>
      <c r="AR3088" s="1"/>
      <c r="AS3088" s="1"/>
      <c r="AT3088" s="1"/>
      <c r="AU3088" s="1"/>
      <c r="AV3088" s="1"/>
      <c r="AW3088" s="1"/>
      <c r="AX3088" s="1"/>
      <c r="AY3088" s="1"/>
      <c r="AZ3088" s="1"/>
      <c r="BA3088" s="1"/>
      <c r="BB3088" s="1"/>
      <c r="BC3088" s="1"/>
      <c r="BD3088" s="1"/>
      <c r="BE3088" s="1"/>
      <c r="BF3088" s="1"/>
      <c r="BG3088" s="1"/>
      <c r="BH3088" s="1"/>
      <c r="BI3088" s="1"/>
      <c r="BJ3088" s="1"/>
      <c r="BK3088" s="1"/>
    </row>
    <row r="3089" spans="1:63" s="2" customFormat="1" ht="15" customHeight="1" x14ac:dyDescent="0.15">
      <c r="A3089" s="1"/>
      <c r="B3089" s="1"/>
      <c r="C3089" s="1"/>
      <c r="D3089" s="1"/>
      <c r="E3089" s="1"/>
      <c r="F3089" s="1"/>
      <c r="G3089" s="1"/>
      <c r="H3089" s="1"/>
      <c r="I3089" s="1"/>
      <c r="J3089" s="1"/>
      <c r="K3089" s="1"/>
      <c r="L3089" s="1"/>
      <c r="M3089" s="1"/>
      <c r="N3089" s="1"/>
      <c r="O3089" s="1"/>
      <c r="P3089" s="1"/>
      <c r="Q3089" s="1"/>
      <c r="R3089" s="1"/>
      <c r="S3089" s="1"/>
      <c r="T3089" s="1"/>
      <c r="U3089" s="1"/>
      <c r="V3089" s="1"/>
      <c r="W3089" s="1"/>
      <c r="X3089" s="1"/>
      <c r="Y3089" s="1"/>
      <c r="Z3089" s="1"/>
      <c r="AA3089" s="1"/>
      <c r="AB3089" s="1"/>
      <c r="AC3089" s="1"/>
      <c r="AD3089" s="1"/>
      <c r="AE3089" s="1"/>
      <c r="AF3089" s="83"/>
      <c r="AG3089" s="87"/>
      <c r="AH3089" s="1"/>
      <c r="AI3089" s="1"/>
      <c r="AJ3089" s="1"/>
      <c r="AK3089" s="1"/>
      <c r="AL3089" s="1"/>
      <c r="AM3089" s="1"/>
      <c r="AN3089" s="1"/>
      <c r="AO3089" s="1"/>
      <c r="AP3089" s="1"/>
      <c r="AQ3089" s="1"/>
      <c r="AR3089" s="1"/>
      <c r="AS3089" s="1"/>
      <c r="AT3089" s="1"/>
      <c r="AU3089" s="1"/>
      <c r="AV3089" s="1"/>
      <c r="AW3089" s="1"/>
      <c r="AX3089" s="1"/>
      <c r="AY3089" s="1"/>
      <c r="AZ3089" s="1"/>
      <c r="BA3089" s="1"/>
      <c r="BB3089" s="1"/>
      <c r="BC3089" s="1"/>
      <c r="BD3089" s="1"/>
      <c r="BE3089" s="1"/>
      <c r="BF3089" s="1"/>
      <c r="BG3089" s="1"/>
      <c r="BH3089" s="1"/>
      <c r="BI3089" s="1"/>
      <c r="BJ3089" s="1"/>
      <c r="BK3089" s="1"/>
    </row>
    <row r="3090" spans="1:63" s="2" customFormat="1" ht="15" customHeight="1" x14ac:dyDescent="0.15">
      <c r="A3090" s="1"/>
      <c r="B3090" s="1"/>
      <c r="C3090" s="1"/>
      <c r="D3090" s="1"/>
      <c r="E3090" s="1"/>
      <c r="F3090" s="1"/>
      <c r="G3090" s="1"/>
      <c r="H3090" s="1"/>
      <c r="I3090" s="1"/>
      <c r="J3090" s="1"/>
      <c r="K3090" s="1"/>
      <c r="L3090" s="1"/>
      <c r="M3090" s="1"/>
      <c r="N3090" s="1"/>
      <c r="O3090" s="1"/>
      <c r="P3090" s="1"/>
      <c r="Q3090" s="1"/>
      <c r="R3090" s="1"/>
      <c r="S3090" s="1"/>
      <c r="T3090" s="1"/>
      <c r="U3090" s="1"/>
      <c r="V3090" s="1"/>
      <c r="W3090" s="1"/>
      <c r="X3090" s="1"/>
      <c r="Y3090" s="1"/>
      <c r="Z3090" s="1"/>
      <c r="AA3090" s="1"/>
      <c r="AB3090" s="1"/>
      <c r="AC3090" s="1"/>
      <c r="AD3090" s="1"/>
      <c r="AE3090" s="1"/>
      <c r="AF3090" s="83"/>
      <c r="AG3090" s="87"/>
      <c r="AH3090" s="1"/>
      <c r="AI3090" s="1"/>
      <c r="AJ3090" s="1"/>
      <c r="AK3090" s="1"/>
      <c r="AL3090" s="1"/>
      <c r="AM3090" s="1"/>
      <c r="AN3090" s="1"/>
      <c r="AO3090" s="1"/>
      <c r="AP3090" s="1"/>
      <c r="AQ3090" s="1"/>
      <c r="AR3090" s="1"/>
      <c r="AS3090" s="1"/>
      <c r="AT3090" s="1"/>
      <c r="AU3090" s="1"/>
      <c r="AV3090" s="1"/>
      <c r="AW3090" s="1"/>
      <c r="AX3090" s="1"/>
      <c r="AY3090" s="1"/>
      <c r="AZ3090" s="1"/>
      <c r="BA3090" s="1"/>
      <c r="BB3090" s="1"/>
      <c r="BC3090" s="1"/>
      <c r="BD3090" s="1"/>
      <c r="BE3090" s="1"/>
      <c r="BF3090" s="1"/>
      <c r="BG3090" s="1"/>
      <c r="BH3090" s="1"/>
      <c r="BI3090" s="1"/>
      <c r="BJ3090" s="1"/>
      <c r="BK3090" s="1"/>
    </row>
    <row r="3091" spans="1:63" s="2" customFormat="1" ht="15" customHeight="1" x14ac:dyDescent="0.15">
      <c r="A3091" s="1"/>
      <c r="B3091" s="1"/>
      <c r="C3091" s="1"/>
      <c r="D3091" s="1"/>
      <c r="E3091" s="1"/>
      <c r="F3091" s="1"/>
      <c r="G3091" s="1"/>
      <c r="H3091" s="1"/>
      <c r="I3091" s="1"/>
      <c r="J3091" s="1"/>
      <c r="K3091" s="1"/>
      <c r="L3091" s="1"/>
      <c r="M3091" s="1"/>
      <c r="N3091" s="1"/>
      <c r="O3091" s="1"/>
      <c r="P3091" s="1"/>
      <c r="Q3091" s="1"/>
      <c r="R3091" s="1"/>
      <c r="S3091" s="1"/>
      <c r="T3091" s="1"/>
      <c r="U3091" s="1"/>
      <c r="V3091" s="1"/>
      <c r="W3091" s="1"/>
      <c r="X3091" s="1"/>
      <c r="Y3091" s="1"/>
      <c r="Z3091" s="1"/>
      <c r="AA3091" s="1"/>
      <c r="AB3091" s="1"/>
      <c r="AC3091" s="1"/>
      <c r="AD3091" s="1"/>
      <c r="AE3091" s="1"/>
      <c r="AF3091" s="83"/>
      <c r="AG3091" s="87"/>
      <c r="AH3091" s="1"/>
      <c r="AI3091" s="1"/>
      <c r="AJ3091" s="1"/>
      <c r="AK3091" s="1"/>
      <c r="AL3091" s="1"/>
      <c r="AM3091" s="1"/>
      <c r="AN3091" s="1"/>
      <c r="AO3091" s="1"/>
      <c r="AP3091" s="1"/>
      <c r="AQ3091" s="1"/>
      <c r="AR3091" s="1"/>
      <c r="AS3091" s="1"/>
      <c r="AT3091" s="1"/>
      <c r="AU3091" s="1"/>
      <c r="AV3091" s="1"/>
      <c r="AW3091" s="1"/>
      <c r="AX3091" s="1"/>
      <c r="AY3091" s="1"/>
      <c r="AZ3091" s="1"/>
      <c r="BA3091" s="1"/>
      <c r="BB3091" s="1"/>
      <c r="BC3091" s="1"/>
      <c r="BD3091" s="1"/>
      <c r="BE3091" s="1"/>
      <c r="BF3091" s="1"/>
      <c r="BG3091" s="1"/>
      <c r="BH3091" s="1"/>
      <c r="BI3091" s="1"/>
      <c r="BJ3091" s="1"/>
      <c r="BK3091" s="1"/>
    </row>
    <row r="3092" spans="1:63" s="2" customFormat="1" ht="15" customHeight="1" x14ac:dyDescent="0.15">
      <c r="A3092" s="1"/>
      <c r="B3092" s="1"/>
      <c r="C3092" s="1"/>
      <c r="D3092" s="1"/>
      <c r="E3092" s="1"/>
      <c r="F3092" s="1"/>
      <c r="G3092" s="1"/>
      <c r="H3092" s="1"/>
      <c r="I3092" s="1"/>
      <c r="J3092" s="1"/>
      <c r="K3092" s="1"/>
      <c r="L3092" s="1"/>
      <c r="M3092" s="1"/>
      <c r="N3092" s="1"/>
      <c r="O3092" s="1"/>
      <c r="P3092" s="1"/>
      <c r="Q3092" s="1"/>
      <c r="R3092" s="1"/>
      <c r="S3092" s="1"/>
      <c r="T3092" s="1"/>
      <c r="U3092" s="1"/>
      <c r="V3092" s="1"/>
      <c r="W3092" s="1"/>
      <c r="X3092" s="1"/>
      <c r="Y3092" s="1"/>
      <c r="Z3092" s="1"/>
      <c r="AA3092" s="1"/>
      <c r="AB3092" s="1"/>
      <c r="AC3092" s="1"/>
      <c r="AD3092" s="1"/>
      <c r="AE3092" s="1"/>
      <c r="AF3092" s="83"/>
      <c r="AG3092" s="87"/>
      <c r="AH3092" s="1"/>
      <c r="AI3092" s="1"/>
      <c r="AJ3092" s="1"/>
      <c r="AK3092" s="1"/>
      <c r="AL3092" s="1"/>
      <c r="AM3092" s="1"/>
      <c r="AN3092" s="1"/>
      <c r="AO3092" s="1"/>
      <c r="AP3092" s="1"/>
      <c r="AQ3092" s="1"/>
      <c r="AR3092" s="1"/>
      <c r="AS3092" s="1"/>
      <c r="AT3092" s="1"/>
      <c r="AU3092" s="1"/>
      <c r="AV3092" s="1"/>
      <c r="AW3092" s="1"/>
      <c r="AX3092" s="1"/>
      <c r="AY3092" s="1"/>
      <c r="AZ3092" s="1"/>
      <c r="BA3092" s="1"/>
      <c r="BB3092" s="1"/>
      <c r="BC3092" s="1"/>
      <c r="BD3092" s="1"/>
      <c r="BE3092" s="1"/>
      <c r="BF3092" s="1"/>
      <c r="BG3092" s="1"/>
      <c r="BH3092" s="1"/>
      <c r="BI3092" s="1"/>
      <c r="BJ3092" s="1"/>
      <c r="BK3092" s="1"/>
    </row>
    <row r="3093" spans="1:63" s="2" customFormat="1" ht="15" customHeight="1" x14ac:dyDescent="0.15">
      <c r="A3093" s="1"/>
      <c r="B3093" s="1"/>
      <c r="C3093" s="1"/>
      <c r="D3093" s="1"/>
      <c r="E3093" s="1"/>
      <c r="F3093" s="1"/>
      <c r="G3093" s="1"/>
      <c r="H3093" s="1"/>
      <c r="I3093" s="1"/>
      <c r="J3093" s="1"/>
      <c r="K3093" s="1"/>
      <c r="L3093" s="1"/>
      <c r="M3093" s="1"/>
      <c r="N3093" s="1"/>
      <c r="O3093" s="1"/>
      <c r="P3093" s="1"/>
      <c r="Q3093" s="1"/>
      <c r="R3093" s="1"/>
      <c r="S3093" s="1"/>
      <c r="T3093" s="1"/>
      <c r="U3093" s="1"/>
      <c r="V3093" s="1"/>
      <c r="W3093" s="1"/>
      <c r="X3093" s="1"/>
      <c r="Y3093" s="1"/>
      <c r="Z3093" s="1"/>
      <c r="AA3093" s="1"/>
      <c r="AB3093" s="1"/>
      <c r="AC3093" s="1"/>
      <c r="AD3093" s="1"/>
      <c r="AE3093" s="1"/>
      <c r="AF3093" s="83"/>
      <c r="AG3093" s="87"/>
      <c r="AH3093" s="1"/>
      <c r="AI3093" s="1"/>
      <c r="AJ3093" s="1"/>
      <c r="AK3093" s="1"/>
      <c r="AL3093" s="1"/>
      <c r="AM3093" s="1"/>
      <c r="AN3093" s="1"/>
      <c r="AO3093" s="1"/>
      <c r="AP3093" s="1"/>
      <c r="AQ3093" s="1"/>
      <c r="AR3093" s="1"/>
      <c r="AS3093" s="1"/>
      <c r="AT3093" s="1"/>
      <c r="AU3093" s="1"/>
      <c r="AV3093" s="1"/>
      <c r="AW3093" s="1"/>
      <c r="AX3093" s="1"/>
      <c r="AY3093" s="1"/>
      <c r="AZ3093" s="1"/>
      <c r="BA3093" s="1"/>
      <c r="BB3093" s="1"/>
      <c r="BC3093" s="1"/>
      <c r="BD3093" s="1"/>
      <c r="BE3093" s="1"/>
      <c r="BF3093" s="1"/>
      <c r="BG3093" s="1"/>
      <c r="BH3093" s="1"/>
      <c r="BI3093" s="1"/>
      <c r="BJ3093" s="1"/>
      <c r="BK3093" s="1"/>
    </row>
    <row r="3094" spans="1:63" s="2" customFormat="1" ht="15" customHeight="1" x14ac:dyDescent="0.15">
      <c r="A3094" s="1"/>
      <c r="B3094" s="1"/>
      <c r="C3094" s="1"/>
      <c r="D3094" s="1"/>
      <c r="E3094" s="1"/>
      <c r="F3094" s="1"/>
      <c r="G3094" s="1"/>
      <c r="H3094" s="1"/>
      <c r="I3094" s="1"/>
      <c r="J3094" s="1"/>
      <c r="K3094" s="1"/>
      <c r="L3094" s="1"/>
      <c r="M3094" s="1"/>
      <c r="N3094" s="1"/>
      <c r="O3094" s="1"/>
      <c r="P3094" s="1"/>
      <c r="Q3094" s="1"/>
      <c r="R3094" s="1"/>
      <c r="S3094" s="1"/>
      <c r="T3094" s="1"/>
      <c r="U3094" s="1"/>
      <c r="V3094" s="1"/>
      <c r="W3094" s="1"/>
      <c r="X3094" s="1"/>
      <c r="Y3094" s="1"/>
      <c r="Z3094" s="1"/>
      <c r="AA3094" s="1"/>
      <c r="AB3094" s="1"/>
      <c r="AC3094" s="1"/>
      <c r="AD3094" s="1"/>
      <c r="AE3094" s="1"/>
      <c r="AF3094" s="83"/>
      <c r="AG3094" s="87"/>
      <c r="AH3094" s="1"/>
      <c r="AI3094" s="1"/>
      <c r="AJ3094" s="1"/>
      <c r="AK3094" s="1"/>
      <c r="AL3094" s="1"/>
      <c r="AM3094" s="1"/>
      <c r="AN3094" s="1"/>
      <c r="AO3094" s="1"/>
      <c r="AP3094" s="1"/>
      <c r="AQ3094" s="1"/>
      <c r="AR3094" s="1"/>
      <c r="AS3094" s="1"/>
      <c r="AT3094" s="1"/>
      <c r="AU3094" s="1"/>
      <c r="AV3094" s="1"/>
      <c r="AW3094" s="1"/>
      <c r="AX3094" s="1"/>
      <c r="AY3094" s="1"/>
      <c r="AZ3094" s="1"/>
      <c r="BA3094" s="1"/>
      <c r="BB3094" s="1"/>
      <c r="BC3094" s="1"/>
      <c r="BD3094" s="1"/>
      <c r="BE3094" s="1"/>
      <c r="BF3094" s="1"/>
      <c r="BG3094" s="1"/>
      <c r="BH3094" s="1"/>
      <c r="BI3094" s="1"/>
      <c r="BJ3094" s="1"/>
      <c r="BK3094" s="1"/>
    </row>
    <row r="3095" spans="1:63" s="2" customFormat="1" ht="15" customHeight="1" x14ac:dyDescent="0.15">
      <c r="A3095" s="1"/>
      <c r="B3095" s="1"/>
      <c r="C3095" s="1"/>
      <c r="D3095" s="1"/>
      <c r="E3095" s="1"/>
      <c r="F3095" s="1"/>
      <c r="G3095" s="1"/>
      <c r="H3095" s="1"/>
      <c r="I3095" s="1"/>
      <c r="J3095" s="1"/>
      <c r="K3095" s="1"/>
      <c r="L3095" s="1"/>
      <c r="M3095" s="1"/>
      <c r="N3095" s="1"/>
      <c r="O3095" s="1"/>
      <c r="P3095" s="1"/>
      <c r="Q3095" s="1"/>
      <c r="R3095" s="1"/>
      <c r="S3095" s="1"/>
      <c r="T3095" s="1"/>
      <c r="U3095" s="1"/>
      <c r="V3095" s="1"/>
      <c r="W3095" s="1"/>
      <c r="X3095" s="1"/>
      <c r="Y3095" s="1"/>
      <c r="Z3095" s="1"/>
      <c r="AA3095" s="1"/>
      <c r="AB3095" s="1"/>
      <c r="AC3095" s="1"/>
      <c r="AD3095" s="1"/>
      <c r="AE3095" s="1"/>
      <c r="AF3095" s="83"/>
      <c r="AG3095" s="87"/>
      <c r="AH3095" s="1"/>
      <c r="AI3095" s="1"/>
      <c r="AJ3095" s="1"/>
      <c r="AK3095" s="1"/>
      <c r="AL3095" s="1"/>
      <c r="AM3095" s="1"/>
      <c r="AN3095" s="1"/>
      <c r="AO3095" s="1"/>
      <c r="AP3095" s="1"/>
      <c r="AQ3095" s="1"/>
      <c r="AR3095" s="1"/>
      <c r="AS3095" s="1"/>
      <c r="AT3095" s="1"/>
      <c r="AU3095" s="1"/>
      <c r="AV3095" s="1"/>
      <c r="AW3095" s="1"/>
      <c r="AX3095" s="1"/>
      <c r="AY3095" s="1"/>
      <c r="AZ3095" s="1"/>
      <c r="BA3095" s="1"/>
      <c r="BB3095" s="1"/>
      <c r="BC3095" s="1"/>
      <c r="BD3095" s="1"/>
      <c r="BE3095" s="1"/>
      <c r="BF3095" s="1"/>
      <c r="BG3095" s="1"/>
      <c r="BH3095" s="1"/>
      <c r="BI3095" s="1"/>
      <c r="BJ3095" s="1"/>
      <c r="BK3095" s="1"/>
    </row>
    <row r="3096" spans="1:63" s="2" customFormat="1" ht="15" customHeight="1" x14ac:dyDescent="0.15">
      <c r="A3096" s="1"/>
      <c r="B3096" s="1"/>
      <c r="C3096" s="1"/>
      <c r="D3096" s="1"/>
      <c r="E3096" s="1"/>
      <c r="F3096" s="1"/>
      <c r="G3096" s="1"/>
      <c r="H3096" s="1"/>
      <c r="I3096" s="1"/>
      <c r="J3096" s="1"/>
      <c r="K3096" s="1"/>
      <c r="L3096" s="1"/>
      <c r="M3096" s="1"/>
      <c r="N3096" s="1"/>
      <c r="O3096" s="1"/>
      <c r="P3096" s="1"/>
      <c r="Q3096" s="1"/>
      <c r="R3096" s="1"/>
      <c r="S3096" s="1"/>
      <c r="T3096" s="1"/>
      <c r="U3096" s="1"/>
      <c r="V3096" s="1"/>
      <c r="W3096" s="1"/>
      <c r="X3096" s="1"/>
      <c r="Y3096" s="1"/>
      <c r="Z3096" s="1"/>
      <c r="AA3096" s="1"/>
      <c r="AB3096" s="1"/>
      <c r="AC3096" s="1"/>
      <c r="AD3096" s="1"/>
      <c r="AE3096" s="1"/>
      <c r="AF3096" s="83"/>
      <c r="AG3096" s="87"/>
      <c r="AH3096" s="1"/>
      <c r="AI3096" s="1"/>
      <c r="AJ3096" s="1"/>
      <c r="AK3096" s="1"/>
      <c r="AL3096" s="1"/>
      <c r="AM3096" s="1"/>
      <c r="AN3096" s="1"/>
      <c r="AO3096" s="1"/>
      <c r="AP3096" s="1"/>
      <c r="AQ3096" s="1"/>
      <c r="AR3096" s="1"/>
      <c r="AS3096" s="1"/>
      <c r="AT3096" s="1"/>
      <c r="AU3096" s="1"/>
      <c r="AV3096" s="1"/>
      <c r="AW3096" s="1"/>
      <c r="AX3096" s="1"/>
      <c r="AY3096" s="1"/>
      <c r="AZ3096" s="1"/>
      <c r="BA3096" s="1"/>
      <c r="BB3096" s="1"/>
      <c r="BC3096" s="1"/>
      <c r="BD3096" s="1"/>
      <c r="BE3096" s="1"/>
      <c r="BF3096" s="1"/>
      <c r="BG3096" s="1"/>
      <c r="BH3096" s="1"/>
      <c r="BI3096" s="1"/>
      <c r="BJ3096" s="1"/>
      <c r="BK3096" s="1"/>
    </row>
    <row r="3097" spans="1:63" s="2" customFormat="1" ht="15" customHeight="1" x14ac:dyDescent="0.15">
      <c r="A3097" s="1"/>
      <c r="B3097" s="1"/>
      <c r="C3097" s="1"/>
      <c r="D3097" s="1"/>
      <c r="E3097" s="1"/>
      <c r="F3097" s="1"/>
      <c r="G3097" s="1"/>
      <c r="H3097" s="1"/>
      <c r="I3097" s="1"/>
      <c r="J3097" s="1"/>
      <c r="K3097" s="1"/>
      <c r="L3097" s="1"/>
      <c r="M3097" s="1"/>
      <c r="N3097" s="1"/>
      <c r="O3097" s="1"/>
      <c r="P3097" s="1"/>
      <c r="Q3097" s="1"/>
      <c r="R3097" s="1"/>
      <c r="S3097" s="1"/>
      <c r="T3097" s="1"/>
      <c r="U3097" s="1"/>
      <c r="V3097" s="1"/>
      <c r="W3097" s="1"/>
      <c r="X3097" s="1"/>
      <c r="Y3097" s="1"/>
      <c r="Z3097" s="1"/>
      <c r="AA3097" s="1"/>
      <c r="AB3097" s="1"/>
      <c r="AC3097" s="1"/>
      <c r="AD3097" s="1"/>
      <c r="AE3097" s="1"/>
      <c r="AF3097" s="83"/>
      <c r="AG3097" s="87"/>
      <c r="AH3097" s="1"/>
      <c r="AI3097" s="1"/>
      <c r="AJ3097" s="1"/>
      <c r="AK3097" s="1"/>
      <c r="AL3097" s="1"/>
      <c r="AM3097" s="1"/>
      <c r="AN3097" s="1"/>
      <c r="AO3097" s="1"/>
      <c r="AP3097" s="1"/>
      <c r="AQ3097" s="1"/>
      <c r="AR3097" s="1"/>
      <c r="AS3097" s="1"/>
      <c r="AT3097" s="1"/>
      <c r="AU3097" s="1"/>
      <c r="AV3097" s="1"/>
      <c r="AW3097" s="1"/>
      <c r="AX3097" s="1"/>
      <c r="AY3097" s="1"/>
      <c r="AZ3097" s="1"/>
      <c r="BA3097" s="1"/>
      <c r="BB3097" s="1"/>
      <c r="BC3097" s="1"/>
      <c r="BD3097" s="1"/>
      <c r="BE3097" s="1"/>
      <c r="BF3097" s="1"/>
      <c r="BG3097" s="1"/>
      <c r="BH3097" s="1"/>
      <c r="BI3097" s="1"/>
      <c r="BJ3097" s="1"/>
      <c r="BK3097" s="1"/>
    </row>
    <row r="3098" spans="1:63" s="2" customFormat="1" ht="15" customHeight="1" x14ac:dyDescent="0.15">
      <c r="A3098" s="1"/>
      <c r="B3098" s="1"/>
      <c r="C3098" s="1"/>
      <c r="D3098" s="1"/>
      <c r="E3098" s="1"/>
      <c r="F3098" s="1"/>
      <c r="G3098" s="1"/>
      <c r="H3098" s="1"/>
      <c r="I3098" s="1"/>
      <c r="J3098" s="1"/>
      <c r="K3098" s="1"/>
      <c r="L3098" s="1"/>
      <c r="M3098" s="1"/>
      <c r="N3098" s="1"/>
      <c r="O3098" s="1"/>
      <c r="P3098" s="1"/>
      <c r="Q3098" s="1"/>
      <c r="R3098" s="1"/>
      <c r="S3098" s="1"/>
      <c r="T3098" s="1"/>
      <c r="U3098" s="1"/>
      <c r="V3098" s="1"/>
      <c r="W3098" s="1"/>
      <c r="X3098" s="1"/>
      <c r="Y3098" s="1"/>
      <c r="Z3098" s="1"/>
      <c r="AA3098" s="1"/>
      <c r="AB3098" s="1"/>
      <c r="AC3098" s="1"/>
      <c r="AD3098" s="1"/>
      <c r="AE3098" s="1"/>
      <c r="AF3098" s="83"/>
      <c r="AG3098" s="87"/>
      <c r="AH3098" s="1"/>
      <c r="AI3098" s="1"/>
      <c r="AJ3098" s="1"/>
      <c r="AK3098" s="1"/>
      <c r="AL3098" s="1"/>
      <c r="AM3098" s="1"/>
      <c r="AN3098" s="1"/>
      <c r="AO3098" s="1"/>
      <c r="AP3098" s="1"/>
      <c r="AQ3098" s="1"/>
      <c r="AR3098" s="1"/>
      <c r="AS3098" s="1"/>
      <c r="AT3098" s="1"/>
      <c r="AU3098" s="1"/>
      <c r="AV3098" s="1"/>
      <c r="AW3098" s="1"/>
      <c r="AX3098" s="1"/>
      <c r="AY3098" s="1"/>
      <c r="AZ3098" s="1"/>
      <c r="BA3098" s="1"/>
      <c r="BB3098" s="1"/>
      <c r="BC3098" s="1"/>
      <c r="BD3098" s="1"/>
      <c r="BE3098" s="1"/>
      <c r="BF3098" s="1"/>
      <c r="BG3098" s="1"/>
      <c r="BH3098" s="1"/>
      <c r="BI3098" s="1"/>
      <c r="BJ3098" s="1"/>
      <c r="BK3098" s="1"/>
    </row>
    <row r="3099" spans="1:63" s="2" customFormat="1" ht="15" customHeight="1" x14ac:dyDescent="0.15">
      <c r="A3099" s="1"/>
      <c r="B3099" s="1"/>
      <c r="C3099" s="1"/>
      <c r="D3099" s="1"/>
      <c r="E3099" s="1"/>
      <c r="F3099" s="1"/>
      <c r="G3099" s="1"/>
      <c r="H3099" s="1"/>
      <c r="I3099" s="1"/>
      <c r="J3099" s="1"/>
      <c r="K3099" s="1"/>
      <c r="L3099" s="1"/>
      <c r="M3099" s="1"/>
      <c r="N3099" s="1"/>
      <c r="O3099" s="1"/>
      <c r="P3099" s="1"/>
      <c r="Q3099" s="1"/>
      <c r="R3099" s="1"/>
      <c r="S3099" s="1"/>
      <c r="T3099" s="1"/>
      <c r="U3099" s="1"/>
      <c r="V3099" s="1"/>
      <c r="W3099" s="1"/>
      <c r="X3099" s="1"/>
      <c r="Y3099" s="1"/>
      <c r="Z3099" s="1"/>
      <c r="AA3099" s="1"/>
      <c r="AB3099" s="1"/>
      <c r="AC3099" s="1"/>
      <c r="AD3099" s="1"/>
      <c r="AE3099" s="1"/>
      <c r="AF3099" s="83"/>
      <c r="AG3099" s="87"/>
      <c r="AH3099" s="1"/>
      <c r="AI3099" s="1"/>
      <c r="AJ3099" s="1"/>
      <c r="AK3099" s="1"/>
      <c r="AL3099" s="1"/>
      <c r="AM3099" s="1"/>
      <c r="AN3099" s="1"/>
      <c r="AO3099" s="1"/>
      <c r="AP3099" s="1"/>
      <c r="AQ3099" s="1"/>
      <c r="AR3099" s="1"/>
      <c r="AS3099" s="1"/>
      <c r="AT3099" s="1"/>
      <c r="AU3099" s="1"/>
      <c r="AV3099" s="1"/>
      <c r="AW3099" s="1"/>
      <c r="AX3099" s="1"/>
      <c r="AY3099" s="1"/>
      <c r="AZ3099" s="1"/>
      <c r="BA3099" s="1"/>
      <c r="BB3099" s="1"/>
      <c r="BC3099" s="1"/>
      <c r="BD3099" s="1"/>
      <c r="BE3099" s="1"/>
      <c r="BF3099" s="1"/>
      <c r="BG3099" s="1"/>
      <c r="BH3099" s="1"/>
      <c r="BI3099" s="1"/>
      <c r="BJ3099" s="1"/>
      <c r="BK3099" s="1"/>
    </row>
    <row r="3100" spans="1:63" s="2" customFormat="1" ht="15" customHeight="1" x14ac:dyDescent="0.15">
      <c r="A3100" s="1"/>
      <c r="B3100" s="1"/>
      <c r="C3100" s="1"/>
      <c r="D3100" s="1"/>
      <c r="E3100" s="1"/>
      <c r="F3100" s="1"/>
      <c r="G3100" s="1"/>
      <c r="H3100" s="1"/>
      <c r="I3100" s="1"/>
      <c r="J3100" s="1"/>
      <c r="K3100" s="1"/>
      <c r="L3100" s="1"/>
      <c r="M3100" s="1"/>
      <c r="N3100" s="1"/>
      <c r="O3100" s="1"/>
      <c r="P3100" s="1"/>
      <c r="Q3100" s="1"/>
      <c r="R3100" s="1"/>
      <c r="S3100" s="1"/>
      <c r="T3100" s="1"/>
      <c r="U3100" s="1"/>
      <c r="V3100" s="1"/>
      <c r="W3100" s="1"/>
      <c r="X3100" s="1"/>
      <c r="Y3100" s="1"/>
      <c r="Z3100" s="1"/>
      <c r="AA3100" s="1"/>
      <c r="AB3100" s="1"/>
      <c r="AC3100" s="1"/>
      <c r="AD3100" s="1"/>
      <c r="AE3100" s="1"/>
      <c r="AF3100" s="83"/>
      <c r="AG3100" s="87"/>
      <c r="AH3100" s="1"/>
      <c r="AI3100" s="1"/>
      <c r="AJ3100" s="1"/>
      <c r="AK3100" s="1"/>
      <c r="AL3100" s="1"/>
      <c r="AM3100" s="1"/>
      <c r="AN3100" s="1"/>
      <c r="AO3100" s="1"/>
      <c r="AP3100" s="1"/>
      <c r="AQ3100" s="1"/>
      <c r="AR3100" s="1"/>
      <c r="AS3100" s="1"/>
      <c r="AT3100" s="1"/>
      <c r="AU3100" s="1"/>
      <c r="AV3100" s="1"/>
      <c r="AW3100" s="1"/>
      <c r="AX3100" s="1"/>
      <c r="AY3100" s="1"/>
      <c r="AZ3100" s="1"/>
      <c r="BA3100" s="1"/>
      <c r="BB3100" s="1"/>
      <c r="BC3100" s="1"/>
      <c r="BD3100" s="1"/>
      <c r="BE3100" s="1"/>
      <c r="BF3100" s="1"/>
      <c r="BG3100" s="1"/>
      <c r="BH3100" s="1"/>
      <c r="BI3100" s="1"/>
      <c r="BJ3100" s="1"/>
      <c r="BK3100" s="1"/>
    </row>
    <row r="3101" spans="1:63" s="2" customFormat="1" ht="15" customHeight="1" x14ac:dyDescent="0.15">
      <c r="A3101" s="1"/>
      <c r="B3101" s="1"/>
      <c r="C3101" s="1"/>
      <c r="D3101" s="1"/>
      <c r="E3101" s="1"/>
      <c r="F3101" s="1"/>
      <c r="G3101" s="1"/>
      <c r="H3101" s="1"/>
      <c r="I3101" s="1"/>
      <c r="J3101" s="1"/>
      <c r="K3101" s="1"/>
      <c r="L3101" s="1"/>
      <c r="M3101" s="1"/>
      <c r="N3101" s="1"/>
      <c r="O3101" s="1"/>
      <c r="P3101" s="1"/>
      <c r="Q3101" s="1"/>
      <c r="R3101" s="1"/>
      <c r="S3101" s="1"/>
      <c r="T3101" s="1"/>
      <c r="U3101" s="1"/>
      <c r="V3101" s="1"/>
      <c r="W3101" s="1"/>
      <c r="X3101" s="1"/>
      <c r="Y3101" s="1"/>
      <c r="Z3101" s="1"/>
      <c r="AA3101" s="1"/>
      <c r="AB3101" s="1"/>
      <c r="AC3101" s="1"/>
      <c r="AD3101" s="1"/>
      <c r="AE3101" s="1"/>
      <c r="AF3101" s="83"/>
      <c r="AG3101" s="87"/>
      <c r="AH3101" s="1"/>
      <c r="AI3101" s="1"/>
      <c r="AJ3101" s="1"/>
      <c r="AK3101" s="1"/>
      <c r="AL3101" s="1"/>
      <c r="AM3101" s="1"/>
      <c r="AN3101" s="1"/>
      <c r="AO3101" s="1"/>
      <c r="AP3101" s="1"/>
      <c r="AQ3101" s="1"/>
      <c r="AR3101" s="1"/>
      <c r="AS3101" s="1"/>
      <c r="AT3101" s="1"/>
      <c r="AU3101" s="1"/>
      <c r="AV3101" s="1"/>
      <c r="AW3101" s="1"/>
      <c r="AX3101" s="1"/>
      <c r="AY3101" s="1"/>
      <c r="AZ3101" s="1"/>
      <c r="BA3101" s="1"/>
      <c r="BB3101" s="1"/>
      <c r="BC3101" s="1"/>
      <c r="BD3101" s="1"/>
      <c r="BE3101" s="1"/>
      <c r="BF3101" s="1"/>
      <c r="BG3101" s="1"/>
      <c r="BH3101" s="1"/>
      <c r="BI3101" s="1"/>
      <c r="BJ3101" s="1"/>
      <c r="BK3101" s="1"/>
    </row>
    <row r="3102" spans="1:63" s="2" customFormat="1" ht="15" customHeight="1" x14ac:dyDescent="0.15">
      <c r="A3102" s="1"/>
      <c r="B3102" s="1"/>
      <c r="C3102" s="1"/>
      <c r="D3102" s="1"/>
      <c r="E3102" s="1"/>
      <c r="F3102" s="1"/>
      <c r="G3102" s="1"/>
      <c r="H3102" s="1"/>
      <c r="I3102" s="1"/>
      <c r="J3102" s="1"/>
      <c r="K3102" s="1"/>
      <c r="L3102" s="1"/>
      <c r="M3102" s="1"/>
      <c r="N3102" s="1"/>
      <c r="O3102" s="1"/>
      <c r="P3102" s="1"/>
      <c r="Q3102" s="1"/>
      <c r="R3102" s="1"/>
      <c r="S3102" s="1"/>
      <c r="T3102" s="1"/>
      <c r="U3102" s="1"/>
      <c r="V3102" s="1"/>
      <c r="W3102" s="1"/>
      <c r="X3102" s="1"/>
      <c r="Y3102" s="1"/>
      <c r="Z3102" s="1"/>
      <c r="AA3102" s="1"/>
      <c r="AB3102" s="1"/>
      <c r="AC3102" s="1"/>
      <c r="AD3102" s="1"/>
      <c r="AE3102" s="1"/>
      <c r="AF3102" s="83"/>
      <c r="AG3102" s="87"/>
      <c r="AH3102" s="1"/>
      <c r="AI3102" s="1"/>
      <c r="AJ3102" s="1"/>
      <c r="AK3102" s="1"/>
      <c r="AL3102" s="1"/>
      <c r="AM3102" s="1"/>
      <c r="AN3102" s="1"/>
      <c r="AO3102" s="1"/>
      <c r="AP3102" s="1"/>
      <c r="AQ3102" s="1"/>
      <c r="AR3102" s="1"/>
      <c r="AS3102" s="1"/>
      <c r="AT3102" s="1"/>
      <c r="AU3102" s="1"/>
      <c r="AV3102" s="1"/>
      <c r="AW3102" s="1"/>
      <c r="AX3102" s="1"/>
      <c r="AY3102" s="1"/>
      <c r="AZ3102" s="1"/>
      <c r="BA3102" s="1"/>
      <c r="BB3102" s="1"/>
      <c r="BC3102" s="1"/>
      <c r="BD3102" s="1"/>
      <c r="BE3102" s="1"/>
      <c r="BF3102" s="1"/>
      <c r="BG3102" s="1"/>
      <c r="BH3102" s="1"/>
      <c r="BI3102" s="1"/>
      <c r="BJ3102" s="1"/>
      <c r="BK3102" s="1"/>
    </row>
    <row r="3103" spans="1:63" s="2" customFormat="1" ht="15" customHeight="1" x14ac:dyDescent="0.15">
      <c r="A3103" s="1"/>
      <c r="B3103" s="1"/>
      <c r="C3103" s="1"/>
      <c r="D3103" s="1"/>
      <c r="E3103" s="1"/>
      <c r="F3103" s="1"/>
      <c r="G3103" s="1"/>
      <c r="H3103" s="1"/>
      <c r="I3103" s="1"/>
      <c r="J3103" s="1"/>
      <c r="K3103" s="1"/>
      <c r="L3103" s="1"/>
      <c r="M3103" s="1"/>
      <c r="N3103" s="1"/>
      <c r="O3103" s="1"/>
      <c r="P3103" s="1"/>
      <c r="Q3103" s="1"/>
      <c r="R3103" s="1"/>
      <c r="S3103" s="1"/>
      <c r="T3103" s="1"/>
      <c r="U3103" s="1"/>
      <c r="V3103" s="1"/>
      <c r="W3103" s="1"/>
      <c r="X3103" s="1"/>
      <c r="Y3103" s="1"/>
      <c r="Z3103" s="1"/>
      <c r="AA3103" s="1"/>
      <c r="AB3103" s="1"/>
      <c r="AC3103" s="1"/>
      <c r="AD3103" s="1"/>
      <c r="AE3103" s="1"/>
      <c r="AF3103" s="83"/>
      <c r="AG3103" s="87"/>
      <c r="AH3103" s="1"/>
      <c r="AI3103" s="1"/>
      <c r="AJ3103" s="1"/>
      <c r="AK3103" s="1"/>
      <c r="AL3103" s="1"/>
      <c r="AM3103" s="1"/>
      <c r="AN3103" s="1"/>
      <c r="AO3103" s="1"/>
      <c r="AP3103" s="1"/>
      <c r="AQ3103" s="1"/>
      <c r="AR3103" s="1"/>
      <c r="AS3103" s="1"/>
      <c r="AT3103" s="1"/>
      <c r="AU3103" s="1"/>
      <c r="AV3103" s="1"/>
      <c r="AW3103" s="1"/>
      <c r="AX3103" s="1"/>
      <c r="AY3103" s="1"/>
      <c r="AZ3103" s="1"/>
      <c r="BA3103" s="1"/>
      <c r="BB3103" s="1"/>
      <c r="BC3103" s="1"/>
      <c r="BD3103" s="1"/>
      <c r="BE3103" s="1"/>
      <c r="BF3103" s="1"/>
      <c r="BG3103" s="1"/>
      <c r="BH3103" s="1"/>
      <c r="BI3103" s="1"/>
      <c r="BJ3103" s="1"/>
      <c r="BK3103" s="1"/>
    </row>
    <row r="3104" spans="1:63" s="2" customFormat="1" ht="15" customHeight="1" x14ac:dyDescent="0.15">
      <c r="A3104" s="1"/>
      <c r="B3104" s="1"/>
      <c r="C3104" s="1"/>
      <c r="D3104" s="1"/>
      <c r="E3104" s="1"/>
      <c r="F3104" s="1"/>
      <c r="G3104" s="1"/>
      <c r="H3104" s="1"/>
      <c r="I3104" s="1"/>
      <c r="J3104" s="1"/>
      <c r="K3104" s="1"/>
      <c r="L3104" s="1"/>
      <c r="M3104" s="1"/>
      <c r="N3104" s="1"/>
      <c r="O3104" s="1"/>
      <c r="P3104" s="1"/>
      <c r="Q3104" s="1"/>
      <c r="R3104" s="1"/>
      <c r="S3104" s="1"/>
      <c r="T3104" s="1"/>
      <c r="U3104" s="1"/>
      <c r="V3104" s="1"/>
      <c r="W3104" s="1"/>
      <c r="X3104" s="1"/>
      <c r="Y3104" s="1"/>
      <c r="Z3104" s="1"/>
      <c r="AA3104" s="1"/>
      <c r="AB3104" s="1"/>
      <c r="AC3104" s="1"/>
      <c r="AD3104" s="1"/>
      <c r="AE3104" s="1"/>
      <c r="AF3104" s="83"/>
      <c r="AG3104" s="87"/>
      <c r="AH3104" s="1"/>
      <c r="AI3104" s="1"/>
      <c r="AJ3104" s="1"/>
      <c r="AK3104" s="1"/>
      <c r="AL3104" s="1"/>
      <c r="AM3104" s="1"/>
      <c r="AN3104" s="1"/>
      <c r="AO3104" s="1"/>
      <c r="AP3104" s="1"/>
      <c r="AQ3104" s="1"/>
      <c r="AR3104" s="1"/>
      <c r="AS3104" s="1"/>
      <c r="AT3104" s="1"/>
      <c r="AU3104" s="1"/>
      <c r="AV3104" s="1"/>
      <c r="AW3104" s="1"/>
      <c r="AX3104" s="1"/>
      <c r="AY3104" s="1"/>
      <c r="AZ3104" s="1"/>
      <c r="BA3104" s="1"/>
      <c r="BB3104" s="1"/>
      <c r="BC3104" s="1"/>
      <c r="BD3104" s="1"/>
      <c r="BE3104" s="1"/>
      <c r="BF3104" s="1"/>
      <c r="BG3104" s="1"/>
      <c r="BH3104" s="1"/>
      <c r="BI3104" s="1"/>
      <c r="BJ3104" s="1"/>
      <c r="BK3104" s="1"/>
    </row>
    <row r="3105" spans="1:63" s="2" customFormat="1" ht="15" customHeight="1" x14ac:dyDescent="0.15">
      <c r="A3105" s="1"/>
      <c r="B3105" s="1"/>
      <c r="C3105" s="1"/>
      <c r="D3105" s="1"/>
      <c r="E3105" s="1"/>
      <c r="F3105" s="1"/>
      <c r="G3105" s="1"/>
      <c r="H3105" s="1"/>
      <c r="I3105" s="1"/>
      <c r="J3105" s="1"/>
      <c r="K3105" s="1"/>
      <c r="L3105" s="1"/>
      <c r="M3105" s="1"/>
      <c r="N3105" s="1"/>
      <c r="O3105" s="1"/>
      <c r="P3105" s="1"/>
      <c r="Q3105" s="1"/>
      <c r="R3105" s="1"/>
      <c r="S3105" s="1"/>
      <c r="T3105" s="1"/>
      <c r="U3105" s="1"/>
      <c r="V3105" s="1"/>
      <c r="W3105" s="1"/>
      <c r="X3105" s="1"/>
      <c r="Y3105" s="1"/>
      <c r="Z3105" s="1"/>
      <c r="AA3105" s="1"/>
      <c r="AB3105" s="1"/>
      <c r="AC3105" s="1"/>
      <c r="AD3105" s="1"/>
      <c r="AE3105" s="1"/>
      <c r="AF3105" s="83"/>
      <c r="AG3105" s="87"/>
      <c r="AH3105" s="1"/>
      <c r="AI3105" s="1"/>
      <c r="AJ3105" s="1"/>
      <c r="AK3105" s="1"/>
      <c r="AL3105" s="1"/>
      <c r="AM3105" s="1"/>
      <c r="AN3105" s="1"/>
      <c r="AO3105" s="1"/>
      <c r="AP3105" s="1"/>
      <c r="AQ3105" s="1"/>
      <c r="AR3105" s="1"/>
      <c r="AS3105" s="1"/>
      <c r="AT3105" s="1"/>
      <c r="AU3105" s="1"/>
      <c r="AV3105" s="1"/>
      <c r="AW3105" s="1"/>
      <c r="AX3105" s="1"/>
      <c r="AY3105" s="1"/>
      <c r="AZ3105" s="1"/>
      <c r="BA3105" s="1"/>
      <c r="BB3105" s="1"/>
      <c r="BC3105" s="1"/>
      <c r="BD3105" s="1"/>
      <c r="BE3105" s="1"/>
      <c r="BF3105" s="1"/>
      <c r="BG3105" s="1"/>
      <c r="BH3105" s="1"/>
      <c r="BI3105" s="1"/>
      <c r="BJ3105" s="1"/>
      <c r="BK3105" s="1"/>
    </row>
    <row r="3106" spans="1:63" s="2" customFormat="1" ht="15" customHeight="1" x14ac:dyDescent="0.15">
      <c r="A3106" s="1"/>
      <c r="B3106" s="1"/>
      <c r="C3106" s="1"/>
      <c r="D3106" s="1"/>
      <c r="E3106" s="1"/>
      <c r="F3106" s="1"/>
      <c r="G3106" s="1"/>
      <c r="H3106" s="1"/>
      <c r="I3106" s="1"/>
      <c r="J3106" s="1"/>
      <c r="K3106" s="1"/>
      <c r="L3106" s="1"/>
      <c r="M3106" s="1"/>
      <c r="N3106" s="1"/>
      <c r="O3106" s="1"/>
      <c r="P3106" s="1"/>
      <c r="Q3106" s="1"/>
      <c r="R3106" s="1"/>
      <c r="S3106" s="1"/>
      <c r="T3106" s="1"/>
      <c r="U3106" s="1"/>
      <c r="V3106" s="1"/>
      <c r="W3106" s="1"/>
      <c r="X3106" s="1"/>
      <c r="Y3106" s="1"/>
      <c r="Z3106" s="1"/>
      <c r="AA3106" s="1"/>
      <c r="AB3106" s="1"/>
      <c r="AC3106" s="1"/>
      <c r="AD3106" s="1"/>
      <c r="AE3106" s="1"/>
      <c r="AF3106" s="83"/>
      <c r="AG3106" s="87"/>
      <c r="AH3106" s="1"/>
      <c r="AI3106" s="1"/>
      <c r="AJ3106" s="1"/>
      <c r="AK3106" s="1"/>
      <c r="AL3106" s="1"/>
      <c r="AM3106" s="1"/>
      <c r="AN3106" s="1"/>
      <c r="AO3106" s="1"/>
      <c r="AP3106" s="1"/>
      <c r="AQ3106" s="1"/>
      <c r="AR3106" s="1"/>
      <c r="AS3106" s="1"/>
      <c r="AT3106" s="1"/>
      <c r="AU3106" s="1"/>
      <c r="AV3106" s="1"/>
      <c r="AW3106" s="1"/>
      <c r="AX3106" s="1"/>
      <c r="AY3106" s="1"/>
      <c r="AZ3106" s="1"/>
      <c r="BA3106" s="1"/>
      <c r="BB3106" s="1"/>
      <c r="BC3106" s="1"/>
      <c r="BD3106" s="1"/>
      <c r="BE3106" s="1"/>
      <c r="BF3106" s="1"/>
      <c r="BG3106" s="1"/>
      <c r="BH3106" s="1"/>
      <c r="BI3106" s="1"/>
      <c r="BJ3106" s="1"/>
      <c r="BK3106" s="1"/>
    </row>
    <row r="3107" spans="1:63" s="2" customFormat="1" ht="15" customHeight="1" x14ac:dyDescent="0.15">
      <c r="A3107" s="1"/>
      <c r="B3107" s="1"/>
      <c r="C3107" s="1"/>
      <c r="D3107" s="1"/>
      <c r="E3107" s="1"/>
      <c r="F3107" s="1"/>
      <c r="G3107" s="1"/>
      <c r="H3107" s="1"/>
      <c r="I3107" s="1"/>
      <c r="J3107" s="1"/>
      <c r="K3107" s="1"/>
      <c r="L3107" s="1"/>
      <c r="M3107" s="1"/>
      <c r="N3107" s="1"/>
      <c r="O3107" s="1"/>
      <c r="P3107" s="1"/>
      <c r="Q3107" s="1"/>
      <c r="R3107" s="1"/>
      <c r="S3107" s="1"/>
      <c r="T3107" s="1"/>
      <c r="U3107" s="1"/>
      <c r="V3107" s="1"/>
      <c r="W3107" s="1"/>
      <c r="X3107" s="1"/>
      <c r="Y3107" s="1"/>
      <c r="Z3107" s="1"/>
      <c r="AA3107" s="1"/>
      <c r="AB3107" s="1"/>
      <c r="AC3107" s="1"/>
      <c r="AD3107" s="1"/>
      <c r="AE3107" s="1"/>
      <c r="AF3107" s="83"/>
      <c r="AG3107" s="87"/>
      <c r="AH3107" s="1"/>
      <c r="AI3107" s="1"/>
      <c r="AJ3107" s="1"/>
      <c r="AK3107" s="1"/>
      <c r="AL3107" s="1"/>
      <c r="AM3107" s="1"/>
      <c r="AN3107" s="1"/>
      <c r="AO3107" s="1"/>
      <c r="AP3107" s="1"/>
      <c r="AQ3107" s="1"/>
      <c r="AR3107" s="1"/>
      <c r="AS3107" s="1"/>
      <c r="AT3107" s="1"/>
      <c r="AU3107" s="1"/>
      <c r="AV3107" s="1"/>
      <c r="AW3107" s="1"/>
      <c r="AX3107" s="1"/>
      <c r="AY3107" s="1"/>
      <c r="AZ3107" s="1"/>
      <c r="BA3107" s="1"/>
      <c r="BB3107" s="1"/>
      <c r="BC3107" s="1"/>
      <c r="BD3107" s="1"/>
      <c r="BE3107" s="1"/>
      <c r="BF3107" s="1"/>
      <c r="BG3107" s="1"/>
      <c r="BH3107" s="1"/>
      <c r="BI3107" s="1"/>
      <c r="BJ3107" s="1"/>
      <c r="BK3107" s="1"/>
    </row>
    <row r="3108" spans="1:63" s="2" customFormat="1" ht="15" customHeight="1" x14ac:dyDescent="0.15">
      <c r="A3108" s="1"/>
      <c r="B3108" s="1"/>
      <c r="C3108" s="1"/>
      <c r="D3108" s="1"/>
      <c r="E3108" s="1"/>
      <c r="F3108" s="1"/>
      <c r="G3108" s="1"/>
      <c r="H3108" s="1"/>
      <c r="I3108" s="1"/>
      <c r="J3108" s="1"/>
      <c r="K3108" s="1"/>
      <c r="L3108" s="1"/>
      <c r="M3108" s="1"/>
      <c r="N3108" s="1"/>
      <c r="O3108" s="1"/>
      <c r="P3108" s="1"/>
      <c r="Q3108" s="1"/>
      <c r="R3108" s="1"/>
      <c r="S3108" s="1"/>
      <c r="T3108" s="1"/>
      <c r="U3108" s="1"/>
      <c r="V3108" s="1"/>
      <c r="W3108" s="1"/>
      <c r="X3108" s="1"/>
      <c r="Y3108" s="1"/>
      <c r="Z3108" s="1"/>
      <c r="AA3108" s="1"/>
      <c r="AB3108" s="1"/>
      <c r="AC3108" s="1"/>
      <c r="AD3108" s="1"/>
      <c r="AE3108" s="1"/>
      <c r="AF3108" s="83"/>
      <c r="AG3108" s="87"/>
      <c r="AH3108" s="1"/>
      <c r="AI3108" s="1"/>
      <c r="AJ3108" s="1"/>
      <c r="AK3108" s="1"/>
      <c r="AL3108" s="1"/>
      <c r="AM3108" s="1"/>
      <c r="AN3108" s="1"/>
      <c r="AO3108" s="1"/>
      <c r="AP3108" s="1"/>
      <c r="AQ3108" s="1"/>
      <c r="AR3108" s="1"/>
      <c r="AS3108" s="1"/>
      <c r="AT3108" s="1"/>
      <c r="AU3108" s="1"/>
      <c r="AV3108" s="1"/>
      <c r="AW3108" s="1"/>
      <c r="AX3108" s="1"/>
      <c r="AY3108" s="1"/>
      <c r="AZ3108" s="1"/>
      <c r="BA3108" s="1"/>
      <c r="BB3108" s="1"/>
      <c r="BC3108" s="1"/>
      <c r="BD3108" s="1"/>
      <c r="BE3108" s="1"/>
      <c r="BF3108" s="1"/>
      <c r="BG3108" s="1"/>
      <c r="BH3108" s="1"/>
      <c r="BI3108" s="1"/>
      <c r="BJ3108" s="1"/>
      <c r="BK3108" s="1"/>
    </row>
    <row r="3109" spans="1:63" s="2" customFormat="1" ht="15" customHeight="1" x14ac:dyDescent="0.15">
      <c r="A3109" s="1"/>
      <c r="B3109" s="1"/>
      <c r="C3109" s="1"/>
      <c r="D3109" s="1"/>
      <c r="E3109" s="1"/>
      <c r="F3109" s="1"/>
      <c r="G3109" s="1"/>
      <c r="H3109" s="1"/>
      <c r="I3109" s="1"/>
      <c r="J3109" s="1"/>
      <c r="K3109" s="1"/>
      <c r="L3109" s="1"/>
      <c r="M3109" s="1"/>
      <c r="N3109" s="1"/>
      <c r="O3109" s="1"/>
      <c r="P3109" s="1"/>
      <c r="Q3109" s="1"/>
      <c r="R3109" s="1"/>
      <c r="S3109" s="1"/>
      <c r="T3109" s="1"/>
      <c r="U3109" s="1"/>
      <c r="V3109" s="1"/>
      <c r="W3109" s="1"/>
      <c r="X3109" s="1"/>
      <c r="Y3109" s="1"/>
      <c r="Z3109" s="1"/>
      <c r="AA3109" s="1"/>
      <c r="AB3109" s="1"/>
      <c r="AC3109" s="1"/>
      <c r="AD3109" s="1"/>
      <c r="AE3109" s="1"/>
      <c r="AF3109" s="83"/>
      <c r="AG3109" s="87"/>
      <c r="AH3109" s="1"/>
      <c r="AI3109" s="1"/>
      <c r="AJ3109" s="1"/>
      <c r="AK3109" s="1"/>
      <c r="AL3109" s="1"/>
      <c r="AM3109" s="1"/>
      <c r="AN3109" s="1"/>
      <c r="AO3109" s="1"/>
      <c r="AP3109" s="1"/>
      <c r="AQ3109" s="1"/>
      <c r="AR3109" s="1"/>
      <c r="AS3109" s="1"/>
      <c r="AT3109" s="1"/>
      <c r="AU3109" s="1"/>
      <c r="AV3109" s="1"/>
      <c r="AW3109" s="1"/>
      <c r="AX3109" s="1"/>
      <c r="AY3109" s="1"/>
      <c r="AZ3109" s="1"/>
      <c r="BA3109" s="1"/>
      <c r="BB3109" s="1"/>
      <c r="BC3109" s="1"/>
      <c r="BD3109" s="1"/>
      <c r="BE3109" s="1"/>
      <c r="BF3109" s="1"/>
      <c r="BG3109" s="1"/>
      <c r="BH3109" s="1"/>
      <c r="BI3109" s="1"/>
      <c r="BJ3109" s="1"/>
      <c r="BK3109" s="1"/>
    </row>
    <row r="3110" spans="1:63" s="2" customFormat="1" ht="15" customHeight="1" x14ac:dyDescent="0.15">
      <c r="A3110" s="1"/>
      <c r="B3110" s="1"/>
      <c r="C3110" s="1"/>
      <c r="D3110" s="1"/>
      <c r="E3110" s="1"/>
      <c r="F3110" s="1"/>
      <c r="G3110" s="1"/>
      <c r="H3110" s="1"/>
      <c r="I3110" s="1"/>
      <c r="J3110" s="1"/>
      <c r="K3110" s="1"/>
      <c r="L3110" s="1"/>
      <c r="M3110" s="1"/>
      <c r="N3110" s="1"/>
      <c r="O3110" s="1"/>
      <c r="P3110" s="1"/>
      <c r="Q3110" s="1"/>
      <c r="R3110" s="1"/>
      <c r="S3110" s="1"/>
      <c r="T3110" s="1"/>
      <c r="U3110" s="1"/>
      <c r="V3110" s="1"/>
      <c r="W3110" s="1"/>
      <c r="X3110" s="1"/>
      <c r="Y3110" s="1"/>
      <c r="Z3110" s="1"/>
      <c r="AA3110" s="1"/>
      <c r="AB3110" s="1"/>
      <c r="AC3110" s="1"/>
      <c r="AD3110" s="1"/>
      <c r="AE3110" s="1"/>
      <c r="AF3110" s="83"/>
      <c r="AG3110" s="87"/>
      <c r="AH3110" s="1"/>
      <c r="AI3110" s="1"/>
      <c r="AJ3110" s="1"/>
      <c r="AK3110" s="1"/>
      <c r="AL3110" s="1"/>
      <c r="AM3110" s="1"/>
      <c r="AN3110" s="1"/>
      <c r="AO3110" s="1"/>
      <c r="AP3110" s="1"/>
      <c r="AQ3110" s="1"/>
      <c r="AR3110" s="1"/>
      <c r="AS3110" s="1"/>
      <c r="AT3110" s="1"/>
      <c r="AU3110" s="1"/>
      <c r="AV3110" s="1"/>
      <c r="AW3110" s="1"/>
      <c r="AX3110" s="1"/>
      <c r="AY3110" s="1"/>
      <c r="AZ3110" s="1"/>
      <c r="BA3110" s="1"/>
      <c r="BB3110" s="1"/>
      <c r="BC3110" s="1"/>
      <c r="BD3110" s="1"/>
      <c r="BE3110" s="1"/>
      <c r="BF3110" s="1"/>
      <c r="BG3110" s="1"/>
      <c r="BH3110" s="1"/>
      <c r="BI3110" s="1"/>
      <c r="BJ3110" s="1"/>
      <c r="BK3110" s="1"/>
    </row>
    <row r="3111" spans="1:63" s="2" customFormat="1" ht="15" customHeight="1" x14ac:dyDescent="0.15">
      <c r="A3111" s="1"/>
      <c r="B3111" s="1"/>
      <c r="C3111" s="1"/>
      <c r="D3111" s="1"/>
      <c r="E3111" s="1"/>
      <c r="F3111" s="1"/>
      <c r="G3111" s="1"/>
      <c r="H3111" s="1"/>
      <c r="I3111" s="1"/>
      <c r="J3111" s="1"/>
      <c r="K3111" s="1"/>
      <c r="L3111" s="1"/>
      <c r="M3111" s="1"/>
      <c r="N3111" s="1"/>
      <c r="O3111" s="1"/>
      <c r="P3111" s="1"/>
      <c r="Q3111" s="1"/>
      <c r="R3111" s="1"/>
      <c r="S3111" s="1"/>
      <c r="T3111" s="1"/>
      <c r="U3111" s="1"/>
      <c r="V3111" s="1"/>
      <c r="W3111" s="1"/>
      <c r="X3111" s="1"/>
      <c r="Y3111" s="1"/>
      <c r="Z3111" s="1"/>
      <c r="AA3111" s="1"/>
      <c r="AB3111" s="1"/>
      <c r="AC3111" s="1"/>
      <c r="AD3111" s="1"/>
      <c r="AE3111" s="1"/>
      <c r="AF3111" s="83"/>
      <c r="AG3111" s="87"/>
      <c r="AH3111" s="1"/>
      <c r="AI3111" s="1"/>
      <c r="AJ3111" s="1"/>
      <c r="AK3111" s="1"/>
      <c r="AL3111" s="1"/>
      <c r="AM3111" s="1"/>
      <c r="AN3111" s="1"/>
      <c r="AO3111" s="1"/>
      <c r="AP3111" s="1"/>
      <c r="AQ3111" s="1"/>
      <c r="AR3111" s="1"/>
      <c r="AS3111" s="1"/>
      <c r="AT3111" s="1"/>
      <c r="AU3111" s="1"/>
      <c r="AV3111" s="1"/>
      <c r="AW3111" s="1"/>
      <c r="AX3111" s="1"/>
      <c r="AY3111" s="1"/>
      <c r="AZ3111" s="1"/>
      <c r="BA3111" s="1"/>
      <c r="BB3111" s="1"/>
      <c r="BC3111" s="1"/>
      <c r="BD3111" s="1"/>
      <c r="BE3111" s="1"/>
      <c r="BF3111" s="1"/>
      <c r="BG3111" s="1"/>
      <c r="BH3111" s="1"/>
      <c r="BI3111" s="1"/>
      <c r="BJ3111" s="1"/>
      <c r="BK3111" s="1"/>
    </row>
    <row r="3112" spans="1:63" s="2" customFormat="1" ht="15" customHeight="1" x14ac:dyDescent="0.15">
      <c r="A3112" s="1"/>
      <c r="B3112" s="1"/>
      <c r="C3112" s="1"/>
      <c r="D3112" s="1"/>
      <c r="E3112" s="1"/>
      <c r="F3112" s="1"/>
      <c r="G3112" s="1"/>
      <c r="H3112" s="1"/>
      <c r="I3112" s="1"/>
      <c r="J3112" s="1"/>
      <c r="K3112" s="1"/>
      <c r="L3112" s="1"/>
      <c r="M3112" s="1"/>
      <c r="N3112" s="1"/>
      <c r="O3112" s="1"/>
      <c r="P3112" s="1"/>
      <c r="Q3112" s="1"/>
      <c r="R3112" s="1"/>
      <c r="S3112" s="1"/>
      <c r="T3112" s="1"/>
      <c r="U3112" s="1"/>
      <c r="V3112" s="1"/>
      <c r="W3112" s="1"/>
      <c r="X3112" s="1"/>
      <c r="Y3112" s="1"/>
      <c r="Z3112" s="1"/>
      <c r="AA3112" s="1"/>
      <c r="AB3112" s="1"/>
      <c r="AC3112" s="1"/>
      <c r="AD3112" s="1"/>
      <c r="AE3112" s="1"/>
      <c r="AF3112" s="83"/>
      <c r="AG3112" s="87"/>
      <c r="AH3112" s="1"/>
      <c r="AI3112" s="1"/>
      <c r="AJ3112" s="1"/>
      <c r="AK3112" s="1"/>
      <c r="AL3112" s="1"/>
      <c r="AM3112" s="1"/>
      <c r="AN3112" s="1"/>
      <c r="AO3112" s="1"/>
      <c r="AP3112" s="1"/>
      <c r="AQ3112" s="1"/>
      <c r="AR3112" s="1"/>
      <c r="AS3112" s="1"/>
      <c r="AT3112" s="1"/>
      <c r="AU3112" s="1"/>
      <c r="AV3112" s="1"/>
      <c r="AW3112" s="1"/>
      <c r="AX3112" s="1"/>
      <c r="AY3112" s="1"/>
      <c r="AZ3112" s="1"/>
      <c r="BA3112" s="1"/>
      <c r="BB3112" s="1"/>
      <c r="BC3112" s="1"/>
      <c r="BD3112" s="1"/>
      <c r="BE3112" s="1"/>
      <c r="BF3112" s="1"/>
      <c r="BG3112" s="1"/>
      <c r="BH3112" s="1"/>
      <c r="BI3112" s="1"/>
      <c r="BJ3112" s="1"/>
      <c r="BK3112" s="1"/>
    </row>
    <row r="3113" spans="1:63" s="2" customFormat="1" ht="15" customHeight="1" x14ac:dyDescent="0.15">
      <c r="A3113" s="1"/>
      <c r="B3113" s="1"/>
      <c r="C3113" s="1"/>
      <c r="D3113" s="1"/>
      <c r="E3113" s="1"/>
      <c r="F3113" s="1"/>
      <c r="G3113" s="1"/>
      <c r="H3113" s="1"/>
      <c r="I3113" s="1"/>
      <c r="J3113" s="1"/>
      <c r="K3113" s="1"/>
      <c r="L3113" s="1"/>
      <c r="M3113" s="1"/>
      <c r="N3113" s="1"/>
      <c r="O3113" s="1"/>
      <c r="P3113" s="1"/>
      <c r="Q3113" s="1"/>
      <c r="R3113" s="1"/>
      <c r="S3113" s="1"/>
      <c r="T3113" s="1"/>
      <c r="U3113" s="1"/>
      <c r="V3113" s="1"/>
      <c r="W3113" s="1"/>
      <c r="X3113" s="1"/>
      <c r="Y3113" s="1"/>
      <c r="Z3113" s="1"/>
      <c r="AA3113" s="1"/>
      <c r="AB3113" s="1"/>
      <c r="AC3113" s="1"/>
      <c r="AD3113" s="1"/>
      <c r="AE3113" s="1"/>
      <c r="AF3113" s="83"/>
      <c r="AG3113" s="87"/>
      <c r="AH3113" s="1"/>
      <c r="AI3113" s="1"/>
      <c r="AJ3113" s="1"/>
      <c r="AK3113" s="1"/>
      <c r="AL3113" s="1"/>
      <c r="AM3113" s="1"/>
      <c r="AN3113" s="1"/>
      <c r="AO3113" s="1"/>
      <c r="AP3113" s="1"/>
      <c r="AQ3113" s="1"/>
      <c r="AR3113" s="1"/>
      <c r="AS3113" s="1"/>
      <c r="AT3113" s="1"/>
      <c r="AU3113" s="1"/>
      <c r="AV3113" s="1"/>
      <c r="AW3113" s="1"/>
      <c r="AX3113" s="1"/>
      <c r="AY3113" s="1"/>
      <c r="AZ3113" s="1"/>
      <c r="BA3113" s="1"/>
      <c r="BB3113" s="1"/>
      <c r="BC3113" s="1"/>
      <c r="BD3113" s="1"/>
      <c r="BE3113" s="1"/>
      <c r="BF3113" s="1"/>
      <c r="BG3113" s="1"/>
      <c r="BH3113" s="1"/>
      <c r="BI3113" s="1"/>
      <c r="BJ3113" s="1"/>
      <c r="BK3113" s="1"/>
    </row>
    <row r="3114" spans="1:63" s="2" customFormat="1" ht="15" customHeight="1" x14ac:dyDescent="0.15">
      <c r="A3114" s="1"/>
      <c r="B3114" s="1"/>
      <c r="C3114" s="1"/>
      <c r="D3114" s="1"/>
      <c r="E3114" s="1"/>
      <c r="F3114" s="1"/>
      <c r="G3114" s="1"/>
      <c r="H3114" s="1"/>
      <c r="I3114" s="1"/>
      <c r="J3114" s="1"/>
      <c r="K3114" s="1"/>
      <c r="L3114" s="1"/>
      <c r="M3114" s="1"/>
      <c r="N3114" s="1"/>
      <c r="O3114" s="1"/>
      <c r="P3114" s="1"/>
      <c r="Q3114" s="1"/>
      <c r="R3114" s="1"/>
      <c r="S3114" s="1"/>
      <c r="T3114" s="1"/>
      <c r="U3114" s="1"/>
      <c r="V3114" s="1"/>
      <c r="W3114" s="1"/>
      <c r="X3114" s="1"/>
      <c r="Y3114" s="1"/>
      <c r="Z3114" s="1"/>
      <c r="AA3114" s="1"/>
      <c r="AB3114" s="1"/>
      <c r="AC3114" s="1"/>
      <c r="AD3114" s="1"/>
      <c r="AE3114" s="1"/>
      <c r="AF3114" s="83"/>
      <c r="AG3114" s="87"/>
      <c r="AH3114" s="1"/>
      <c r="AI3114" s="1"/>
      <c r="AJ3114" s="1"/>
      <c r="AK3114" s="1"/>
      <c r="AL3114" s="1"/>
      <c r="AM3114" s="1"/>
      <c r="AN3114" s="1"/>
      <c r="AO3114" s="1"/>
      <c r="AP3114" s="1"/>
      <c r="AQ3114" s="1"/>
      <c r="AR3114" s="1"/>
      <c r="AS3114" s="1"/>
      <c r="AT3114" s="1"/>
      <c r="AU3114" s="1"/>
      <c r="AV3114" s="1"/>
      <c r="AW3114" s="1"/>
      <c r="AX3114" s="1"/>
      <c r="AY3114" s="1"/>
      <c r="AZ3114" s="1"/>
      <c r="BA3114" s="1"/>
      <c r="BB3114" s="1"/>
      <c r="BC3114" s="1"/>
      <c r="BD3114" s="1"/>
      <c r="BE3114" s="1"/>
      <c r="BF3114" s="1"/>
      <c r="BG3114" s="1"/>
      <c r="BH3114" s="1"/>
      <c r="BI3114" s="1"/>
      <c r="BJ3114" s="1"/>
      <c r="BK3114" s="1"/>
    </row>
    <row r="3115" spans="1:63" s="2" customFormat="1" ht="15" customHeight="1" x14ac:dyDescent="0.15">
      <c r="A3115" s="1"/>
      <c r="B3115" s="1"/>
      <c r="C3115" s="1"/>
      <c r="D3115" s="1"/>
      <c r="E3115" s="1"/>
      <c r="F3115" s="1"/>
      <c r="G3115" s="1"/>
      <c r="H3115" s="1"/>
      <c r="I3115" s="1"/>
      <c r="J3115" s="1"/>
      <c r="K3115" s="1"/>
      <c r="L3115" s="1"/>
      <c r="M3115" s="1"/>
      <c r="N3115" s="1"/>
      <c r="O3115" s="1"/>
      <c r="P3115" s="1"/>
      <c r="Q3115" s="1"/>
      <c r="R3115" s="1"/>
      <c r="S3115" s="1"/>
      <c r="T3115" s="1"/>
      <c r="U3115" s="1"/>
      <c r="V3115" s="1"/>
      <c r="W3115" s="1"/>
      <c r="X3115" s="1"/>
      <c r="Y3115" s="1"/>
      <c r="Z3115" s="1"/>
      <c r="AA3115" s="1"/>
      <c r="AB3115" s="1"/>
      <c r="AC3115" s="1"/>
      <c r="AD3115" s="1"/>
      <c r="AE3115" s="1"/>
      <c r="AF3115" s="83"/>
      <c r="AG3115" s="87"/>
      <c r="AH3115" s="1"/>
      <c r="AI3115" s="1"/>
      <c r="AJ3115" s="1"/>
      <c r="AK3115" s="1"/>
      <c r="AL3115" s="1"/>
      <c r="AM3115" s="1"/>
      <c r="AN3115" s="1"/>
      <c r="AO3115" s="1"/>
      <c r="AP3115" s="1"/>
      <c r="AQ3115" s="1"/>
      <c r="AR3115" s="1"/>
      <c r="AS3115" s="1"/>
      <c r="AT3115" s="1"/>
      <c r="AU3115" s="1"/>
      <c r="AV3115" s="1"/>
      <c r="AW3115" s="1"/>
      <c r="AX3115" s="1"/>
      <c r="AY3115" s="1"/>
      <c r="AZ3115" s="1"/>
      <c r="BA3115" s="1"/>
      <c r="BB3115" s="1"/>
      <c r="BC3115" s="1"/>
      <c r="BD3115" s="1"/>
      <c r="BE3115" s="1"/>
      <c r="BF3115" s="1"/>
      <c r="BG3115" s="1"/>
      <c r="BH3115" s="1"/>
      <c r="BI3115" s="1"/>
      <c r="BJ3115" s="1"/>
      <c r="BK3115" s="1"/>
    </row>
    <row r="3116" spans="1:63" s="2" customFormat="1" ht="15" customHeight="1" x14ac:dyDescent="0.15">
      <c r="A3116" s="1"/>
      <c r="B3116" s="1"/>
      <c r="C3116" s="1"/>
      <c r="D3116" s="1"/>
      <c r="E3116" s="1"/>
      <c r="F3116" s="1"/>
      <c r="G3116" s="1"/>
      <c r="H3116" s="1"/>
      <c r="I3116" s="1"/>
      <c r="J3116" s="1"/>
      <c r="K3116" s="1"/>
      <c r="L3116" s="1"/>
      <c r="M3116" s="1"/>
      <c r="N3116" s="1"/>
      <c r="O3116" s="1"/>
      <c r="P3116" s="1"/>
      <c r="Q3116" s="1"/>
      <c r="R3116" s="1"/>
      <c r="S3116" s="1"/>
      <c r="T3116" s="1"/>
      <c r="U3116" s="1"/>
      <c r="V3116" s="1"/>
      <c r="W3116" s="1"/>
      <c r="X3116" s="1"/>
      <c r="Y3116" s="1"/>
      <c r="Z3116" s="1"/>
      <c r="AA3116" s="1"/>
      <c r="AB3116" s="1"/>
      <c r="AC3116" s="1"/>
      <c r="AD3116" s="1"/>
      <c r="AE3116" s="1"/>
      <c r="AF3116" s="83"/>
      <c r="AG3116" s="87"/>
      <c r="AH3116" s="1"/>
      <c r="AI3116" s="1"/>
      <c r="AJ3116" s="1"/>
      <c r="AK3116" s="1"/>
      <c r="AL3116" s="1"/>
      <c r="AM3116" s="1"/>
      <c r="AN3116" s="1"/>
      <c r="AO3116" s="1"/>
      <c r="AP3116" s="1"/>
      <c r="AQ3116" s="1"/>
      <c r="AR3116" s="1"/>
      <c r="AS3116" s="1"/>
      <c r="AT3116" s="1"/>
      <c r="AU3116" s="1"/>
      <c r="AV3116" s="1"/>
      <c r="AW3116" s="1"/>
      <c r="AX3116" s="1"/>
      <c r="AY3116" s="1"/>
      <c r="AZ3116" s="1"/>
      <c r="BA3116" s="1"/>
      <c r="BB3116" s="1"/>
      <c r="BC3116" s="1"/>
      <c r="BD3116" s="1"/>
      <c r="BE3116" s="1"/>
      <c r="BF3116" s="1"/>
      <c r="BG3116" s="1"/>
      <c r="BH3116" s="1"/>
      <c r="BI3116" s="1"/>
      <c r="BJ3116" s="1"/>
      <c r="BK3116" s="1"/>
    </row>
    <row r="3117" spans="1:63" s="2" customFormat="1" ht="15" customHeight="1" x14ac:dyDescent="0.15">
      <c r="A3117" s="1"/>
      <c r="B3117" s="1"/>
      <c r="C3117" s="1"/>
      <c r="D3117" s="1"/>
      <c r="E3117" s="1"/>
      <c r="F3117" s="1"/>
      <c r="G3117" s="1"/>
      <c r="H3117" s="1"/>
      <c r="I3117" s="1"/>
      <c r="J3117" s="1"/>
      <c r="K3117" s="1"/>
      <c r="L3117" s="1"/>
      <c r="M3117" s="1"/>
      <c r="N3117" s="1"/>
      <c r="O3117" s="1"/>
      <c r="P3117" s="1"/>
      <c r="Q3117" s="1"/>
      <c r="R3117" s="1"/>
      <c r="S3117" s="1"/>
      <c r="T3117" s="1"/>
      <c r="U3117" s="1"/>
      <c r="V3117" s="1"/>
      <c r="W3117" s="1"/>
      <c r="X3117" s="1"/>
      <c r="Y3117" s="1"/>
      <c r="Z3117" s="1"/>
      <c r="AA3117" s="1"/>
      <c r="AB3117" s="1"/>
      <c r="AC3117" s="1"/>
      <c r="AD3117" s="1"/>
      <c r="AE3117" s="1"/>
      <c r="AF3117" s="83"/>
      <c r="AG3117" s="87"/>
      <c r="AH3117" s="1"/>
      <c r="AI3117" s="1"/>
      <c r="AJ3117" s="1"/>
      <c r="AK3117" s="1"/>
      <c r="AL3117" s="1"/>
      <c r="AM3117" s="1"/>
      <c r="AN3117" s="1"/>
      <c r="AO3117" s="1"/>
      <c r="AP3117" s="1"/>
      <c r="AQ3117" s="1"/>
      <c r="AR3117" s="1"/>
      <c r="AS3117" s="1"/>
      <c r="AT3117" s="1"/>
      <c r="AU3117" s="1"/>
      <c r="AV3117" s="1"/>
      <c r="AW3117" s="1"/>
      <c r="AX3117" s="1"/>
      <c r="AY3117" s="1"/>
      <c r="AZ3117" s="1"/>
      <c r="BA3117" s="1"/>
      <c r="BB3117" s="1"/>
      <c r="BC3117" s="1"/>
      <c r="BD3117" s="1"/>
      <c r="BE3117" s="1"/>
      <c r="BF3117" s="1"/>
      <c r="BG3117" s="1"/>
      <c r="BH3117" s="1"/>
      <c r="BI3117" s="1"/>
      <c r="BJ3117" s="1"/>
      <c r="BK3117" s="1"/>
    </row>
    <row r="3118" spans="1:63" s="2" customFormat="1" ht="15" customHeight="1" x14ac:dyDescent="0.15">
      <c r="A3118" s="1"/>
      <c r="B3118" s="1"/>
      <c r="C3118" s="1"/>
      <c r="D3118" s="1"/>
      <c r="E3118" s="1"/>
      <c r="F3118" s="1"/>
      <c r="G3118" s="1"/>
      <c r="H3118" s="1"/>
      <c r="I3118" s="1"/>
      <c r="J3118" s="1"/>
      <c r="K3118" s="1"/>
      <c r="L3118" s="1"/>
      <c r="M3118" s="1"/>
      <c r="N3118" s="1"/>
      <c r="O3118" s="1"/>
      <c r="P3118" s="1"/>
      <c r="Q3118" s="1"/>
      <c r="R3118" s="1"/>
      <c r="S3118" s="1"/>
      <c r="T3118" s="1"/>
      <c r="U3118" s="1"/>
      <c r="V3118" s="1"/>
      <c r="W3118" s="1"/>
      <c r="X3118" s="1"/>
      <c r="Y3118" s="1"/>
      <c r="Z3118" s="1"/>
      <c r="AA3118" s="1"/>
      <c r="AB3118" s="1"/>
      <c r="AC3118" s="1"/>
      <c r="AD3118" s="1"/>
      <c r="AE3118" s="1"/>
      <c r="AF3118" s="83"/>
      <c r="AG3118" s="87"/>
      <c r="AH3118" s="1"/>
      <c r="AI3118" s="1"/>
      <c r="AJ3118" s="1"/>
      <c r="AK3118" s="1"/>
      <c r="AL3118" s="1"/>
      <c r="AM3118" s="1"/>
      <c r="AN3118" s="1"/>
      <c r="AO3118" s="1"/>
      <c r="AP3118" s="1"/>
      <c r="AQ3118" s="1"/>
      <c r="AR3118" s="1"/>
      <c r="AS3118" s="1"/>
      <c r="AT3118" s="1"/>
      <c r="AU3118" s="1"/>
      <c r="AV3118" s="1"/>
      <c r="AW3118" s="1"/>
      <c r="AX3118" s="1"/>
      <c r="AY3118" s="1"/>
      <c r="AZ3118" s="1"/>
      <c r="BA3118" s="1"/>
      <c r="BB3118" s="1"/>
      <c r="BC3118" s="1"/>
      <c r="BD3118" s="1"/>
      <c r="BE3118" s="1"/>
      <c r="BF3118" s="1"/>
      <c r="BG3118" s="1"/>
      <c r="BH3118" s="1"/>
      <c r="BI3118" s="1"/>
      <c r="BJ3118" s="1"/>
      <c r="BK3118" s="1"/>
    </row>
    <row r="3119" spans="1:63" s="2" customFormat="1" ht="15" customHeight="1" x14ac:dyDescent="0.15">
      <c r="A3119" s="1"/>
      <c r="B3119" s="1"/>
      <c r="C3119" s="1"/>
      <c r="D3119" s="1"/>
      <c r="E3119" s="1"/>
      <c r="F3119" s="1"/>
      <c r="G3119" s="1"/>
      <c r="H3119" s="1"/>
      <c r="I3119" s="1"/>
      <c r="J3119" s="1"/>
      <c r="K3119" s="1"/>
      <c r="L3119" s="1"/>
      <c r="M3119" s="1"/>
      <c r="N3119" s="1"/>
      <c r="O3119" s="1"/>
      <c r="P3119" s="1"/>
      <c r="Q3119" s="1"/>
      <c r="R3119" s="1"/>
      <c r="S3119" s="1"/>
      <c r="T3119" s="1"/>
      <c r="U3119" s="1"/>
      <c r="V3119" s="1"/>
      <c r="W3119" s="1"/>
      <c r="X3119" s="1"/>
      <c r="Y3119" s="1"/>
      <c r="Z3119" s="1"/>
      <c r="AA3119" s="1"/>
      <c r="AB3119" s="1"/>
      <c r="AC3119" s="1"/>
      <c r="AD3119" s="1"/>
      <c r="AE3119" s="1"/>
      <c r="AF3119" s="83"/>
      <c r="AG3119" s="87"/>
      <c r="AH3119" s="1"/>
      <c r="AI3119" s="1"/>
      <c r="AJ3119" s="1"/>
      <c r="AK3119" s="1"/>
      <c r="AL3119" s="1"/>
      <c r="AM3119" s="1"/>
      <c r="AN3119" s="1"/>
      <c r="AO3119" s="1"/>
      <c r="AP3119" s="1"/>
      <c r="AQ3119" s="1"/>
      <c r="AR3119" s="1"/>
      <c r="AS3119" s="1"/>
      <c r="AT3119" s="1"/>
      <c r="AU3119" s="1"/>
      <c r="AV3119" s="1"/>
      <c r="AW3119" s="1"/>
      <c r="AX3119" s="1"/>
      <c r="AY3119" s="1"/>
      <c r="AZ3119" s="1"/>
      <c r="BA3119" s="1"/>
      <c r="BB3119" s="1"/>
      <c r="BC3119" s="1"/>
      <c r="BD3119" s="1"/>
      <c r="BE3119" s="1"/>
      <c r="BF3119" s="1"/>
      <c r="BG3119" s="1"/>
      <c r="BH3119" s="1"/>
      <c r="BI3119" s="1"/>
      <c r="BJ3119" s="1"/>
      <c r="BK3119" s="1"/>
    </row>
    <row r="3120" spans="1:63" s="2" customFormat="1" ht="15" customHeight="1" x14ac:dyDescent="0.15">
      <c r="A3120" s="1"/>
      <c r="B3120" s="1"/>
      <c r="C3120" s="1"/>
      <c r="D3120" s="1"/>
      <c r="E3120" s="1"/>
      <c r="F3120" s="1"/>
      <c r="G3120" s="1"/>
      <c r="H3120" s="1"/>
      <c r="I3120" s="1"/>
      <c r="J3120" s="1"/>
      <c r="K3120" s="1"/>
      <c r="L3120" s="1"/>
      <c r="M3120" s="1"/>
      <c r="N3120" s="1"/>
      <c r="O3120" s="1"/>
      <c r="P3120" s="1"/>
      <c r="Q3120" s="1"/>
      <c r="R3120" s="1"/>
      <c r="S3120" s="1"/>
      <c r="T3120" s="1"/>
      <c r="U3120" s="1"/>
      <c r="V3120" s="1"/>
      <c r="W3120" s="1"/>
      <c r="X3120" s="1"/>
      <c r="Y3120" s="1"/>
      <c r="Z3120" s="1"/>
      <c r="AA3120" s="1"/>
      <c r="AB3120" s="1"/>
      <c r="AC3120" s="1"/>
      <c r="AD3120" s="1"/>
      <c r="AE3120" s="1"/>
      <c r="AF3120" s="83"/>
      <c r="AG3120" s="87"/>
      <c r="AH3120" s="1"/>
      <c r="AI3120" s="1"/>
      <c r="AJ3120" s="1"/>
      <c r="AK3120" s="1"/>
      <c r="AL3120" s="1"/>
      <c r="AM3120" s="1"/>
      <c r="AN3120" s="1"/>
      <c r="AO3120" s="1"/>
      <c r="AP3120" s="1"/>
      <c r="AQ3120" s="1"/>
      <c r="AR3120" s="1"/>
      <c r="AS3120" s="1"/>
      <c r="AT3120" s="1"/>
      <c r="AU3120" s="1"/>
      <c r="AV3120" s="1"/>
      <c r="AW3120" s="1"/>
      <c r="AX3120" s="1"/>
      <c r="AY3120" s="1"/>
      <c r="AZ3120" s="1"/>
      <c r="BA3120" s="1"/>
      <c r="BB3120" s="1"/>
      <c r="BC3120" s="1"/>
      <c r="BD3120" s="1"/>
      <c r="BE3120" s="1"/>
      <c r="BF3120" s="1"/>
      <c r="BG3120" s="1"/>
      <c r="BH3120" s="1"/>
      <c r="BI3120" s="1"/>
      <c r="BJ3120" s="1"/>
      <c r="BK3120" s="1"/>
    </row>
    <row r="3121" spans="1:63" s="2" customFormat="1" ht="15" customHeight="1" x14ac:dyDescent="0.15">
      <c r="A3121" s="1"/>
      <c r="B3121" s="1"/>
      <c r="C3121" s="1"/>
      <c r="D3121" s="1"/>
      <c r="E3121" s="1"/>
      <c r="F3121" s="1"/>
      <c r="G3121" s="1"/>
      <c r="H3121" s="1"/>
      <c r="I3121" s="1"/>
      <c r="J3121" s="1"/>
      <c r="K3121" s="1"/>
      <c r="L3121" s="1"/>
      <c r="M3121" s="1"/>
      <c r="N3121" s="1"/>
      <c r="O3121" s="1"/>
      <c r="P3121" s="1"/>
      <c r="Q3121" s="1"/>
      <c r="R3121" s="1"/>
      <c r="S3121" s="1"/>
      <c r="T3121" s="1"/>
      <c r="U3121" s="1"/>
      <c r="V3121" s="1"/>
      <c r="W3121" s="1"/>
      <c r="X3121" s="1"/>
      <c r="Y3121" s="1"/>
      <c r="Z3121" s="1"/>
      <c r="AA3121" s="1"/>
      <c r="AB3121" s="1"/>
      <c r="AC3121" s="1"/>
      <c r="AD3121" s="1"/>
      <c r="AE3121" s="1"/>
      <c r="AF3121" s="83"/>
      <c r="AG3121" s="87"/>
      <c r="AH3121" s="1"/>
      <c r="AI3121" s="1"/>
      <c r="AJ3121" s="1"/>
      <c r="AK3121" s="1"/>
      <c r="AL3121" s="1"/>
      <c r="AM3121" s="1"/>
      <c r="AN3121" s="1"/>
      <c r="AO3121" s="1"/>
      <c r="AP3121" s="1"/>
      <c r="AQ3121" s="1"/>
      <c r="AR3121" s="1"/>
      <c r="AS3121" s="1"/>
      <c r="AT3121" s="1"/>
      <c r="AU3121" s="1"/>
      <c r="AV3121" s="1"/>
      <c r="AW3121" s="1"/>
      <c r="AX3121" s="1"/>
      <c r="AY3121" s="1"/>
      <c r="AZ3121" s="1"/>
      <c r="BA3121" s="1"/>
      <c r="BB3121" s="1"/>
      <c r="BC3121" s="1"/>
      <c r="BD3121" s="1"/>
      <c r="BE3121" s="1"/>
      <c r="BF3121" s="1"/>
      <c r="BG3121" s="1"/>
      <c r="BH3121" s="1"/>
      <c r="BI3121" s="1"/>
      <c r="BJ3121" s="1"/>
      <c r="BK3121" s="1"/>
    </row>
    <row r="3122" spans="1:63" s="2" customFormat="1" ht="15" customHeight="1" x14ac:dyDescent="0.15">
      <c r="A3122" s="1"/>
      <c r="B3122" s="1"/>
      <c r="C3122" s="1"/>
      <c r="D3122" s="1"/>
      <c r="E3122" s="1"/>
      <c r="F3122" s="1"/>
      <c r="G3122" s="1"/>
      <c r="H3122" s="1"/>
      <c r="I3122" s="1"/>
      <c r="J3122" s="1"/>
      <c r="K3122" s="1"/>
      <c r="L3122" s="1"/>
      <c r="M3122" s="1"/>
      <c r="N3122" s="1"/>
      <c r="O3122" s="1"/>
      <c r="P3122" s="1"/>
      <c r="Q3122" s="1"/>
      <c r="R3122" s="1"/>
      <c r="S3122" s="1"/>
      <c r="T3122" s="1"/>
      <c r="U3122" s="1"/>
      <c r="V3122" s="1"/>
      <c r="W3122" s="1"/>
      <c r="X3122" s="1"/>
      <c r="Y3122" s="1"/>
      <c r="Z3122" s="1"/>
      <c r="AA3122" s="1"/>
      <c r="AB3122" s="1"/>
      <c r="AC3122" s="1"/>
      <c r="AD3122" s="1"/>
      <c r="AE3122" s="1"/>
      <c r="AF3122" s="83"/>
      <c r="AG3122" s="87"/>
      <c r="AH3122" s="1"/>
      <c r="AI3122" s="1"/>
      <c r="AJ3122" s="1"/>
      <c r="AK3122" s="1"/>
      <c r="AL3122" s="1"/>
      <c r="AM3122" s="1"/>
      <c r="AN3122" s="1"/>
      <c r="AO3122" s="1"/>
      <c r="AP3122" s="1"/>
      <c r="AQ3122" s="1"/>
      <c r="AR3122" s="1"/>
      <c r="AS3122" s="1"/>
      <c r="AT3122" s="1"/>
      <c r="AU3122" s="1"/>
      <c r="AV3122" s="1"/>
      <c r="AW3122" s="1"/>
      <c r="AX3122" s="1"/>
      <c r="AY3122" s="1"/>
      <c r="AZ3122" s="1"/>
      <c r="BA3122" s="1"/>
      <c r="BB3122" s="1"/>
      <c r="BC3122" s="1"/>
      <c r="BD3122" s="1"/>
      <c r="BE3122" s="1"/>
      <c r="BF3122" s="1"/>
      <c r="BG3122" s="1"/>
      <c r="BH3122" s="1"/>
      <c r="BI3122" s="1"/>
      <c r="BJ3122" s="1"/>
      <c r="BK3122" s="1"/>
    </row>
    <row r="3123" spans="1:63" s="2" customFormat="1" ht="15" customHeight="1" x14ac:dyDescent="0.15">
      <c r="A3123" s="1"/>
      <c r="B3123" s="1"/>
      <c r="C3123" s="1"/>
      <c r="D3123" s="1"/>
      <c r="E3123" s="1"/>
      <c r="F3123" s="1"/>
      <c r="G3123" s="1"/>
      <c r="H3123" s="1"/>
      <c r="I3123" s="1"/>
      <c r="J3123" s="1"/>
      <c r="K3123" s="1"/>
      <c r="L3123" s="1"/>
      <c r="M3123" s="1"/>
      <c r="N3123" s="1"/>
      <c r="O3123" s="1"/>
      <c r="P3123" s="1"/>
      <c r="Q3123" s="1"/>
      <c r="R3123" s="1"/>
      <c r="S3123" s="1"/>
      <c r="T3123" s="1"/>
      <c r="U3123" s="1"/>
      <c r="V3123" s="1"/>
      <c r="W3123" s="1"/>
      <c r="X3123" s="1"/>
      <c r="Y3123" s="1"/>
      <c r="Z3123" s="1"/>
      <c r="AA3123" s="1"/>
      <c r="AB3123" s="1"/>
      <c r="AC3123" s="1"/>
      <c r="AD3123" s="1"/>
      <c r="AE3123" s="1"/>
      <c r="AF3123" s="83"/>
      <c r="AG3123" s="87"/>
      <c r="AH3123" s="1"/>
      <c r="AI3123" s="1"/>
      <c r="AJ3123" s="1"/>
      <c r="AK3123" s="1"/>
      <c r="AL3123" s="1"/>
      <c r="AM3123" s="1"/>
      <c r="AN3123" s="1"/>
      <c r="AO3123" s="1"/>
      <c r="AP3123" s="1"/>
      <c r="AQ3123" s="1"/>
      <c r="AR3123" s="1"/>
      <c r="AS3123" s="1"/>
      <c r="AT3123" s="1"/>
      <c r="AU3123" s="1"/>
      <c r="AV3123" s="1"/>
      <c r="AW3123" s="1"/>
      <c r="AX3123" s="1"/>
      <c r="AY3123" s="1"/>
      <c r="AZ3123" s="1"/>
      <c r="BA3123" s="1"/>
      <c r="BB3123" s="1"/>
      <c r="BC3123" s="1"/>
      <c r="BD3123" s="1"/>
      <c r="BE3123" s="1"/>
      <c r="BF3123" s="1"/>
      <c r="BG3123" s="1"/>
      <c r="BH3123" s="1"/>
      <c r="BI3123" s="1"/>
      <c r="BJ3123" s="1"/>
      <c r="BK3123" s="1"/>
    </row>
    <row r="3124" spans="1:63" s="2" customFormat="1" ht="15" customHeight="1" x14ac:dyDescent="0.15">
      <c r="A3124" s="1"/>
      <c r="B3124" s="1"/>
      <c r="C3124" s="1"/>
      <c r="D3124" s="1"/>
      <c r="E3124" s="1"/>
      <c r="F3124" s="1"/>
      <c r="G3124" s="1"/>
      <c r="H3124" s="1"/>
      <c r="I3124" s="1"/>
      <c r="J3124" s="1"/>
      <c r="K3124" s="1"/>
      <c r="L3124" s="1"/>
      <c r="M3124" s="1"/>
      <c r="N3124" s="1"/>
      <c r="O3124" s="1"/>
      <c r="P3124" s="1"/>
      <c r="Q3124" s="1"/>
      <c r="R3124" s="1"/>
      <c r="S3124" s="1"/>
      <c r="T3124" s="1"/>
      <c r="U3124" s="1"/>
      <c r="V3124" s="1"/>
      <c r="W3124" s="1"/>
      <c r="X3124" s="1"/>
      <c r="Y3124" s="1"/>
      <c r="Z3124" s="1"/>
      <c r="AA3124" s="1"/>
      <c r="AB3124" s="1"/>
      <c r="AC3124" s="1"/>
      <c r="AD3124" s="1"/>
      <c r="AE3124" s="1"/>
      <c r="AF3124" s="83"/>
      <c r="AG3124" s="87"/>
      <c r="AH3124" s="1"/>
      <c r="AI3124" s="1"/>
      <c r="AJ3124" s="1"/>
      <c r="AK3124" s="1"/>
      <c r="AL3124" s="1"/>
      <c r="AM3124" s="1"/>
      <c r="AN3124" s="1"/>
      <c r="AO3124" s="1"/>
      <c r="AP3124" s="1"/>
      <c r="AQ3124" s="1"/>
      <c r="AR3124" s="1"/>
      <c r="AS3124" s="1"/>
      <c r="AT3124" s="1"/>
      <c r="AU3124" s="1"/>
      <c r="AV3124" s="1"/>
      <c r="AW3124" s="1"/>
      <c r="AX3124" s="1"/>
      <c r="AY3124" s="1"/>
      <c r="AZ3124" s="1"/>
      <c r="BA3124" s="1"/>
      <c r="BB3124" s="1"/>
      <c r="BC3124" s="1"/>
      <c r="BD3124" s="1"/>
      <c r="BE3124" s="1"/>
      <c r="BF3124" s="1"/>
      <c r="BG3124" s="1"/>
      <c r="BH3124" s="1"/>
      <c r="BI3124" s="1"/>
      <c r="BJ3124" s="1"/>
      <c r="BK3124" s="1"/>
    </row>
    <row r="3125" spans="1:63" s="2" customFormat="1" ht="15" customHeight="1" x14ac:dyDescent="0.15">
      <c r="A3125" s="1"/>
      <c r="B3125" s="1"/>
      <c r="C3125" s="1"/>
      <c r="D3125" s="1"/>
      <c r="E3125" s="1"/>
      <c r="F3125" s="1"/>
      <c r="G3125" s="1"/>
      <c r="H3125" s="1"/>
      <c r="I3125" s="1"/>
      <c r="J3125" s="1"/>
      <c r="K3125" s="1"/>
      <c r="L3125" s="1"/>
      <c r="M3125" s="1"/>
      <c r="N3125" s="1"/>
      <c r="O3125" s="1"/>
      <c r="P3125" s="1"/>
      <c r="Q3125" s="1"/>
      <c r="R3125" s="1"/>
      <c r="S3125" s="1"/>
      <c r="T3125" s="1"/>
      <c r="U3125" s="1"/>
      <c r="V3125" s="1"/>
      <c r="W3125" s="1"/>
      <c r="X3125" s="1"/>
      <c r="Y3125" s="1"/>
      <c r="Z3125" s="1"/>
      <c r="AA3125" s="1"/>
      <c r="AB3125" s="1"/>
      <c r="AC3125" s="1"/>
      <c r="AD3125" s="1"/>
      <c r="AE3125" s="1"/>
      <c r="AF3125" s="83"/>
      <c r="AG3125" s="87"/>
      <c r="AH3125" s="1"/>
      <c r="AI3125" s="1"/>
      <c r="AJ3125" s="1"/>
      <c r="AK3125" s="1"/>
      <c r="AL3125" s="1"/>
      <c r="AM3125" s="1"/>
      <c r="AN3125" s="1"/>
      <c r="AO3125" s="1"/>
      <c r="AP3125" s="1"/>
      <c r="AQ3125" s="1"/>
      <c r="AR3125" s="1"/>
      <c r="AS3125" s="1"/>
      <c r="AT3125" s="1"/>
      <c r="AU3125" s="1"/>
      <c r="AV3125" s="1"/>
      <c r="AW3125" s="1"/>
      <c r="AX3125" s="1"/>
      <c r="AY3125" s="1"/>
      <c r="AZ3125" s="1"/>
      <c r="BA3125" s="1"/>
      <c r="BB3125" s="1"/>
      <c r="BC3125" s="1"/>
      <c r="BD3125" s="1"/>
      <c r="BE3125" s="1"/>
      <c r="BF3125" s="1"/>
      <c r="BG3125" s="1"/>
      <c r="BH3125" s="1"/>
      <c r="BI3125" s="1"/>
      <c r="BJ3125" s="1"/>
      <c r="BK3125" s="1"/>
    </row>
    <row r="3126" spans="1:63" s="2" customFormat="1" ht="15" customHeight="1" x14ac:dyDescent="0.15">
      <c r="A3126" s="1"/>
      <c r="B3126" s="1"/>
      <c r="C3126" s="1"/>
      <c r="D3126" s="1"/>
      <c r="E3126" s="1"/>
      <c r="F3126" s="1"/>
      <c r="G3126" s="1"/>
      <c r="H3126" s="1"/>
      <c r="I3126" s="1"/>
      <c r="J3126" s="1"/>
      <c r="K3126" s="1"/>
      <c r="L3126" s="1"/>
      <c r="M3126" s="1"/>
      <c r="N3126" s="1"/>
      <c r="O3126" s="1"/>
      <c r="P3126" s="1"/>
      <c r="Q3126" s="1"/>
      <c r="R3126" s="1"/>
      <c r="S3126" s="1"/>
      <c r="T3126" s="1"/>
      <c r="U3126" s="1"/>
      <c r="V3126" s="1"/>
      <c r="W3126" s="1"/>
      <c r="X3126" s="1"/>
      <c r="Y3126" s="1"/>
      <c r="Z3126" s="1"/>
      <c r="AA3126" s="1"/>
      <c r="AB3126" s="1"/>
      <c r="AC3126" s="1"/>
      <c r="AD3126" s="1"/>
      <c r="AE3126" s="1"/>
      <c r="AF3126" s="83"/>
      <c r="AG3126" s="87"/>
      <c r="AH3126" s="1"/>
      <c r="AI3126" s="1"/>
      <c r="AJ3126" s="1"/>
      <c r="AK3126" s="1"/>
      <c r="AL3126" s="1"/>
      <c r="AM3126" s="1"/>
      <c r="AN3126" s="1"/>
      <c r="AO3126" s="1"/>
      <c r="AP3126" s="1"/>
      <c r="AQ3126" s="1"/>
      <c r="AR3126" s="1"/>
      <c r="AS3126" s="1"/>
      <c r="AT3126" s="1"/>
      <c r="AU3126" s="1"/>
      <c r="AV3126" s="1"/>
      <c r="AW3126" s="1"/>
      <c r="AX3126" s="1"/>
      <c r="AY3126" s="1"/>
      <c r="AZ3126" s="1"/>
      <c r="BA3126" s="1"/>
      <c r="BB3126" s="1"/>
      <c r="BC3126" s="1"/>
      <c r="BD3126" s="1"/>
      <c r="BE3126" s="1"/>
      <c r="BF3126" s="1"/>
      <c r="BG3126" s="1"/>
      <c r="BH3126" s="1"/>
      <c r="BI3126" s="1"/>
      <c r="BJ3126" s="1"/>
      <c r="BK3126" s="1"/>
    </row>
    <row r="3127" spans="1:63" s="2" customFormat="1" ht="15" customHeight="1" x14ac:dyDescent="0.15">
      <c r="A3127" s="1"/>
      <c r="B3127" s="1"/>
      <c r="C3127" s="1"/>
      <c r="D3127" s="1"/>
      <c r="E3127" s="1"/>
      <c r="F3127" s="1"/>
      <c r="G3127" s="1"/>
      <c r="H3127" s="1"/>
      <c r="I3127" s="1"/>
      <c r="J3127" s="1"/>
      <c r="K3127" s="1"/>
      <c r="L3127" s="1"/>
      <c r="M3127" s="1"/>
      <c r="N3127" s="1"/>
      <c r="O3127" s="1"/>
      <c r="P3127" s="1"/>
      <c r="Q3127" s="1"/>
      <c r="R3127" s="1"/>
      <c r="S3127" s="1"/>
      <c r="T3127" s="1"/>
      <c r="U3127" s="1"/>
      <c r="V3127" s="1"/>
      <c r="W3127" s="1"/>
      <c r="X3127" s="1"/>
      <c r="Y3127" s="1"/>
      <c r="Z3127" s="1"/>
      <c r="AA3127" s="1"/>
      <c r="AB3127" s="1"/>
      <c r="AC3127" s="1"/>
      <c r="AD3127" s="1"/>
      <c r="AE3127" s="1"/>
      <c r="AF3127" s="83"/>
      <c r="AG3127" s="87"/>
      <c r="AH3127" s="1"/>
      <c r="AI3127" s="1"/>
      <c r="AJ3127" s="1"/>
      <c r="AK3127" s="1"/>
      <c r="AL3127" s="1"/>
      <c r="AM3127" s="1"/>
      <c r="AN3127" s="1"/>
      <c r="AO3127" s="1"/>
      <c r="AP3127" s="1"/>
      <c r="AQ3127" s="1"/>
      <c r="AR3127" s="1"/>
      <c r="AS3127" s="1"/>
      <c r="AT3127" s="1"/>
      <c r="AU3127" s="1"/>
      <c r="AV3127" s="1"/>
      <c r="AW3127" s="1"/>
      <c r="AX3127" s="1"/>
      <c r="AY3127" s="1"/>
      <c r="AZ3127" s="1"/>
      <c r="BA3127" s="1"/>
      <c r="BB3127" s="1"/>
      <c r="BC3127" s="1"/>
      <c r="BD3127" s="1"/>
      <c r="BE3127" s="1"/>
      <c r="BF3127" s="1"/>
      <c r="BG3127" s="1"/>
      <c r="BH3127" s="1"/>
      <c r="BI3127" s="1"/>
      <c r="BJ3127" s="1"/>
      <c r="BK3127" s="1"/>
    </row>
    <row r="3128" spans="1:63" s="2" customFormat="1" ht="15" customHeight="1" x14ac:dyDescent="0.15">
      <c r="A3128" s="1"/>
      <c r="B3128" s="1"/>
      <c r="C3128" s="1"/>
      <c r="D3128" s="1"/>
      <c r="E3128" s="1"/>
      <c r="F3128" s="1"/>
      <c r="G3128" s="1"/>
      <c r="H3128" s="1"/>
      <c r="I3128" s="1"/>
      <c r="J3128" s="1"/>
      <c r="K3128" s="1"/>
      <c r="L3128" s="1"/>
      <c r="M3128" s="1"/>
      <c r="N3128" s="1"/>
      <c r="O3128" s="1"/>
      <c r="P3128" s="1"/>
      <c r="Q3128" s="1"/>
      <c r="R3128" s="1"/>
      <c r="S3128" s="1"/>
      <c r="T3128" s="1"/>
      <c r="U3128" s="1"/>
      <c r="V3128" s="1"/>
      <c r="W3128" s="1"/>
      <c r="X3128" s="1"/>
      <c r="Y3128" s="1"/>
      <c r="Z3128" s="1"/>
      <c r="AA3128" s="1"/>
      <c r="AB3128" s="1"/>
      <c r="AC3128" s="1"/>
      <c r="AD3128" s="1"/>
      <c r="AE3128" s="1"/>
      <c r="AF3128" s="83"/>
      <c r="AG3128" s="87"/>
      <c r="AH3128" s="1"/>
      <c r="AI3128" s="1"/>
      <c r="AJ3128" s="1"/>
      <c r="AK3128" s="1"/>
      <c r="AL3128" s="1"/>
      <c r="AM3128" s="1"/>
      <c r="AN3128" s="1"/>
      <c r="AO3128" s="1"/>
      <c r="AP3128" s="1"/>
      <c r="AQ3128" s="1"/>
      <c r="AR3128" s="1"/>
      <c r="AS3128" s="1"/>
      <c r="AT3128" s="1"/>
      <c r="AU3128" s="1"/>
      <c r="AV3128" s="1"/>
      <c r="AW3128" s="1"/>
      <c r="AX3128" s="1"/>
      <c r="AY3128" s="1"/>
      <c r="AZ3128" s="1"/>
      <c r="BA3128" s="1"/>
      <c r="BB3128" s="1"/>
      <c r="BC3128" s="1"/>
      <c r="BD3128" s="1"/>
      <c r="BE3128" s="1"/>
      <c r="BF3128" s="1"/>
      <c r="BG3128" s="1"/>
      <c r="BH3128" s="1"/>
      <c r="BI3128" s="1"/>
      <c r="BJ3128" s="1"/>
      <c r="BK3128" s="1"/>
    </row>
    <row r="3129" spans="1:63" s="2" customFormat="1" ht="15" customHeight="1" x14ac:dyDescent="0.15">
      <c r="A3129" s="1"/>
      <c r="B3129" s="1"/>
      <c r="C3129" s="1"/>
      <c r="D3129" s="1"/>
      <c r="E3129" s="1"/>
      <c r="F3129" s="1"/>
      <c r="G3129" s="1"/>
      <c r="H3129" s="1"/>
      <c r="I3129" s="1"/>
      <c r="J3129" s="1"/>
      <c r="K3129" s="1"/>
      <c r="L3129" s="1"/>
      <c r="M3129" s="1"/>
      <c r="N3129" s="1"/>
      <c r="O3129" s="1"/>
      <c r="P3129" s="1"/>
      <c r="Q3129" s="1"/>
      <c r="R3129" s="1"/>
      <c r="S3129" s="1"/>
      <c r="T3129" s="1"/>
      <c r="U3129" s="1"/>
      <c r="V3129" s="1"/>
      <c r="W3129" s="1"/>
      <c r="X3129" s="1"/>
      <c r="Y3129" s="1"/>
      <c r="Z3129" s="1"/>
      <c r="AA3129" s="1"/>
      <c r="AB3129" s="1"/>
      <c r="AC3129" s="1"/>
      <c r="AD3129" s="1"/>
      <c r="AE3129" s="1"/>
      <c r="AF3129" s="83"/>
      <c r="AG3129" s="87"/>
      <c r="AH3129" s="1"/>
      <c r="AI3129" s="1"/>
      <c r="AJ3129" s="1"/>
      <c r="AK3129" s="1"/>
      <c r="AL3129" s="1"/>
      <c r="AM3129" s="1"/>
      <c r="AN3129" s="1"/>
      <c r="AO3129" s="1"/>
      <c r="AP3129" s="1"/>
      <c r="AQ3129" s="1"/>
      <c r="AR3129" s="1"/>
      <c r="AS3129" s="1"/>
      <c r="AT3129" s="1"/>
      <c r="AU3129" s="1"/>
      <c r="AV3129" s="1"/>
      <c r="AW3129" s="1"/>
      <c r="AX3129" s="1"/>
      <c r="AY3129" s="1"/>
      <c r="AZ3129" s="1"/>
      <c r="BA3129" s="1"/>
      <c r="BB3129" s="1"/>
      <c r="BC3129" s="1"/>
      <c r="BD3129" s="1"/>
      <c r="BE3129" s="1"/>
      <c r="BF3129" s="1"/>
      <c r="BG3129" s="1"/>
      <c r="BH3129" s="1"/>
      <c r="BI3129" s="1"/>
      <c r="BJ3129" s="1"/>
      <c r="BK3129" s="1"/>
    </row>
    <row r="3130" spans="1:63" s="2" customFormat="1" ht="15" customHeight="1" x14ac:dyDescent="0.15">
      <c r="A3130" s="1"/>
      <c r="B3130" s="1"/>
      <c r="C3130" s="1"/>
      <c r="D3130" s="1"/>
      <c r="E3130" s="1"/>
      <c r="F3130" s="1"/>
      <c r="G3130" s="1"/>
      <c r="H3130" s="1"/>
      <c r="I3130" s="1"/>
      <c r="J3130" s="1"/>
      <c r="K3130" s="1"/>
      <c r="L3130" s="1"/>
      <c r="M3130" s="1"/>
      <c r="N3130" s="1"/>
      <c r="O3130" s="1"/>
      <c r="P3130" s="1"/>
      <c r="Q3130" s="1"/>
      <c r="R3130" s="1"/>
      <c r="S3130" s="1"/>
      <c r="T3130" s="1"/>
      <c r="U3130" s="1"/>
      <c r="V3130" s="1"/>
      <c r="W3130" s="1"/>
      <c r="X3130" s="1"/>
      <c r="Y3130" s="1"/>
      <c r="Z3130" s="1"/>
      <c r="AA3130" s="1"/>
      <c r="AB3130" s="1"/>
      <c r="AC3130" s="1"/>
      <c r="AD3130" s="1"/>
      <c r="AE3130" s="1"/>
      <c r="AF3130" s="83"/>
      <c r="AG3130" s="87"/>
      <c r="AH3130" s="1"/>
      <c r="AI3130" s="1"/>
      <c r="AJ3130" s="1"/>
      <c r="AK3130" s="1"/>
      <c r="AL3130" s="1"/>
      <c r="AM3130" s="1"/>
      <c r="AN3130" s="1"/>
      <c r="AO3130" s="1"/>
      <c r="AP3130" s="1"/>
      <c r="AQ3130" s="1"/>
      <c r="AR3130" s="1"/>
      <c r="AS3130" s="1"/>
      <c r="AT3130" s="1"/>
      <c r="AU3130" s="1"/>
      <c r="AV3130" s="1"/>
      <c r="AW3130" s="1"/>
      <c r="AX3130" s="1"/>
      <c r="AY3130" s="1"/>
      <c r="AZ3130" s="1"/>
      <c r="BA3130" s="1"/>
      <c r="BB3130" s="1"/>
      <c r="BC3130" s="1"/>
      <c r="BD3130" s="1"/>
      <c r="BE3130" s="1"/>
      <c r="BF3130" s="1"/>
      <c r="BG3130" s="1"/>
      <c r="BH3130" s="1"/>
      <c r="BI3130" s="1"/>
      <c r="BJ3130" s="1"/>
      <c r="BK3130" s="1"/>
    </row>
    <row r="3131" spans="1:63" s="2" customFormat="1" ht="15" customHeight="1" x14ac:dyDescent="0.15">
      <c r="A3131" s="1"/>
      <c r="B3131" s="1"/>
      <c r="C3131" s="1"/>
      <c r="D3131" s="1"/>
      <c r="E3131" s="1"/>
      <c r="F3131" s="1"/>
      <c r="G3131" s="1"/>
      <c r="H3131" s="1"/>
      <c r="I3131" s="1"/>
      <c r="J3131" s="1"/>
      <c r="K3131" s="1"/>
      <c r="L3131" s="1"/>
      <c r="M3131" s="1"/>
      <c r="N3131" s="1"/>
      <c r="O3131" s="1"/>
      <c r="P3131" s="1"/>
      <c r="Q3131" s="1"/>
      <c r="R3131" s="1"/>
      <c r="S3131" s="1"/>
      <c r="T3131" s="1"/>
      <c r="U3131" s="1"/>
      <c r="V3131" s="1"/>
      <c r="W3131" s="1"/>
      <c r="X3131" s="1"/>
      <c r="Y3131" s="1"/>
      <c r="Z3131" s="1"/>
      <c r="AA3131" s="1"/>
      <c r="AB3131" s="1"/>
      <c r="AC3131" s="1"/>
      <c r="AD3131" s="1"/>
      <c r="AE3131" s="1"/>
      <c r="AF3131" s="83"/>
      <c r="AG3131" s="87"/>
      <c r="AH3131" s="1"/>
      <c r="AI3131" s="1"/>
      <c r="AJ3131" s="1"/>
      <c r="AK3131" s="1"/>
      <c r="AL3131" s="1"/>
      <c r="AM3131" s="1"/>
      <c r="AN3131" s="1"/>
      <c r="AO3131" s="1"/>
      <c r="AP3131" s="1"/>
      <c r="AQ3131" s="1"/>
      <c r="AR3131" s="1"/>
      <c r="AS3131" s="1"/>
      <c r="AT3131" s="1"/>
      <c r="AU3131" s="1"/>
      <c r="AV3131" s="1"/>
      <c r="AW3131" s="1"/>
      <c r="AX3131" s="1"/>
      <c r="AY3131" s="1"/>
      <c r="AZ3131" s="1"/>
      <c r="BA3131" s="1"/>
      <c r="BB3131" s="1"/>
      <c r="BC3131" s="1"/>
      <c r="BD3131" s="1"/>
      <c r="BE3131" s="1"/>
      <c r="BF3131" s="1"/>
      <c r="BG3131" s="1"/>
      <c r="BH3131" s="1"/>
      <c r="BI3131" s="1"/>
      <c r="BJ3131" s="1"/>
      <c r="BK3131" s="1"/>
    </row>
    <row r="3132" spans="1:63" s="2" customFormat="1" ht="15" customHeight="1" x14ac:dyDescent="0.15">
      <c r="A3132" s="1"/>
      <c r="B3132" s="1"/>
      <c r="C3132" s="1"/>
      <c r="D3132" s="1"/>
      <c r="E3132" s="1"/>
      <c r="F3132" s="1"/>
      <c r="G3132" s="1"/>
      <c r="H3132" s="1"/>
      <c r="I3132" s="1"/>
      <c r="J3132" s="1"/>
      <c r="K3132" s="1"/>
      <c r="L3132" s="1"/>
      <c r="M3132" s="1"/>
      <c r="N3132" s="1"/>
      <c r="O3132" s="1"/>
      <c r="P3132" s="1"/>
      <c r="Q3132" s="1"/>
      <c r="R3132" s="1"/>
      <c r="S3132" s="1"/>
      <c r="T3132" s="1"/>
      <c r="U3132" s="1"/>
      <c r="V3132" s="1"/>
      <c r="W3132" s="1"/>
      <c r="X3132" s="1"/>
      <c r="Y3132" s="1"/>
      <c r="Z3132" s="1"/>
      <c r="AA3132" s="1"/>
      <c r="AB3132" s="1"/>
      <c r="AC3132" s="1"/>
      <c r="AD3132" s="1"/>
      <c r="AE3132" s="1"/>
      <c r="AF3132" s="83"/>
      <c r="AG3132" s="87"/>
      <c r="AH3132" s="1"/>
      <c r="AI3132" s="1"/>
      <c r="AJ3132" s="1"/>
      <c r="AK3132" s="1"/>
      <c r="AL3132" s="1"/>
      <c r="AM3132" s="1"/>
      <c r="AN3132" s="1"/>
      <c r="AO3132" s="1"/>
      <c r="AP3132" s="1"/>
      <c r="AQ3132" s="1"/>
      <c r="AR3132" s="1"/>
      <c r="AS3132" s="1"/>
      <c r="AT3132" s="1"/>
      <c r="AU3132" s="1"/>
      <c r="AV3132" s="1"/>
      <c r="AW3132" s="1"/>
      <c r="AX3132" s="1"/>
      <c r="AY3132" s="1"/>
      <c r="AZ3132" s="1"/>
      <c r="BA3132" s="1"/>
      <c r="BB3132" s="1"/>
      <c r="BC3132" s="1"/>
      <c r="BD3132" s="1"/>
      <c r="BE3132" s="1"/>
      <c r="BF3132" s="1"/>
      <c r="BG3132" s="1"/>
      <c r="BH3132" s="1"/>
      <c r="BI3132" s="1"/>
      <c r="BJ3132" s="1"/>
      <c r="BK3132" s="1"/>
    </row>
    <row r="3133" spans="1:63" s="2" customFormat="1" ht="15" customHeight="1" x14ac:dyDescent="0.15">
      <c r="A3133" s="1"/>
      <c r="B3133" s="1"/>
      <c r="C3133" s="1"/>
      <c r="D3133" s="1"/>
      <c r="E3133" s="1"/>
      <c r="F3133" s="1"/>
      <c r="G3133" s="1"/>
      <c r="H3133" s="1"/>
      <c r="I3133" s="1"/>
      <c r="J3133" s="1"/>
      <c r="K3133" s="1"/>
      <c r="L3133" s="1"/>
      <c r="M3133" s="1"/>
      <c r="N3133" s="1"/>
      <c r="O3133" s="1"/>
      <c r="P3133" s="1"/>
      <c r="Q3133" s="1"/>
      <c r="R3133" s="1"/>
      <c r="S3133" s="1"/>
      <c r="T3133" s="1"/>
      <c r="U3133" s="1"/>
      <c r="V3133" s="1"/>
      <c r="W3133" s="1"/>
      <c r="X3133" s="1"/>
      <c r="Y3133" s="1"/>
      <c r="Z3133" s="1"/>
      <c r="AA3133" s="1"/>
      <c r="AB3133" s="1"/>
      <c r="AC3133" s="1"/>
      <c r="AD3133" s="1"/>
      <c r="AE3133" s="1"/>
      <c r="AF3133" s="83"/>
      <c r="AG3133" s="87"/>
      <c r="AH3133" s="1"/>
      <c r="AI3133" s="1"/>
      <c r="AJ3133" s="1"/>
      <c r="AK3133" s="1"/>
      <c r="AL3133" s="1"/>
      <c r="AM3133" s="1"/>
      <c r="AN3133" s="1"/>
      <c r="AO3133" s="1"/>
      <c r="AP3133" s="1"/>
      <c r="AQ3133" s="1"/>
      <c r="AR3133" s="1"/>
      <c r="AS3133" s="1"/>
      <c r="AT3133" s="1"/>
      <c r="AU3133" s="1"/>
      <c r="AV3133" s="1"/>
      <c r="AW3133" s="1"/>
      <c r="AX3133" s="1"/>
      <c r="AY3133" s="1"/>
      <c r="AZ3133" s="1"/>
      <c r="BA3133" s="1"/>
      <c r="BB3133" s="1"/>
      <c r="BC3133" s="1"/>
      <c r="BD3133" s="1"/>
      <c r="BE3133" s="1"/>
      <c r="BF3133" s="1"/>
      <c r="BG3133" s="1"/>
      <c r="BH3133" s="1"/>
      <c r="BI3133" s="1"/>
      <c r="BJ3133" s="1"/>
      <c r="BK3133" s="1"/>
    </row>
    <row r="3134" spans="1:63" s="2" customFormat="1" ht="15" customHeight="1" x14ac:dyDescent="0.15">
      <c r="A3134" s="1"/>
      <c r="B3134" s="1"/>
      <c r="C3134" s="1"/>
      <c r="D3134" s="1"/>
      <c r="E3134" s="1"/>
      <c r="F3134" s="1"/>
      <c r="G3134" s="1"/>
      <c r="H3134" s="1"/>
      <c r="I3134" s="1"/>
      <c r="J3134" s="1"/>
      <c r="K3134" s="1"/>
      <c r="L3134" s="1"/>
      <c r="M3134" s="1"/>
      <c r="N3134" s="1"/>
      <c r="O3134" s="1"/>
      <c r="P3134" s="1"/>
      <c r="Q3134" s="1"/>
      <c r="R3134" s="1"/>
      <c r="S3134" s="1"/>
      <c r="T3134" s="1"/>
      <c r="U3134" s="1"/>
      <c r="V3134" s="1"/>
      <c r="W3134" s="1"/>
      <c r="X3134" s="1"/>
      <c r="Y3134" s="1"/>
      <c r="Z3134" s="1"/>
      <c r="AA3134" s="1"/>
      <c r="AB3134" s="1"/>
      <c r="AC3134" s="1"/>
      <c r="AD3134" s="1"/>
      <c r="AE3134" s="1"/>
      <c r="AF3134" s="83"/>
      <c r="AG3134" s="87"/>
      <c r="AH3134" s="1"/>
      <c r="AI3134" s="1"/>
      <c r="AJ3134" s="1"/>
      <c r="AK3134" s="1"/>
      <c r="AL3134" s="1"/>
      <c r="AM3134" s="1"/>
      <c r="AN3134" s="1"/>
      <c r="AO3134" s="1"/>
      <c r="AP3134" s="1"/>
      <c r="AQ3134" s="1"/>
      <c r="AR3134" s="1"/>
      <c r="AS3134" s="1"/>
      <c r="AT3134" s="1"/>
      <c r="AU3134" s="1"/>
      <c r="AV3134" s="1"/>
      <c r="AW3134" s="1"/>
      <c r="AX3134" s="1"/>
      <c r="AY3134" s="1"/>
      <c r="AZ3134" s="1"/>
      <c r="BA3134" s="1"/>
      <c r="BB3134" s="1"/>
      <c r="BC3134" s="1"/>
      <c r="BD3134" s="1"/>
      <c r="BE3134" s="1"/>
      <c r="BF3134" s="1"/>
      <c r="BG3134" s="1"/>
      <c r="BH3134" s="1"/>
      <c r="BI3134" s="1"/>
      <c r="BJ3134" s="1"/>
      <c r="BK3134" s="1"/>
    </row>
    <row r="3135" spans="1:63" s="2" customFormat="1" ht="15" customHeight="1" x14ac:dyDescent="0.15">
      <c r="A3135" s="1"/>
      <c r="B3135" s="1"/>
      <c r="C3135" s="1"/>
      <c r="D3135" s="1"/>
      <c r="E3135" s="1"/>
      <c r="F3135" s="1"/>
      <c r="G3135" s="1"/>
      <c r="H3135" s="1"/>
      <c r="I3135" s="1"/>
      <c r="J3135" s="1"/>
      <c r="K3135" s="1"/>
      <c r="L3135" s="1"/>
      <c r="M3135" s="1"/>
      <c r="N3135" s="1"/>
      <c r="O3135" s="1"/>
      <c r="P3135" s="1"/>
      <c r="Q3135" s="1"/>
      <c r="R3135" s="1"/>
      <c r="S3135" s="1"/>
      <c r="T3135" s="1"/>
      <c r="U3135" s="1"/>
      <c r="V3135" s="1"/>
      <c r="W3135" s="1"/>
      <c r="X3135" s="1"/>
      <c r="Y3135" s="1"/>
      <c r="Z3135" s="1"/>
      <c r="AA3135" s="1"/>
      <c r="AB3135" s="1"/>
      <c r="AC3135" s="1"/>
      <c r="AD3135" s="1"/>
      <c r="AE3135" s="1"/>
      <c r="AF3135" s="83"/>
      <c r="AG3135" s="87"/>
      <c r="AH3135" s="1"/>
      <c r="AI3135" s="1"/>
      <c r="AJ3135" s="1"/>
      <c r="AK3135" s="1"/>
      <c r="AL3135" s="1"/>
      <c r="AM3135" s="1"/>
      <c r="AN3135" s="1"/>
      <c r="AO3135" s="1"/>
      <c r="AP3135" s="1"/>
      <c r="AQ3135" s="1"/>
      <c r="AR3135" s="1"/>
      <c r="AS3135" s="1"/>
      <c r="AT3135" s="1"/>
      <c r="AU3135" s="1"/>
      <c r="AV3135" s="1"/>
      <c r="AW3135" s="1"/>
      <c r="AX3135" s="1"/>
      <c r="AY3135" s="1"/>
      <c r="AZ3135" s="1"/>
      <c r="BA3135" s="1"/>
      <c r="BB3135" s="1"/>
      <c r="BC3135" s="1"/>
      <c r="BD3135" s="1"/>
      <c r="BE3135" s="1"/>
      <c r="BF3135" s="1"/>
      <c r="BG3135" s="1"/>
      <c r="BH3135" s="1"/>
      <c r="BI3135" s="1"/>
      <c r="BJ3135" s="1"/>
      <c r="BK3135" s="1"/>
    </row>
    <row r="3136" spans="1:63" s="2" customFormat="1" ht="15" customHeight="1" x14ac:dyDescent="0.15">
      <c r="A3136" s="1"/>
      <c r="B3136" s="1"/>
      <c r="C3136" s="1"/>
      <c r="D3136" s="1"/>
      <c r="E3136" s="1"/>
      <c r="F3136" s="1"/>
      <c r="G3136" s="1"/>
      <c r="H3136" s="1"/>
      <c r="I3136" s="1"/>
      <c r="J3136" s="1"/>
      <c r="K3136" s="1"/>
      <c r="L3136" s="1"/>
      <c r="M3136" s="1"/>
      <c r="N3136" s="1"/>
      <c r="O3136" s="1"/>
      <c r="P3136" s="1"/>
      <c r="Q3136" s="1"/>
      <c r="R3136" s="1"/>
      <c r="S3136" s="1"/>
      <c r="T3136" s="1"/>
      <c r="U3136" s="1"/>
      <c r="V3136" s="1"/>
      <c r="W3136" s="1"/>
      <c r="X3136" s="1"/>
      <c r="Y3136" s="1"/>
      <c r="Z3136" s="1"/>
      <c r="AA3136" s="1"/>
      <c r="AB3136" s="1"/>
      <c r="AC3136" s="1"/>
      <c r="AD3136" s="1"/>
      <c r="AE3136" s="1"/>
      <c r="AF3136" s="83"/>
      <c r="AG3136" s="87"/>
      <c r="AH3136" s="1"/>
      <c r="AI3136" s="1"/>
      <c r="AJ3136" s="1"/>
      <c r="AK3136" s="1"/>
      <c r="AL3136" s="1"/>
      <c r="AM3136" s="1"/>
      <c r="AN3136" s="1"/>
      <c r="AO3136" s="1"/>
      <c r="AP3136" s="1"/>
      <c r="AQ3136" s="1"/>
      <c r="AR3136" s="1"/>
      <c r="AS3136" s="1"/>
      <c r="AT3136" s="1"/>
      <c r="AU3136" s="1"/>
      <c r="AV3136" s="1"/>
      <c r="AW3136" s="1"/>
      <c r="AX3136" s="1"/>
      <c r="AY3136" s="1"/>
      <c r="AZ3136" s="1"/>
      <c r="BA3136" s="1"/>
      <c r="BB3136" s="1"/>
      <c r="BC3136" s="1"/>
      <c r="BD3136" s="1"/>
      <c r="BE3136" s="1"/>
      <c r="BF3136" s="1"/>
      <c r="BG3136" s="1"/>
      <c r="BH3136" s="1"/>
      <c r="BI3136" s="1"/>
      <c r="BJ3136" s="1"/>
      <c r="BK3136" s="1"/>
    </row>
    <row r="3137" spans="1:63" s="2" customFormat="1" ht="15" customHeight="1" x14ac:dyDescent="0.15">
      <c r="A3137" s="1"/>
      <c r="B3137" s="1"/>
      <c r="C3137" s="1"/>
      <c r="D3137" s="1"/>
      <c r="E3137" s="1"/>
      <c r="F3137" s="1"/>
      <c r="G3137" s="1"/>
      <c r="H3137" s="1"/>
      <c r="I3137" s="1"/>
      <c r="J3137" s="1"/>
      <c r="K3137" s="1"/>
      <c r="L3137" s="1"/>
      <c r="M3137" s="1"/>
      <c r="N3137" s="1"/>
      <c r="O3137" s="1"/>
      <c r="P3137" s="1"/>
      <c r="Q3137" s="1"/>
      <c r="R3137" s="1"/>
      <c r="S3137" s="1"/>
      <c r="T3137" s="1"/>
      <c r="U3137" s="1"/>
      <c r="V3137" s="1"/>
      <c r="W3137" s="1"/>
      <c r="X3137" s="1"/>
      <c r="Y3137" s="1"/>
      <c r="Z3137" s="1"/>
      <c r="AA3137" s="1"/>
      <c r="AB3137" s="1"/>
      <c r="AC3137" s="1"/>
      <c r="AD3137" s="1"/>
      <c r="AE3137" s="1"/>
      <c r="AF3137" s="83"/>
      <c r="AG3137" s="87"/>
      <c r="AH3137" s="1"/>
      <c r="AI3137" s="1"/>
      <c r="AJ3137" s="1"/>
      <c r="AK3137" s="1"/>
      <c r="AL3137" s="1"/>
      <c r="AM3137" s="1"/>
      <c r="AN3137" s="1"/>
      <c r="AO3137" s="1"/>
      <c r="AP3137" s="1"/>
      <c r="AQ3137" s="1"/>
      <c r="AR3137" s="1"/>
      <c r="AS3137" s="1"/>
      <c r="AT3137" s="1"/>
      <c r="AU3137" s="1"/>
      <c r="AV3137" s="1"/>
      <c r="AW3137" s="1"/>
      <c r="AX3137" s="1"/>
      <c r="AY3137" s="1"/>
      <c r="AZ3137" s="1"/>
      <c r="BA3137" s="1"/>
      <c r="BB3137" s="1"/>
      <c r="BC3137" s="1"/>
      <c r="BD3137" s="1"/>
      <c r="BE3137" s="1"/>
      <c r="BF3137" s="1"/>
      <c r="BG3137" s="1"/>
      <c r="BH3137" s="1"/>
      <c r="BI3137" s="1"/>
      <c r="BJ3137" s="1"/>
      <c r="BK3137" s="1"/>
    </row>
    <row r="3138" spans="1:63" s="2" customFormat="1" ht="15" customHeight="1" x14ac:dyDescent="0.15">
      <c r="A3138" s="1"/>
      <c r="B3138" s="1"/>
      <c r="C3138" s="1"/>
      <c r="D3138" s="1"/>
      <c r="E3138" s="1"/>
      <c r="F3138" s="1"/>
      <c r="G3138" s="1"/>
      <c r="H3138" s="1"/>
      <c r="I3138" s="1"/>
      <c r="J3138" s="1"/>
      <c r="K3138" s="1"/>
      <c r="L3138" s="1"/>
      <c r="M3138" s="1"/>
      <c r="N3138" s="1"/>
      <c r="O3138" s="1"/>
      <c r="P3138" s="1"/>
      <c r="Q3138" s="1"/>
      <c r="R3138" s="1"/>
      <c r="S3138" s="1"/>
      <c r="T3138" s="1"/>
      <c r="U3138" s="1"/>
      <c r="V3138" s="1"/>
      <c r="W3138" s="1"/>
      <c r="X3138" s="1"/>
      <c r="Y3138" s="1"/>
      <c r="Z3138" s="1"/>
      <c r="AA3138" s="1"/>
      <c r="AB3138" s="1"/>
      <c r="AC3138" s="1"/>
      <c r="AD3138" s="1"/>
      <c r="AE3138" s="1"/>
      <c r="AF3138" s="83"/>
      <c r="AG3138" s="87"/>
      <c r="AH3138" s="1"/>
      <c r="AI3138" s="1"/>
      <c r="AJ3138" s="1"/>
      <c r="AK3138" s="1"/>
      <c r="AL3138" s="1"/>
      <c r="AM3138" s="1"/>
      <c r="AN3138" s="1"/>
      <c r="AO3138" s="1"/>
      <c r="AP3138" s="1"/>
      <c r="AQ3138" s="1"/>
      <c r="AR3138" s="1"/>
      <c r="AS3138" s="1"/>
      <c r="AT3138" s="1"/>
      <c r="AU3138" s="1"/>
      <c r="AV3138" s="1"/>
      <c r="AW3138" s="1"/>
      <c r="AX3138" s="1"/>
      <c r="AY3138" s="1"/>
      <c r="AZ3138" s="1"/>
      <c r="BA3138" s="1"/>
      <c r="BB3138" s="1"/>
      <c r="BC3138" s="1"/>
      <c r="BD3138" s="1"/>
      <c r="BE3138" s="1"/>
      <c r="BF3138" s="1"/>
      <c r="BG3138" s="1"/>
      <c r="BH3138" s="1"/>
      <c r="BI3138" s="1"/>
      <c r="BJ3138" s="1"/>
      <c r="BK3138" s="1"/>
    </row>
    <row r="3139" spans="1:63" s="2" customFormat="1" ht="15" customHeight="1" x14ac:dyDescent="0.15">
      <c r="A3139" s="1"/>
      <c r="B3139" s="1"/>
      <c r="C3139" s="1"/>
      <c r="D3139" s="1"/>
      <c r="E3139" s="1"/>
      <c r="F3139" s="1"/>
      <c r="G3139" s="1"/>
      <c r="H3139" s="1"/>
      <c r="I3139" s="1"/>
      <c r="J3139" s="1"/>
      <c r="K3139" s="1"/>
      <c r="L3139" s="1"/>
      <c r="M3139" s="1"/>
      <c r="N3139" s="1"/>
      <c r="O3139" s="1"/>
      <c r="P3139" s="1"/>
      <c r="Q3139" s="1"/>
      <c r="R3139" s="1"/>
      <c r="S3139" s="1"/>
      <c r="T3139" s="1"/>
      <c r="U3139" s="1"/>
      <c r="V3139" s="1"/>
      <c r="W3139" s="1"/>
      <c r="X3139" s="1"/>
      <c r="Y3139" s="1"/>
      <c r="Z3139" s="1"/>
      <c r="AA3139" s="1"/>
      <c r="AB3139" s="1"/>
      <c r="AC3139" s="1"/>
      <c r="AD3139" s="1"/>
      <c r="AE3139" s="1"/>
      <c r="AF3139" s="83"/>
      <c r="AG3139" s="87"/>
      <c r="AH3139" s="1"/>
      <c r="AI3139" s="1"/>
      <c r="AJ3139" s="1"/>
      <c r="AK3139" s="1"/>
      <c r="AL3139" s="1"/>
      <c r="AM3139" s="1"/>
      <c r="AN3139" s="1"/>
      <c r="AO3139" s="1"/>
      <c r="AP3139" s="1"/>
      <c r="AQ3139" s="1"/>
      <c r="AR3139" s="1"/>
      <c r="AS3139" s="1"/>
      <c r="AT3139" s="1"/>
      <c r="AU3139" s="1"/>
      <c r="AV3139" s="1"/>
      <c r="AW3139" s="1"/>
      <c r="AX3139" s="1"/>
      <c r="AY3139" s="1"/>
      <c r="AZ3139" s="1"/>
      <c r="BA3139" s="1"/>
      <c r="BB3139" s="1"/>
      <c r="BC3139" s="1"/>
      <c r="BD3139" s="1"/>
      <c r="BE3139" s="1"/>
      <c r="BF3139" s="1"/>
      <c r="BG3139" s="1"/>
      <c r="BH3139" s="1"/>
      <c r="BI3139" s="1"/>
      <c r="BJ3139" s="1"/>
      <c r="BK3139" s="1"/>
    </row>
    <row r="3140" spans="1:63" s="2" customFormat="1" ht="15" customHeight="1" x14ac:dyDescent="0.15">
      <c r="A3140" s="1"/>
      <c r="B3140" s="1"/>
      <c r="C3140" s="1"/>
      <c r="D3140" s="1"/>
      <c r="E3140" s="1"/>
      <c r="F3140" s="1"/>
      <c r="G3140" s="1"/>
      <c r="H3140" s="1"/>
      <c r="I3140" s="1"/>
      <c r="J3140" s="1"/>
      <c r="K3140" s="1"/>
      <c r="L3140" s="1"/>
      <c r="M3140" s="1"/>
      <c r="N3140" s="1"/>
      <c r="O3140" s="1"/>
      <c r="P3140" s="1"/>
      <c r="Q3140" s="1"/>
      <c r="R3140" s="1"/>
      <c r="S3140" s="1"/>
      <c r="T3140" s="1"/>
      <c r="U3140" s="1"/>
      <c r="V3140" s="1"/>
      <c r="W3140" s="1"/>
      <c r="X3140" s="1"/>
      <c r="Y3140" s="1"/>
      <c r="Z3140" s="1"/>
      <c r="AA3140" s="1"/>
      <c r="AB3140" s="1"/>
      <c r="AC3140" s="1"/>
      <c r="AD3140" s="1"/>
      <c r="AE3140" s="1"/>
      <c r="AF3140" s="83"/>
      <c r="AG3140" s="87"/>
      <c r="AH3140" s="1"/>
      <c r="AI3140" s="1"/>
      <c r="AJ3140" s="1"/>
      <c r="AK3140" s="1"/>
      <c r="AL3140" s="1"/>
      <c r="AM3140" s="1"/>
      <c r="AN3140" s="1"/>
      <c r="AO3140" s="1"/>
      <c r="AP3140" s="1"/>
      <c r="AQ3140" s="1"/>
      <c r="AR3140" s="1"/>
      <c r="AS3140" s="1"/>
      <c r="AT3140" s="1"/>
      <c r="AU3140" s="1"/>
      <c r="AV3140" s="1"/>
      <c r="AW3140" s="1"/>
      <c r="AX3140" s="1"/>
      <c r="AY3140" s="1"/>
      <c r="AZ3140" s="1"/>
      <c r="BA3140" s="1"/>
      <c r="BB3140" s="1"/>
      <c r="BC3140" s="1"/>
      <c r="BD3140" s="1"/>
      <c r="BE3140" s="1"/>
      <c r="BF3140" s="1"/>
      <c r="BG3140" s="1"/>
      <c r="BH3140" s="1"/>
      <c r="BI3140" s="1"/>
      <c r="BJ3140" s="1"/>
      <c r="BK3140" s="1"/>
    </row>
    <row r="3141" spans="1:63" s="2" customFormat="1" ht="15" customHeight="1" x14ac:dyDescent="0.15">
      <c r="A3141" s="1"/>
      <c r="B3141" s="1"/>
      <c r="C3141" s="1"/>
      <c r="D3141" s="1"/>
      <c r="E3141" s="1"/>
      <c r="F3141" s="1"/>
      <c r="G3141" s="1"/>
      <c r="H3141" s="1"/>
      <c r="I3141" s="1"/>
      <c r="J3141" s="1"/>
      <c r="K3141" s="1"/>
      <c r="L3141" s="1"/>
      <c r="M3141" s="1"/>
      <c r="N3141" s="1"/>
      <c r="O3141" s="1"/>
      <c r="P3141" s="1"/>
      <c r="Q3141" s="1"/>
      <c r="R3141" s="1"/>
      <c r="S3141" s="1"/>
      <c r="T3141" s="1"/>
      <c r="U3141" s="1"/>
      <c r="V3141" s="1"/>
      <c r="W3141" s="1"/>
      <c r="X3141" s="1"/>
      <c r="Y3141" s="1"/>
      <c r="Z3141" s="1"/>
      <c r="AA3141" s="1"/>
      <c r="AB3141" s="1"/>
      <c r="AC3141" s="1"/>
      <c r="AD3141" s="1"/>
      <c r="AE3141" s="1"/>
      <c r="AF3141" s="83"/>
      <c r="AG3141" s="87"/>
      <c r="AH3141" s="1"/>
      <c r="AI3141" s="1"/>
      <c r="AJ3141" s="1"/>
      <c r="AK3141" s="1"/>
      <c r="AL3141" s="1"/>
      <c r="AM3141" s="1"/>
      <c r="AN3141" s="1"/>
      <c r="AO3141" s="1"/>
      <c r="AP3141" s="1"/>
      <c r="AQ3141" s="1"/>
      <c r="AR3141" s="1"/>
      <c r="AS3141" s="1"/>
      <c r="AT3141" s="1"/>
      <c r="AU3141" s="1"/>
      <c r="AV3141" s="1"/>
      <c r="AW3141" s="1"/>
      <c r="AX3141" s="1"/>
      <c r="AY3141" s="1"/>
      <c r="AZ3141" s="1"/>
      <c r="BA3141" s="1"/>
      <c r="BB3141" s="1"/>
      <c r="BC3141" s="1"/>
      <c r="BD3141" s="1"/>
      <c r="BE3141" s="1"/>
      <c r="BF3141" s="1"/>
      <c r="BG3141" s="1"/>
      <c r="BH3141" s="1"/>
      <c r="BI3141" s="1"/>
      <c r="BJ3141" s="1"/>
      <c r="BK3141" s="1"/>
    </row>
    <row r="3142" spans="1:63" s="2" customFormat="1" ht="15" customHeight="1" x14ac:dyDescent="0.15">
      <c r="A3142" s="1"/>
      <c r="B3142" s="1"/>
      <c r="C3142" s="1"/>
      <c r="D3142" s="1"/>
      <c r="E3142" s="1"/>
      <c r="F3142" s="1"/>
      <c r="G3142" s="1"/>
      <c r="H3142" s="1"/>
      <c r="I3142" s="1"/>
      <c r="J3142" s="1"/>
      <c r="K3142" s="1"/>
      <c r="L3142" s="1"/>
      <c r="M3142" s="1"/>
      <c r="N3142" s="1"/>
      <c r="O3142" s="1"/>
      <c r="P3142" s="1"/>
      <c r="Q3142" s="1"/>
      <c r="R3142" s="1"/>
      <c r="S3142" s="1"/>
      <c r="T3142" s="1"/>
      <c r="U3142" s="1"/>
      <c r="V3142" s="1"/>
      <c r="W3142" s="1"/>
      <c r="X3142" s="1"/>
      <c r="Y3142" s="1"/>
      <c r="Z3142" s="1"/>
      <c r="AA3142" s="1"/>
      <c r="AB3142" s="1"/>
      <c r="AC3142" s="1"/>
      <c r="AD3142" s="1"/>
      <c r="AE3142" s="1"/>
      <c r="AF3142" s="83"/>
      <c r="AG3142" s="87"/>
      <c r="AH3142" s="1"/>
      <c r="AI3142" s="1"/>
      <c r="AJ3142" s="1"/>
      <c r="AK3142" s="1"/>
      <c r="AL3142" s="1"/>
      <c r="AM3142" s="1"/>
      <c r="AN3142" s="1"/>
      <c r="AO3142" s="1"/>
      <c r="AP3142" s="1"/>
      <c r="AQ3142" s="1"/>
      <c r="AR3142" s="1"/>
      <c r="AS3142" s="1"/>
      <c r="AT3142" s="1"/>
      <c r="AU3142" s="1"/>
      <c r="AV3142" s="1"/>
      <c r="AW3142" s="1"/>
      <c r="AX3142" s="1"/>
      <c r="AY3142" s="1"/>
      <c r="AZ3142" s="1"/>
      <c r="BA3142" s="1"/>
      <c r="BB3142" s="1"/>
      <c r="BC3142" s="1"/>
      <c r="BD3142" s="1"/>
      <c r="BE3142" s="1"/>
      <c r="BF3142" s="1"/>
      <c r="BG3142" s="1"/>
      <c r="BH3142" s="1"/>
      <c r="BI3142" s="1"/>
      <c r="BJ3142" s="1"/>
      <c r="BK3142" s="1"/>
    </row>
    <row r="3143" spans="1:63" s="2" customFormat="1" ht="15" customHeight="1" x14ac:dyDescent="0.15">
      <c r="A3143" s="1"/>
      <c r="B3143" s="1"/>
      <c r="C3143" s="1"/>
      <c r="D3143" s="1"/>
      <c r="E3143" s="1"/>
      <c r="F3143" s="1"/>
      <c r="G3143" s="1"/>
      <c r="H3143" s="1"/>
      <c r="I3143" s="1"/>
      <c r="J3143" s="1"/>
      <c r="K3143" s="1"/>
      <c r="L3143" s="1"/>
      <c r="M3143" s="1"/>
      <c r="N3143" s="1"/>
      <c r="O3143" s="1"/>
      <c r="P3143" s="1"/>
      <c r="Q3143" s="1"/>
      <c r="R3143" s="1"/>
      <c r="S3143" s="1"/>
      <c r="T3143" s="1"/>
      <c r="U3143" s="1"/>
      <c r="V3143" s="1"/>
      <c r="W3143" s="1"/>
      <c r="X3143" s="1"/>
      <c r="Y3143" s="1"/>
      <c r="Z3143" s="1"/>
      <c r="AA3143" s="1"/>
      <c r="AB3143" s="1"/>
      <c r="AC3143" s="1"/>
      <c r="AD3143" s="1"/>
      <c r="AE3143" s="1"/>
      <c r="AF3143" s="83"/>
      <c r="AG3143" s="87"/>
      <c r="AH3143" s="1"/>
      <c r="AI3143" s="1"/>
      <c r="AJ3143" s="1"/>
      <c r="AK3143" s="1"/>
      <c r="AL3143" s="1"/>
      <c r="AM3143" s="1"/>
      <c r="AN3143" s="1"/>
      <c r="AO3143" s="1"/>
      <c r="AP3143" s="1"/>
      <c r="AQ3143" s="1"/>
      <c r="AR3143" s="1"/>
      <c r="AS3143" s="1"/>
      <c r="AT3143" s="1"/>
      <c r="AU3143" s="1"/>
      <c r="AV3143" s="1"/>
      <c r="AW3143" s="1"/>
      <c r="AX3143" s="1"/>
      <c r="AY3143" s="1"/>
      <c r="AZ3143" s="1"/>
      <c r="BA3143" s="1"/>
      <c r="BB3143" s="1"/>
      <c r="BC3143" s="1"/>
      <c r="BD3143" s="1"/>
      <c r="BE3143" s="1"/>
      <c r="BF3143" s="1"/>
      <c r="BG3143" s="1"/>
      <c r="BH3143" s="1"/>
      <c r="BI3143" s="1"/>
      <c r="BJ3143" s="1"/>
      <c r="BK3143" s="1"/>
    </row>
    <row r="3144" spans="1:63" s="2" customFormat="1" ht="15" customHeight="1" x14ac:dyDescent="0.15">
      <c r="A3144" s="1"/>
      <c r="B3144" s="1"/>
      <c r="C3144" s="1"/>
      <c r="D3144" s="1"/>
      <c r="E3144" s="1"/>
      <c r="F3144" s="1"/>
      <c r="G3144" s="1"/>
      <c r="H3144" s="1"/>
      <c r="I3144" s="1"/>
      <c r="J3144" s="1"/>
      <c r="K3144" s="1"/>
      <c r="L3144" s="1"/>
      <c r="M3144" s="1"/>
      <c r="N3144" s="1"/>
      <c r="O3144" s="1"/>
      <c r="P3144" s="1"/>
      <c r="Q3144" s="1"/>
      <c r="R3144" s="1"/>
      <c r="S3144" s="1"/>
      <c r="T3144" s="1"/>
      <c r="U3144" s="1"/>
      <c r="V3144" s="1"/>
      <c r="W3144" s="1"/>
      <c r="X3144" s="1"/>
      <c r="Y3144" s="1"/>
      <c r="Z3144" s="1"/>
      <c r="AA3144" s="1"/>
      <c r="AB3144" s="1"/>
      <c r="AC3144" s="1"/>
      <c r="AD3144" s="1"/>
      <c r="AE3144" s="1"/>
      <c r="AF3144" s="83"/>
      <c r="AG3144" s="87"/>
      <c r="AH3144" s="1"/>
      <c r="AI3144" s="1"/>
      <c r="AJ3144" s="1"/>
      <c r="AK3144" s="1"/>
      <c r="AL3144" s="1"/>
      <c r="AM3144" s="1"/>
      <c r="AN3144" s="1"/>
      <c r="AO3144" s="1"/>
      <c r="AP3144" s="1"/>
      <c r="AQ3144" s="1"/>
      <c r="AR3144" s="1"/>
      <c r="AS3144" s="1"/>
      <c r="AT3144" s="1"/>
      <c r="AU3144" s="1"/>
      <c r="AV3144" s="1"/>
      <c r="AW3144" s="1"/>
      <c r="AX3144" s="1"/>
      <c r="AY3144" s="1"/>
      <c r="AZ3144" s="1"/>
      <c r="BA3144" s="1"/>
      <c r="BB3144" s="1"/>
      <c r="BC3144" s="1"/>
      <c r="BD3144" s="1"/>
      <c r="BE3144" s="1"/>
      <c r="BF3144" s="1"/>
      <c r="BG3144" s="1"/>
      <c r="BH3144" s="1"/>
      <c r="BI3144" s="1"/>
      <c r="BJ3144" s="1"/>
      <c r="BK3144" s="1"/>
    </row>
    <row r="3145" spans="1:63" s="2" customFormat="1" ht="15" customHeight="1" x14ac:dyDescent="0.15">
      <c r="A3145" s="1"/>
      <c r="B3145" s="1"/>
      <c r="C3145" s="1"/>
      <c r="D3145" s="1"/>
      <c r="E3145" s="1"/>
      <c r="F3145" s="1"/>
      <c r="G3145" s="1"/>
      <c r="H3145" s="1"/>
      <c r="I3145" s="1"/>
      <c r="J3145" s="1"/>
      <c r="K3145" s="1"/>
      <c r="L3145" s="1"/>
      <c r="M3145" s="1"/>
      <c r="N3145" s="1"/>
      <c r="O3145" s="1"/>
      <c r="P3145" s="1"/>
      <c r="Q3145" s="1"/>
      <c r="R3145" s="1"/>
      <c r="S3145" s="1"/>
      <c r="T3145" s="1"/>
      <c r="U3145" s="1"/>
      <c r="V3145" s="1"/>
      <c r="W3145" s="1"/>
      <c r="X3145" s="1"/>
      <c r="Y3145" s="1"/>
      <c r="Z3145" s="1"/>
      <c r="AA3145" s="1"/>
      <c r="AB3145" s="1"/>
      <c r="AC3145" s="1"/>
      <c r="AD3145" s="1"/>
      <c r="AE3145" s="1"/>
      <c r="AF3145" s="83"/>
      <c r="AG3145" s="87"/>
      <c r="AH3145" s="1"/>
      <c r="AI3145" s="1"/>
      <c r="AJ3145" s="1"/>
      <c r="AK3145" s="1"/>
      <c r="AL3145" s="1"/>
      <c r="AM3145" s="1"/>
      <c r="AN3145" s="1"/>
      <c r="AO3145" s="1"/>
      <c r="AP3145" s="1"/>
      <c r="AQ3145" s="1"/>
      <c r="AR3145" s="1"/>
      <c r="AS3145" s="1"/>
      <c r="AT3145" s="1"/>
      <c r="AU3145" s="1"/>
      <c r="AV3145" s="1"/>
      <c r="AW3145" s="1"/>
      <c r="AX3145" s="1"/>
      <c r="AY3145" s="1"/>
      <c r="AZ3145" s="1"/>
      <c r="BA3145" s="1"/>
      <c r="BB3145" s="1"/>
      <c r="BC3145" s="1"/>
      <c r="BD3145" s="1"/>
      <c r="BE3145" s="1"/>
      <c r="BF3145" s="1"/>
      <c r="BG3145" s="1"/>
      <c r="BH3145" s="1"/>
      <c r="BI3145" s="1"/>
      <c r="BJ3145" s="1"/>
      <c r="BK3145" s="1"/>
    </row>
    <row r="3146" spans="1:63" s="2" customFormat="1" ht="15" customHeight="1" x14ac:dyDescent="0.15">
      <c r="A3146" s="1"/>
      <c r="B3146" s="1"/>
      <c r="C3146" s="1"/>
      <c r="D3146" s="1"/>
      <c r="E3146" s="1"/>
      <c r="F3146" s="1"/>
      <c r="G3146" s="1"/>
      <c r="H3146" s="1"/>
      <c r="I3146" s="1"/>
      <c r="J3146" s="1"/>
      <c r="K3146" s="1"/>
      <c r="L3146" s="1"/>
      <c r="M3146" s="1"/>
      <c r="N3146" s="1"/>
      <c r="O3146" s="1"/>
      <c r="P3146" s="1"/>
      <c r="Q3146" s="1"/>
      <c r="R3146" s="1"/>
      <c r="S3146" s="1"/>
      <c r="T3146" s="1"/>
      <c r="U3146" s="1"/>
      <c r="V3146" s="1"/>
      <c r="W3146" s="1"/>
      <c r="X3146" s="1"/>
      <c r="Y3146" s="1"/>
      <c r="Z3146" s="1"/>
      <c r="AA3146" s="1"/>
      <c r="AB3146" s="1"/>
      <c r="AC3146" s="1"/>
      <c r="AD3146" s="1"/>
      <c r="AE3146" s="1"/>
      <c r="AF3146" s="83"/>
      <c r="AG3146" s="87"/>
      <c r="AH3146" s="1"/>
      <c r="AI3146" s="1"/>
      <c r="AJ3146" s="1"/>
      <c r="AK3146" s="1"/>
      <c r="AL3146" s="1"/>
      <c r="AM3146" s="1"/>
      <c r="AN3146" s="1"/>
      <c r="AO3146" s="1"/>
      <c r="AP3146" s="1"/>
      <c r="AQ3146" s="1"/>
      <c r="AR3146" s="1"/>
      <c r="AS3146" s="1"/>
      <c r="AT3146" s="1"/>
      <c r="AU3146" s="1"/>
      <c r="AV3146" s="1"/>
      <c r="AW3146" s="1"/>
      <c r="AX3146" s="1"/>
      <c r="AY3146" s="1"/>
      <c r="AZ3146" s="1"/>
      <c r="BA3146" s="1"/>
      <c r="BB3146" s="1"/>
      <c r="BC3146" s="1"/>
      <c r="BD3146" s="1"/>
      <c r="BE3146" s="1"/>
      <c r="BF3146" s="1"/>
      <c r="BG3146" s="1"/>
      <c r="BH3146" s="1"/>
      <c r="BI3146" s="1"/>
      <c r="BJ3146" s="1"/>
      <c r="BK3146" s="1"/>
    </row>
    <row r="3147" spans="1:63" s="2" customFormat="1" ht="15" customHeight="1" x14ac:dyDescent="0.15">
      <c r="A3147" s="1"/>
      <c r="B3147" s="1"/>
      <c r="C3147" s="1"/>
      <c r="D3147" s="1"/>
      <c r="E3147" s="1"/>
      <c r="F3147" s="1"/>
      <c r="G3147" s="1"/>
      <c r="H3147" s="1"/>
      <c r="I3147" s="1"/>
      <c r="J3147" s="1"/>
      <c r="K3147" s="1"/>
      <c r="L3147" s="1"/>
      <c r="M3147" s="1"/>
      <c r="N3147" s="1"/>
      <c r="O3147" s="1"/>
      <c r="P3147" s="1"/>
      <c r="Q3147" s="1"/>
      <c r="R3147" s="1"/>
      <c r="S3147" s="1"/>
      <c r="T3147" s="1"/>
      <c r="U3147" s="1"/>
      <c r="V3147" s="1"/>
      <c r="W3147" s="1"/>
      <c r="X3147" s="1"/>
      <c r="Y3147" s="1"/>
      <c r="Z3147" s="1"/>
      <c r="AA3147" s="1"/>
      <c r="AB3147" s="1"/>
      <c r="AC3147" s="1"/>
      <c r="AD3147" s="1"/>
      <c r="AE3147" s="1"/>
      <c r="AF3147" s="83"/>
      <c r="AG3147" s="87"/>
      <c r="AH3147" s="1"/>
      <c r="AI3147" s="1"/>
      <c r="AJ3147" s="1"/>
      <c r="AK3147" s="1"/>
      <c r="AL3147" s="1"/>
      <c r="AM3147" s="1"/>
      <c r="AN3147" s="1"/>
      <c r="AO3147" s="1"/>
      <c r="AP3147" s="1"/>
      <c r="AQ3147" s="1"/>
      <c r="AR3147" s="1"/>
      <c r="AS3147" s="1"/>
      <c r="AT3147" s="1"/>
      <c r="AU3147" s="1"/>
      <c r="AV3147" s="1"/>
      <c r="AW3147" s="1"/>
      <c r="AX3147" s="1"/>
      <c r="AY3147" s="1"/>
      <c r="AZ3147" s="1"/>
      <c r="BA3147" s="1"/>
      <c r="BB3147" s="1"/>
      <c r="BC3147" s="1"/>
      <c r="BD3147" s="1"/>
      <c r="BE3147" s="1"/>
      <c r="BF3147" s="1"/>
      <c r="BG3147" s="1"/>
      <c r="BH3147" s="1"/>
      <c r="BI3147" s="1"/>
      <c r="BJ3147" s="1"/>
      <c r="BK3147" s="1"/>
    </row>
    <row r="3148" spans="1:63" s="2" customFormat="1" ht="15" customHeight="1" x14ac:dyDescent="0.15">
      <c r="A3148" s="1"/>
      <c r="B3148" s="1"/>
      <c r="C3148" s="1"/>
      <c r="D3148" s="1"/>
      <c r="E3148" s="1"/>
      <c r="F3148" s="1"/>
      <c r="G3148" s="1"/>
      <c r="H3148" s="1"/>
      <c r="I3148" s="1"/>
      <c r="J3148" s="1"/>
      <c r="K3148" s="1"/>
      <c r="L3148" s="1"/>
      <c r="M3148" s="1"/>
      <c r="N3148" s="1"/>
      <c r="O3148" s="1"/>
      <c r="P3148" s="1"/>
      <c r="Q3148" s="1"/>
      <c r="R3148" s="1"/>
      <c r="S3148" s="1"/>
      <c r="T3148" s="1"/>
      <c r="U3148" s="1"/>
      <c r="V3148" s="1"/>
      <c r="W3148" s="1"/>
      <c r="X3148" s="1"/>
      <c r="Y3148" s="1"/>
      <c r="Z3148" s="1"/>
      <c r="AA3148" s="1"/>
      <c r="AB3148" s="1"/>
      <c r="AC3148" s="1"/>
      <c r="AD3148" s="1"/>
      <c r="AE3148" s="1"/>
      <c r="AF3148" s="83"/>
      <c r="AG3148" s="87"/>
      <c r="AH3148" s="1"/>
      <c r="AI3148" s="1"/>
      <c r="AJ3148" s="1"/>
      <c r="AK3148" s="1"/>
      <c r="AL3148" s="1"/>
      <c r="AM3148" s="1"/>
      <c r="AN3148" s="1"/>
      <c r="AO3148" s="1"/>
      <c r="AP3148" s="1"/>
      <c r="AQ3148" s="1"/>
      <c r="AR3148" s="1"/>
      <c r="AS3148" s="1"/>
      <c r="AT3148" s="1"/>
      <c r="AU3148" s="1"/>
      <c r="AV3148" s="1"/>
      <c r="AW3148" s="1"/>
      <c r="AX3148" s="1"/>
      <c r="AY3148" s="1"/>
      <c r="AZ3148" s="1"/>
      <c r="BA3148" s="1"/>
      <c r="BB3148" s="1"/>
      <c r="BC3148" s="1"/>
      <c r="BD3148" s="1"/>
      <c r="BE3148" s="1"/>
      <c r="BF3148" s="1"/>
      <c r="BG3148" s="1"/>
      <c r="BH3148" s="1"/>
      <c r="BI3148" s="1"/>
      <c r="BJ3148" s="1"/>
      <c r="BK3148" s="1"/>
    </row>
    <row r="3149" spans="1:63" s="2" customFormat="1" ht="15" customHeight="1" x14ac:dyDescent="0.15">
      <c r="A3149" s="1"/>
      <c r="B3149" s="1"/>
      <c r="C3149" s="1"/>
      <c r="D3149" s="1"/>
      <c r="E3149" s="1"/>
      <c r="F3149" s="1"/>
      <c r="G3149" s="1"/>
      <c r="H3149" s="1"/>
      <c r="I3149" s="1"/>
      <c r="J3149" s="1"/>
      <c r="K3149" s="1"/>
      <c r="L3149" s="1"/>
      <c r="M3149" s="1"/>
      <c r="N3149" s="1"/>
      <c r="O3149" s="1"/>
      <c r="P3149" s="1"/>
      <c r="Q3149" s="1"/>
      <c r="R3149" s="1"/>
      <c r="S3149" s="1"/>
      <c r="T3149" s="1"/>
      <c r="U3149" s="1"/>
      <c r="V3149" s="1"/>
      <c r="W3149" s="1"/>
      <c r="X3149" s="1"/>
      <c r="Y3149" s="1"/>
      <c r="Z3149" s="1"/>
      <c r="AA3149" s="1"/>
      <c r="AB3149" s="1"/>
      <c r="AC3149" s="1"/>
      <c r="AD3149" s="1"/>
      <c r="AE3149" s="1"/>
      <c r="AF3149" s="83"/>
      <c r="AG3149" s="87"/>
      <c r="AH3149" s="1"/>
      <c r="AI3149" s="1"/>
      <c r="AJ3149" s="1"/>
      <c r="AK3149" s="1"/>
      <c r="AL3149" s="1"/>
      <c r="AM3149" s="1"/>
      <c r="AN3149" s="1"/>
      <c r="AO3149" s="1"/>
      <c r="AP3149" s="1"/>
      <c r="AQ3149" s="1"/>
      <c r="AR3149" s="1"/>
      <c r="AS3149" s="1"/>
      <c r="AT3149" s="1"/>
      <c r="AU3149" s="1"/>
      <c r="AV3149" s="1"/>
      <c r="AW3149" s="1"/>
      <c r="AX3149" s="1"/>
      <c r="AY3149" s="1"/>
      <c r="AZ3149" s="1"/>
      <c r="BA3149" s="1"/>
      <c r="BB3149" s="1"/>
      <c r="BC3149" s="1"/>
      <c r="BD3149" s="1"/>
      <c r="BE3149" s="1"/>
      <c r="BF3149" s="1"/>
      <c r="BG3149" s="1"/>
      <c r="BH3149" s="1"/>
      <c r="BI3149" s="1"/>
      <c r="BJ3149" s="1"/>
      <c r="BK3149" s="1"/>
    </row>
    <row r="3150" spans="1:63" s="2" customFormat="1" ht="15" customHeight="1" x14ac:dyDescent="0.15">
      <c r="A3150" s="1"/>
      <c r="B3150" s="1"/>
      <c r="C3150" s="1"/>
      <c r="D3150" s="1"/>
      <c r="E3150" s="1"/>
      <c r="F3150" s="1"/>
      <c r="G3150" s="1"/>
      <c r="H3150" s="1"/>
      <c r="I3150" s="1"/>
      <c r="J3150" s="1"/>
      <c r="K3150" s="1"/>
      <c r="L3150" s="1"/>
      <c r="M3150" s="1"/>
      <c r="N3150" s="1"/>
      <c r="O3150" s="1"/>
      <c r="P3150" s="1"/>
      <c r="Q3150" s="1"/>
      <c r="R3150" s="1"/>
      <c r="S3150" s="1"/>
      <c r="T3150" s="1"/>
      <c r="U3150" s="1"/>
      <c r="V3150" s="1"/>
      <c r="W3150" s="1"/>
      <c r="X3150" s="1"/>
      <c r="Y3150" s="1"/>
      <c r="Z3150" s="1"/>
      <c r="AA3150" s="1"/>
      <c r="AB3150" s="1"/>
      <c r="AC3150" s="1"/>
      <c r="AD3150" s="1"/>
      <c r="AE3150" s="1"/>
      <c r="AF3150" s="83"/>
      <c r="AG3150" s="87"/>
      <c r="AH3150" s="1"/>
      <c r="AI3150" s="1"/>
      <c r="AJ3150" s="1"/>
      <c r="AK3150" s="1"/>
      <c r="AL3150" s="1"/>
      <c r="AM3150" s="1"/>
      <c r="AN3150" s="1"/>
      <c r="AO3150" s="1"/>
      <c r="AP3150" s="1"/>
      <c r="AQ3150" s="1"/>
      <c r="AR3150" s="1"/>
      <c r="AS3150" s="1"/>
      <c r="AT3150" s="1"/>
      <c r="AU3150" s="1"/>
      <c r="AV3150" s="1"/>
      <c r="AW3150" s="1"/>
      <c r="AX3150" s="1"/>
      <c r="AY3150" s="1"/>
      <c r="AZ3150" s="1"/>
      <c r="BA3150" s="1"/>
      <c r="BB3150" s="1"/>
      <c r="BC3150" s="1"/>
      <c r="BD3150" s="1"/>
      <c r="BE3150" s="1"/>
      <c r="BF3150" s="1"/>
      <c r="BG3150" s="1"/>
      <c r="BH3150" s="1"/>
      <c r="BI3150" s="1"/>
      <c r="BJ3150" s="1"/>
      <c r="BK3150" s="1"/>
    </row>
    <row r="3151" spans="1:63" s="2" customFormat="1" ht="15" customHeight="1" x14ac:dyDescent="0.15">
      <c r="A3151" s="1"/>
      <c r="B3151" s="1"/>
      <c r="C3151" s="1"/>
      <c r="D3151" s="1"/>
      <c r="E3151" s="1"/>
      <c r="F3151" s="1"/>
      <c r="G3151" s="1"/>
      <c r="H3151" s="1"/>
      <c r="I3151" s="1"/>
      <c r="J3151" s="1"/>
      <c r="K3151" s="1"/>
      <c r="L3151" s="1"/>
      <c r="M3151" s="1"/>
      <c r="N3151" s="1"/>
      <c r="O3151" s="1"/>
      <c r="P3151" s="1"/>
      <c r="Q3151" s="1"/>
      <c r="R3151" s="1"/>
      <c r="S3151" s="1"/>
      <c r="T3151" s="1"/>
      <c r="U3151" s="1"/>
      <c r="V3151" s="1"/>
      <c r="W3151" s="1"/>
      <c r="X3151" s="1"/>
      <c r="Y3151" s="1"/>
      <c r="Z3151" s="1"/>
      <c r="AA3151" s="1"/>
      <c r="AB3151" s="1"/>
      <c r="AC3151" s="1"/>
      <c r="AD3151" s="1"/>
      <c r="AE3151" s="1"/>
      <c r="AF3151" s="83"/>
      <c r="AG3151" s="87"/>
      <c r="AH3151" s="1"/>
      <c r="AI3151" s="1"/>
      <c r="AJ3151" s="1"/>
      <c r="AK3151" s="1"/>
      <c r="AL3151" s="1"/>
      <c r="AM3151" s="1"/>
      <c r="AN3151" s="1"/>
      <c r="AO3151" s="1"/>
      <c r="AP3151" s="1"/>
      <c r="AQ3151" s="1"/>
      <c r="AR3151" s="1"/>
      <c r="AS3151" s="1"/>
      <c r="AT3151" s="1"/>
      <c r="AU3151" s="1"/>
      <c r="AV3151" s="1"/>
      <c r="AW3151" s="1"/>
      <c r="AX3151" s="1"/>
      <c r="AY3151" s="1"/>
      <c r="AZ3151" s="1"/>
      <c r="BA3151" s="1"/>
      <c r="BB3151" s="1"/>
      <c r="BC3151" s="1"/>
      <c r="BD3151" s="1"/>
      <c r="BE3151" s="1"/>
      <c r="BF3151" s="1"/>
      <c r="BG3151" s="1"/>
      <c r="BH3151" s="1"/>
      <c r="BI3151" s="1"/>
      <c r="BJ3151" s="1"/>
      <c r="BK3151" s="1"/>
    </row>
    <row r="3152" spans="1:63" s="2" customFormat="1" ht="15" customHeight="1" x14ac:dyDescent="0.15">
      <c r="A3152" s="1"/>
      <c r="B3152" s="1"/>
      <c r="C3152" s="1"/>
      <c r="D3152" s="1"/>
      <c r="E3152" s="1"/>
      <c r="F3152" s="1"/>
      <c r="G3152" s="1"/>
      <c r="H3152" s="1"/>
      <c r="I3152" s="1"/>
      <c r="J3152" s="1"/>
      <c r="K3152" s="1"/>
      <c r="L3152" s="1"/>
      <c r="M3152" s="1"/>
      <c r="N3152" s="1"/>
      <c r="O3152" s="1"/>
      <c r="P3152" s="1"/>
      <c r="Q3152" s="1"/>
      <c r="R3152" s="1"/>
      <c r="S3152" s="1"/>
      <c r="T3152" s="1"/>
      <c r="U3152" s="1"/>
      <c r="V3152" s="1"/>
      <c r="W3152" s="1"/>
      <c r="X3152" s="1"/>
      <c r="Y3152" s="1"/>
      <c r="Z3152" s="1"/>
      <c r="AA3152" s="1"/>
      <c r="AB3152" s="1"/>
      <c r="AC3152" s="1"/>
      <c r="AD3152" s="1"/>
      <c r="AE3152" s="1"/>
      <c r="AF3152" s="83"/>
      <c r="AG3152" s="87"/>
      <c r="AH3152" s="1"/>
      <c r="AI3152" s="1"/>
      <c r="AJ3152" s="1"/>
      <c r="AK3152" s="1"/>
      <c r="AL3152" s="1"/>
      <c r="AM3152" s="1"/>
      <c r="AN3152" s="1"/>
      <c r="AO3152" s="1"/>
      <c r="AP3152" s="1"/>
      <c r="AQ3152" s="1"/>
      <c r="AR3152" s="1"/>
      <c r="AS3152" s="1"/>
      <c r="AT3152" s="1"/>
      <c r="AU3152" s="1"/>
      <c r="AV3152" s="1"/>
      <c r="AW3152" s="1"/>
      <c r="AX3152" s="1"/>
      <c r="AY3152" s="1"/>
      <c r="AZ3152" s="1"/>
      <c r="BA3152" s="1"/>
      <c r="BB3152" s="1"/>
      <c r="BC3152" s="1"/>
      <c r="BD3152" s="1"/>
      <c r="BE3152" s="1"/>
      <c r="BF3152" s="1"/>
      <c r="BG3152" s="1"/>
      <c r="BH3152" s="1"/>
      <c r="BI3152" s="1"/>
      <c r="BJ3152" s="1"/>
      <c r="BK3152" s="1"/>
    </row>
    <row r="3153" spans="1:63" s="2" customFormat="1" ht="15" customHeight="1" x14ac:dyDescent="0.15">
      <c r="A3153" s="1"/>
      <c r="B3153" s="1"/>
      <c r="C3153" s="1"/>
      <c r="D3153" s="1"/>
      <c r="E3153" s="1"/>
      <c r="F3153" s="1"/>
      <c r="G3153" s="1"/>
      <c r="H3153" s="1"/>
      <c r="I3153" s="1"/>
      <c r="J3153" s="1"/>
      <c r="K3153" s="1"/>
      <c r="L3153" s="1"/>
      <c r="M3153" s="1"/>
      <c r="N3153" s="1"/>
      <c r="O3153" s="1"/>
      <c r="P3153" s="1"/>
      <c r="Q3153" s="1"/>
      <c r="R3153" s="1"/>
      <c r="S3153" s="1"/>
      <c r="T3153" s="1"/>
      <c r="U3153" s="1"/>
      <c r="V3153" s="1"/>
      <c r="W3153" s="1"/>
      <c r="X3153" s="1"/>
      <c r="Y3153" s="1"/>
      <c r="Z3153" s="1"/>
      <c r="AA3153" s="1"/>
      <c r="AB3153" s="1"/>
      <c r="AC3153" s="1"/>
      <c r="AD3153" s="1"/>
      <c r="AE3153" s="1"/>
      <c r="AF3153" s="83"/>
      <c r="AG3153" s="87"/>
      <c r="AH3153" s="1"/>
      <c r="AI3153" s="1"/>
      <c r="AJ3153" s="1"/>
      <c r="AK3153" s="1"/>
      <c r="AL3153" s="1"/>
      <c r="AM3153" s="1"/>
      <c r="AN3153" s="1"/>
      <c r="AO3153" s="1"/>
      <c r="AP3153" s="1"/>
      <c r="AQ3153" s="1"/>
      <c r="AR3153" s="1"/>
      <c r="AS3153" s="1"/>
      <c r="AT3153" s="1"/>
      <c r="AU3153" s="1"/>
      <c r="AV3153" s="1"/>
      <c r="AW3153" s="1"/>
      <c r="AX3153" s="1"/>
      <c r="AY3153" s="1"/>
      <c r="AZ3153" s="1"/>
      <c r="BA3153" s="1"/>
      <c r="BB3153" s="1"/>
      <c r="BC3153" s="1"/>
      <c r="BD3153" s="1"/>
      <c r="BE3153" s="1"/>
      <c r="BF3153" s="1"/>
      <c r="BG3153" s="1"/>
      <c r="BH3153" s="1"/>
      <c r="BI3153" s="1"/>
      <c r="BJ3153" s="1"/>
      <c r="BK3153" s="1"/>
    </row>
    <row r="3154" spans="1:63" s="2" customFormat="1" ht="15" customHeight="1" x14ac:dyDescent="0.15">
      <c r="A3154" s="1"/>
      <c r="B3154" s="1"/>
      <c r="C3154" s="1"/>
      <c r="D3154" s="1"/>
      <c r="E3154" s="1"/>
      <c r="F3154" s="1"/>
      <c r="G3154" s="1"/>
      <c r="H3154" s="1"/>
      <c r="I3154" s="1"/>
      <c r="J3154" s="1"/>
      <c r="K3154" s="1"/>
      <c r="L3154" s="1"/>
      <c r="M3154" s="1"/>
      <c r="N3154" s="1"/>
      <c r="O3154" s="1"/>
      <c r="P3154" s="1"/>
      <c r="Q3154" s="1"/>
      <c r="R3154" s="1"/>
      <c r="S3154" s="1"/>
      <c r="T3154" s="1"/>
      <c r="U3154" s="1"/>
      <c r="V3154" s="1"/>
      <c r="W3154" s="1"/>
      <c r="X3154" s="1"/>
      <c r="Y3154" s="1"/>
      <c r="Z3154" s="1"/>
      <c r="AA3154" s="1"/>
      <c r="AB3154" s="1"/>
      <c r="AC3154" s="1"/>
      <c r="AD3154" s="1"/>
      <c r="AE3154" s="1"/>
      <c r="AF3154" s="83"/>
      <c r="AG3154" s="87"/>
      <c r="AH3154" s="1"/>
      <c r="AI3154" s="1"/>
      <c r="AJ3154" s="1"/>
      <c r="AK3154" s="1"/>
      <c r="AL3154" s="1"/>
      <c r="AM3154" s="1"/>
      <c r="AN3154" s="1"/>
      <c r="AO3154" s="1"/>
      <c r="AP3154" s="1"/>
      <c r="AQ3154" s="1"/>
      <c r="AR3154" s="1"/>
      <c r="AS3154" s="1"/>
      <c r="AT3154" s="1"/>
      <c r="AU3154" s="1"/>
      <c r="AV3154" s="1"/>
      <c r="AW3154" s="1"/>
      <c r="AX3154" s="1"/>
      <c r="AY3154" s="1"/>
      <c r="AZ3154" s="1"/>
      <c r="BA3154" s="1"/>
      <c r="BB3154" s="1"/>
      <c r="BC3154" s="1"/>
      <c r="BD3154" s="1"/>
      <c r="BE3154" s="1"/>
      <c r="BF3154" s="1"/>
      <c r="BG3154" s="1"/>
      <c r="BH3154" s="1"/>
      <c r="BI3154" s="1"/>
      <c r="BJ3154" s="1"/>
      <c r="BK3154" s="1"/>
    </row>
    <row r="3155" spans="1:63" s="2" customFormat="1" ht="15" customHeight="1" x14ac:dyDescent="0.15">
      <c r="A3155" s="1"/>
      <c r="B3155" s="1"/>
      <c r="C3155" s="1"/>
      <c r="D3155" s="1"/>
      <c r="E3155" s="1"/>
      <c r="F3155" s="1"/>
      <c r="G3155" s="1"/>
      <c r="H3155" s="1"/>
      <c r="I3155" s="1"/>
      <c r="J3155" s="1"/>
      <c r="K3155" s="1"/>
      <c r="L3155" s="1"/>
      <c r="M3155" s="1"/>
      <c r="N3155" s="1"/>
      <c r="O3155" s="1"/>
      <c r="P3155" s="1"/>
      <c r="Q3155" s="1"/>
      <c r="R3155" s="1"/>
      <c r="S3155" s="1"/>
      <c r="T3155" s="1"/>
      <c r="U3155" s="1"/>
      <c r="V3155" s="1"/>
      <c r="W3155" s="1"/>
      <c r="X3155" s="1"/>
      <c r="Y3155" s="1"/>
      <c r="Z3155" s="1"/>
      <c r="AA3155" s="1"/>
      <c r="AB3155" s="1"/>
      <c r="AC3155" s="1"/>
      <c r="AD3155" s="1"/>
      <c r="AE3155" s="1"/>
      <c r="AF3155" s="83"/>
      <c r="AG3155" s="87"/>
      <c r="AH3155" s="1"/>
      <c r="AI3155" s="1"/>
      <c r="AJ3155" s="1"/>
      <c r="AK3155" s="1"/>
      <c r="AL3155" s="1"/>
      <c r="AM3155" s="1"/>
      <c r="AN3155" s="1"/>
      <c r="AO3155" s="1"/>
      <c r="AP3155" s="1"/>
      <c r="AQ3155" s="1"/>
      <c r="AR3155" s="1"/>
      <c r="AS3155" s="1"/>
      <c r="AT3155" s="1"/>
      <c r="AU3155" s="1"/>
      <c r="AV3155" s="1"/>
      <c r="AW3155" s="1"/>
      <c r="AX3155" s="1"/>
      <c r="AY3155" s="1"/>
      <c r="AZ3155" s="1"/>
      <c r="BA3155" s="1"/>
      <c r="BB3155" s="1"/>
      <c r="BC3155" s="1"/>
      <c r="BD3155" s="1"/>
      <c r="BE3155" s="1"/>
      <c r="BF3155" s="1"/>
      <c r="BG3155" s="1"/>
      <c r="BH3155" s="1"/>
      <c r="BI3155" s="1"/>
      <c r="BJ3155" s="1"/>
      <c r="BK3155" s="1"/>
    </row>
    <row r="3156" spans="1:63" s="2" customFormat="1" ht="15" customHeight="1" x14ac:dyDescent="0.15">
      <c r="A3156" s="1"/>
      <c r="B3156" s="1"/>
      <c r="C3156" s="1"/>
      <c r="D3156" s="1"/>
      <c r="E3156" s="1"/>
      <c r="F3156" s="1"/>
      <c r="G3156" s="1"/>
      <c r="H3156" s="1"/>
      <c r="I3156" s="1"/>
      <c r="J3156" s="1"/>
      <c r="K3156" s="1"/>
      <c r="L3156" s="1"/>
      <c r="M3156" s="1"/>
      <c r="N3156" s="1"/>
      <c r="O3156" s="1"/>
      <c r="P3156" s="1"/>
      <c r="Q3156" s="1"/>
      <c r="R3156" s="1"/>
      <c r="S3156" s="1"/>
      <c r="T3156" s="1"/>
      <c r="U3156" s="1"/>
      <c r="V3156" s="1"/>
      <c r="W3156" s="1"/>
      <c r="X3156" s="1"/>
      <c r="Y3156" s="1"/>
      <c r="Z3156" s="1"/>
      <c r="AA3156" s="1"/>
      <c r="AB3156" s="1"/>
      <c r="AC3156" s="1"/>
      <c r="AD3156" s="1"/>
      <c r="AE3156" s="1"/>
      <c r="AF3156" s="83"/>
      <c r="AG3156" s="87"/>
      <c r="AH3156" s="1"/>
      <c r="AI3156" s="1"/>
      <c r="AJ3156" s="1"/>
      <c r="AK3156" s="1"/>
      <c r="AL3156" s="1"/>
      <c r="AM3156" s="1"/>
      <c r="AN3156" s="1"/>
      <c r="AO3156" s="1"/>
      <c r="AP3156" s="1"/>
      <c r="AQ3156" s="1"/>
      <c r="AR3156" s="1"/>
      <c r="AS3156" s="1"/>
      <c r="AT3156" s="1"/>
      <c r="AU3156" s="1"/>
      <c r="AV3156" s="1"/>
      <c r="AW3156" s="1"/>
      <c r="AX3156" s="1"/>
      <c r="AY3156" s="1"/>
      <c r="AZ3156" s="1"/>
      <c r="BA3156" s="1"/>
      <c r="BB3156" s="1"/>
      <c r="BC3156" s="1"/>
      <c r="BD3156" s="1"/>
      <c r="BE3156" s="1"/>
      <c r="BF3156" s="1"/>
      <c r="BG3156" s="1"/>
      <c r="BH3156" s="1"/>
      <c r="BI3156" s="1"/>
      <c r="BJ3156" s="1"/>
      <c r="BK3156" s="1"/>
    </row>
    <row r="3157" spans="1:63" s="2" customFormat="1" ht="15" customHeight="1" x14ac:dyDescent="0.15">
      <c r="A3157" s="1"/>
      <c r="B3157" s="1"/>
      <c r="C3157" s="1"/>
      <c r="D3157" s="1"/>
      <c r="E3157" s="1"/>
      <c r="F3157" s="1"/>
      <c r="G3157" s="1"/>
      <c r="H3157" s="1"/>
      <c r="I3157" s="1"/>
      <c r="J3157" s="1"/>
      <c r="K3157" s="1"/>
      <c r="L3157" s="1"/>
      <c r="M3157" s="1"/>
      <c r="N3157" s="1"/>
      <c r="O3157" s="1"/>
      <c r="P3157" s="1"/>
      <c r="Q3157" s="1"/>
      <c r="R3157" s="1"/>
      <c r="S3157" s="1"/>
      <c r="T3157" s="1"/>
      <c r="U3157" s="1"/>
      <c r="V3157" s="1"/>
      <c r="W3157" s="1"/>
      <c r="X3157" s="1"/>
      <c r="Y3157" s="1"/>
      <c r="Z3157" s="1"/>
      <c r="AA3157" s="1"/>
      <c r="AB3157" s="1"/>
      <c r="AC3157" s="1"/>
      <c r="AD3157" s="1"/>
      <c r="AE3157" s="1"/>
      <c r="AF3157" s="83"/>
      <c r="AG3157" s="87"/>
      <c r="AH3157" s="1"/>
      <c r="AI3157" s="1"/>
      <c r="AJ3157" s="1"/>
      <c r="AK3157" s="1"/>
      <c r="AL3157" s="1"/>
      <c r="AM3157" s="1"/>
      <c r="AN3157" s="1"/>
      <c r="AO3157" s="1"/>
      <c r="AP3157" s="1"/>
      <c r="AQ3157" s="1"/>
      <c r="AR3157" s="1"/>
      <c r="AS3157" s="1"/>
      <c r="AT3157" s="1"/>
      <c r="AU3157" s="1"/>
      <c r="AV3157" s="1"/>
      <c r="AW3157" s="1"/>
      <c r="AX3157" s="1"/>
      <c r="AY3157" s="1"/>
      <c r="AZ3157" s="1"/>
      <c r="BA3157" s="1"/>
      <c r="BB3157" s="1"/>
      <c r="BC3157" s="1"/>
      <c r="BD3157" s="1"/>
      <c r="BE3157" s="1"/>
      <c r="BF3157" s="1"/>
      <c r="BG3157" s="1"/>
      <c r="BH3157" s="1"/>
      <c r="BI3157" s="1"/>
      <c r="BJ3157" s="1"/>
      <c r="BK3157" s="1"/>
    </row>
    <row r="3158" spans="1:63" s="2" customFormat="1" ht="15" customHeight="1" x14ac:dyDescent="0.15">
      <c r="A3158" s="1"/>
      <c r="B3158" s="1"/>
      <c r="C3158" s="1"/>
      <c r="D3158" s="1"/>
      <c r="E3158" s="1"/>
      <c r="F3158" s="1"/>
      <c r="G3158" s="1"/>
      <c r="H3158" s="1"/>
      <c r="I3158" s="1"/>
      <c r="J3158" s="1"/>
      <c r="K3158" s="1"/>
      <c r="L3158" s="1"/>
      <c r="M3158" s="1"/>
      <c r="N3158" s="1"/>
      <c r="O3158" s="1"/>
      <c r="P3158" s="1"/>
      <c r="Q3158" s="1"/>
      <c r="R3158" s="1"/>
      <c r="S3158" s="1"/>
      <c r="T3158" s="1"/>
      <c r="U3158" s="1"/>
      <c r="V3158" s="1"/>
      <c r="W3158" s="1"/>
      <c r="X3158" s="1"/>
      <c r="Y3158" s="1"/>
      <c r="Z3158" s="1"/>
      <c r="AA3158" s="1"/>
      <c r="AB3158" s="1"/>
      <c r="AC3158" s="1"/>
      <c r="AD3158" s="1"/>
      <c r="AE3158" s="1"/>
      <c r="AF3158" s="83"/>
      <c r="AG3158" s="87"/>
      <c r="AH3158" s="1"/>
      <c r="AI3158" s="1"/>
      <c r="AJ3158" s="1"/>
      <c r="AK3158" s="1"/>
      <c r="AL3158" s="1"/>
      <c r="AM3158" s="1"/>
      <c r="AN3158" s="1"/>
      <c r="AO3158" s="1"/>
      <c r="AP3158" s="1"/>
      <c r="AQ3158" s="1"/>
      <c r="AR3158" s="1"/>
      <c r="AS3158" s="1"/>
      <c r="AT3158" s="1"/>
      <c r="AU3158" s="1"/>
      <c r="AV3158" s="1"/>
      <c r="AW3158" s="1"/>
      <c r="AX3158" s="1"/>
      <c r="AY3158" s="1"/>
      <c r="AZ3158" s="1"/>
      <c r="BA3158" s="1"/>
      <c r="BB3158" s="1"/>
      <c r="BC3158" s="1"/>
      <c r="BD3158" s="1"/>
      <c r="BE3158" s="1"/>
      <c r="BF3158" s="1"/>
      <c r="BG3158" s="1"/>
      <c r="BH3158" s="1"/>
      <c r="BI3158" s="1"/>
      <c r="BJ3158" s="1"/>
      <c r="BK3158" s="1"/>
    </row>
    <row r="3159" spans="1:63" s="2" customFormat="1" ht="15" customHeight="1" x14ac:dyDescent="0.15">
      <c r="A3159" s="1"/>
      <c r="B3159" s="1"/>
      <c r="C3159" s="1"/>
      <c r="D3159" s="1"/>
      <c r="E3159" s="1"/>
      <c r="F3159" s="1"/>
      <c r="G3159" s="1"/>
      <c r="H3159" s="1"/>
      <c r="I3159" s="1"/>
      <c r="J3159" s="1"/>
      <c r="K3159" s="1"/>
      <c r="L3159" s="1"/>
      <c r="M3159" s="1"/>
      <c r="N3159" s="1"/>
      <c r="O3159" s="1"/>
      <c r="P3159" s="1"/>
      <c r="Q3159" s="1"/>
      <c r="R3159" s="1"/>
      <c r="S3159" s="1"/>
      <c r="T3159" s="1"/>
      <c r="U3159" s="1"/>
      <c r="V3159" s="1"/>
      <c r="W3159" s="1"/>
      <c r="X3159" s="1"/>
      <c r="Y3159" s="1"/>
      <c r="Z3159" s="1"/>
      <c r="AA3159" s="1"/>
      <c r="AB3159" s="1"/>
      <c r="AC3159" s="1"/>
      <c r="AD3159" s="1"/>
      <c r="AE3159" s="1"/>
      <c r="AF3159" s="83"/>
      <c r="AG3159" s="87"/>
      <c r="AH3159" s="1"/>
      <c r="AI3159" s="1"/>
      <c r="AJ3159" s="1"/>
      <c r="AK3159" s="1"/>
      <c r="AL3159" s="1"/>
      <c r="AM3159" s="1"/>
      <c r="AN3159" s="1"/>
      <c r="AO3159" s="1"/>
      <c r="AP3159" s="1"/>
      <c r="AQ3159" s="1"/>
      <c r="AR3159" s="1"/>
      <c r="AS3159" s="1"/>
      <c r="AT3159" s="1"/>
      <c r="AU3159" s="1"/>
      <c r="AV3159" s="1"/>
      <c r="AW3159" s="1"/>
      <c r="AX3159" s="1"/>
      <c r="AY3159" s="1"/>
      <c r="AZ3159" s="1"/>
      <c r="BA3159" s="1"/>
      <c r="BB3159" s="1"/>
      <c r="BC3159" s="1"/>
      <c r="BD3159" s="1"/>
      <c r="BE3159" s="1"/>
      <c r="BF3159" s="1"/>
      <c r="BG3159" s="1"/>
      <c r="BH3159" s="1"/>
      <c r="BI3159" s="1"/>
      <c r="BJ3159" s="1"/>
      <c r="BK3159" s="1"/>
    </row>
    <row r="3160" spans="1:63" s="2" customFormat="1" ht="15" customHeight="1" x14ac:dyDescent="0.15">
      <c r="A3160" s="1"/>
      <c r="B3160" s="1"/>
      <c r="C3160" s="1"/>
      <c r="D3160" s="1"/>
      <c r="E3160" s="1"/>
      <c r="F3160" s="1"/>
      <c r="G3160" s="1"/>
      <c r="H3160" s="1"/>
      <c r="I3160" s="1"/>
      <c r="J3160" s="1"/>
      <c r="K3160" s="1"/>
      <c r="L3160" s="1"/>
      <c r="M3160" s="1"/>
      <c r="N3160" s="1"/>
      <c r="O3160" s="1"/>
      <c r="P3160" s="1"/>
      <c r="Q3160" s="1"/>
      <c r="R3160" s="1"/>
      <c r="S3160" s="1"/>
      <c r="T3160" s="1"/>
      <c r="U3160" s="1"/>
      <c r="V3160" s="1"/>
      <c r="W3160" s="1"/>
      <c r="X3160" s="1"/>
      <c r="Y3160" s="1"/>
      <c r="Z3160" s="1"/>
      <c r="AA3160" s="1"/>
      <c r="AB3160" s="1"/>
      <c r="AC3160" s="1"/>
      <c r="AD3160" s="1"/>
      <c r="AE3160" s="1"/>
      <c r="AF3160" s="83"/>
      <c r="AG3160" s="87"/>
      <c r="AH3160" s="1"/>
      <c r="AI3160" s="1"/>
      <c r="AJ3160" s="1"/>
      <c r="AK3160" s="1"/>
      <c r="AL3160" s="1"/>
      <c r="AM3160" s="1"/>
      <c r="AN3160" s="1"/>
      <c r="AO3160" s="1"/>
      <c r="AP3160" s="1"/>
      <c r="AQ3160" s="1"/>
      <c r="AR3160" s="1"/>
      <c r="AS3160" s="1"/>
      <c r="AT3160" s="1"/>
      <c r="AU3160" s="1"/>
      <c r="AV3160" s="1"/>
      <c r="AW3160" s="1"/>
      <c r="AX3160" s="1"/>
      <c r="AY3160" s="1"/>
      <c r="AZ3160" s="1"/>
      <c r="BA3160" s="1"/>
      <c r="BB3160" s="1"/>
      <c r="BC3160" s="1"/>
      <c r="BD3160" s="1"/>
      <c r="BE3160" s="1"/>
      <c r="BF3160" s="1"/>
      <c r="BG3160" s="1"/>
      <c r="BH3160" s="1"/>
      <c r="BI3160" s="1"/>
      <c r="BJ3160" s="1"/>
      <c r="BK3160" s="1"/>
    </row>
    <row r="3161" spans="1:63" s="2" customFormat="1" ht="15" customHeight="1" x14ac:dyDescent="0.15">
      <c r="A3161" s="1"/>
      <c r="B3161" s="1"/>
      <c r="C3161" s="1"/>
      <c r="D3161" s="1"/>
      <c r="E3161" s="1"/>
      <c r="F3161" s="1"/>
      <c r="G3161" s="1"/>
      <c r="H3161" s="1"/>
      <c r="I3161" s="1"/>
      <c r="J3161" s="1"/>
      <c r="K3161" s="1"/>
      <c r="L3161" s="1"/>
      <c r="M3161" s="1"/>
      <c r="N3161" s="1"/>
      <c r="O3161" s="1"/>
      <c r="P3161" s="1"/>
      <c r="Q3161" s="1"/>
      <c r="R3161" s="1"/>
      <c r="S3161" s="1"/>
      <c r="T3161" s="1"/>
      <c r="U3161" s="1"/>
      <c r="V3161" s="1"/>
      <c r="W3161" s="1"/>
      <c r="X3161" s="1"/>
      <c r="Y3161" s="1"/>
      <c r="Z3161" s="1"/>
      <c r="AA3161" s="1"/>
      <c r="AB3161" s="1"/>
      <c r="AC3161" s="1"/>
      <c r="AD3161" s="1"/>
      <c r="AE3161" s="1"/>
      <c r="AF3161" s="83"/>
      <c r="AG3161" s="87"/>
      <c r="AH3161" s="1"/>
      <c r="AI3161" s="1"/>
      <c r="AJ3161" s="1"/>
      <c r="AK3161" s="1"/>
      <c r="AL3161" s="1"/>
      <c r="AM3161" s="1"/>
      <c r="AN3161" s="1"/>
      <c r="AO3161" s="1"/>
      <c r="AP3161" s="1"/>
      <c r="AQ3161" s="1"/>
      <c r="AR3161" s="1"/>
      <c r="AS3161" s="1"/>
      <c r="AT3161" s="1"/>
      <c r="AU3161" s="1"/>
      <c r="AV3161" s="1"/>
      <c r="AW3161" s="1"/>
      <c r="AX3161" s="1"/>
      <c r="AY3161" s="1"/>
      <c r="AZ3161" s="1"/>
      <c r="BA3161" s="1"/>
      <c r="BB3161" s="1"/>
      <c r="BC3161" s="1"/>
      <c r="BD3161" s="1"/>
      <c r="BE3161" s="1"/>
      <c r="BF3161" s="1"/>
      <c r="BG3161" s="1"/>
      <c r="BH3161" s="1"/>
      <c r="BI3161" s="1"/>
      <c r="BJ3161" s="1"/>
      <c r="BK3161" s="1"/>
    </row>
    <row r="3162" spans="1:63" s="2" customFormat="1" ht="15" customHeight="1" x14ac:dyDescent="0.15">
      <c r="A3162" s="1"/>
      <c r="B3162" s="1"/>
      <c r="C3162" s="1"/>
      <c r="D3162" s="1"/>
      <c r="E3162" s="1"/>
      <c r="F3162" s="1"/>
      <c r="G3162" s="1"/>
      <c r="H3162" s="1"/>
      <c r="I3162" s="1"/>
      <c r="J3162" s="1"/>
      <c r="K3162" s="1"/>
      <c r="L3162" s="1"/>
      <c r="M3162" s="1"/>
      <c r="N3162" s="1"/>
      <c r="O3162" s="1"/>
      <c r="P3162" s="1"/>
      <c r="Q3162" s="1"/>
      <c r="R3162" s="1"/>
      <c r="S3162" s="1"/>
      <c r="T3162" s="1"/>
      <c r="U3162" s="1"/>
      <c r="V3162" s="1"/>
      <c r="W3162" s="1"/>
      <c r="X3162" s="1"/>
      <c r="Y3162" s="1"/>
      <c r="Z3162" s="1"/>
      <c r="AA3162" s="1"/>
      <c r="AB3162" s="1"/>
      <c r="AC3162" s="1"/>
      <c r="AD3162" s="1"/>
      <c r="AE3162" s="1"/>
      <c r="AF3162" s="83"/>
      <c r="AG3162" s="87"/>
      <c r="AH3162" s="1"/>
      <c r="AI3162" s="1"/>
      <c r="AJ3162" s="1"/>
      <c r="AK3162" s="1"/>
      <c r="AL3162" s="1"/>
      <c r="AM3162" s="1"/>
      <c r="AN3162" s="1"/>
      <c r="AO3162" s="1"/>
      <c r="AP3162" s="1"/>
      <c r="AQ3162" s="1"/>
      <c r="AR3162" s="1"/>
      <c r="AS3162" s="1"/>
      <c r="AT3162" s="1"/>
      <c r="AU3162" s="1"/>
      <c r="AV3162" s="1"/>
      <c r="AW3162" s="1"/>
      <c r="AX3162" s="1"/>
      <c r="AY3162" s="1"/>
      <c r="AZ3162" s="1"/>
      <c r="BA3162" s="1"/>
      <c r="BB3162" s="1"/>
      <c r="BC3162" s="1"/>
      <c r="BD3162" s="1"/>
      <c r="BE3162" s="1"/>
      <c r="BF3162" s="1"/>
      <c r="BG3162" s="1"/>
      <c r="BH3162" s="1"/>
      <c r="BI3162" s="1"/>
      <c r="BJ3162" s="1"/>
      <c r="BK3162" s="1"/>
    </row>
    <row r="3163" spans="1:63" s="2" customFormat="1" ht="15" customHeight="1" x14ac:dyDescent="0.15">
      <c r="A3163" s="1"/>
      <c r="B3163" s="1"/>
      <c r="C3163" s="1"/>
      <c r="D3163" s="1"/>
      <c r="E3163" s="1"/>
      <c r="F3163" s="1"/>
      <c r="G3163" s="1"/>
      <c r="H3163" s="1"/>
      <c r="I3163" s="1"/>
      <c r="J3163" s="1"/>
      <c r="K3163" s="1"/>
      <c r="L3163" s="1"/>
      <c r="M3163" s="1"/>
      <c r="N3163" s="1"/>
      <c r="O3163" s="1"/>
      <c r="P3163" s="1"/>
      <c r="Q3163" s="1"/>
      <c r="R3163" s="1"/>
      <c r="S3163" s="1"/>
      <c r="T3163" s="1"/>
      <c r="U3163" s="1"/>
      <c r="V3163" s="1"/>
      <c r="W3163" s="1"/>
      <c r="X3163" s="1"/>
      <c r="Y3163" s="1"/>
      <c r="Z3163" s="1"/>
      <c r="AA3163" s="1"/>
      <c r="AB3163" s="1"/>
      <c r="AC3163" s="1"/>
      <c r="AD3163" s="1"/>
      <c r="AE3163" s="1"/>
      <c r="AF3163" s="83"/>
      <c r="AG3163" s="87"/>
      <c r="AH3163" s="1"/>
      <c r="AI3163" s="1"/>
      <c r="AJ3163" s="1"/>
      <c r="AK3163" s="1"/>
      <c r="AL3163" s="1"/>
      <c r="AM3163" s="1"/>
      <c r="AN3163" s="1"/>
      <c r="AO3163" s="1"/>
      <c r="AP3163" s="1"/>
      <c r="AQ3163" s="1"/>
      <c r="AR3163" s="1"/>
      <c r="AS3163" s="1"/>
      <c r="AT3163" s="1"/>
      <c r="AU3163" s="1"/>
      <c r="AV3163" s="1"/>
      <c r="AW3163" s="1"/>
      <c r="AX3163" s="1"/>
      <c r="AY3163" s="1"/>
      <c r="AZ3163" s="1"/>
      <c r="BA3163" s="1"/>
      <c r="BB3163" s="1"/>
      <c r="BC3163" s="1"/>
      <c r="BD3163" s="1"/>
      <c r="BE3163" s="1"/>
      <c r="BF3163" s="1"/>
      <c r="BG3163" s="1"/>
      <c r="BH3163" s="1"/>
      <c r="BI3163" s="1"/>
      <c r="BJ3163" s="1"/>
      <c r="BK3163" s="1"/>
    </row>
    <row r="3164" spans="1:63" s="2" customFormat="1" ht="15" customHeight="1" x14ac:dyDescent="0.15">
      <c r="A3164" s="1"/>
      <c r="B3164" s="1"/>
      <c r="C3164" s="1"/>
      <c r="D3164" s="1"/>
      <c r="E3164" s="1"/>
      <c r="F3164" s="1"/>
      <c r="G3164" s="1"/>
      <c r="H3164" s="1"/>
      <c r="I3164" s="1"/>
      <c r="J3164" s="1"/>
      <c r="K3164" s="1"/>
      <c r="L3164" s="1"/>
      <c r="M3164" s="1"/>
      <c r="N3164" s="1"/>
      <c r="O3164" s="1"/>
      <c r="P3164" s="1"/>
      <c r="Q3164" s="1"/>
      <c r="R3164" s="1"/>
      <c r="S3164" s="1"/>
      <c r="T3164" s="1"/>
      <c r="U3164" s="1"/>
      <c r="V3164" s="1"/>
      <c r="W3164" s="1"/>
      <c r="X3164" s="1"/>
      <c r="Y3164" s="1"/>
      <c r="Z3164" s="1"/>
      <c r="AA3164" s="1"/>
      <c r="AB3164" s="1"/>
      <c r="AC3164" s="1"/>
      <c r="AD3164" s="1"/>
      <c r="AE3164" s="1"/>
      <c r="AF3164" s="83"/>
      <c r="AG3164" s="87"/>
      <c r="AH3164" s="1"/>
      <c r="AI3164" s="1"/>
      <c r="AJ3164" s="1"/>
      <c r="AK3164" s="1"/>
      <c r="AL3164" s="1"/>
      <c r="AM3164" s="1"/>
      <c r="AN3164" s="1"/>
      <c r="AO3164" s="1"/>
      <c r="AP3164" s="1"/>
      <c r="AQ3164" s="1"/>
      <c r="AR3164" s="1"/>
      <c r="AS3164" s="1"/>
      <c r="AT3164" s="1"/>
      <c r="AU3164" s="1"/>
      <c r="AV3164" s="1"/>
      <c r="AW3164" s="1"/>
      <c r="AX3164" s="1"/>
      <c r="AY3164" s="1"/>
      <c r="AZ3164" s="1"/>
      <c r="BA3164" s="1"/>
      <c r="BB3164" s="1"/>
      <c r="BC3164" s="1"/>
      <c r="BD3164" s="1"/>
      <c r="BE3164" s="1"/>
      <c r="BF3164" s="1"/>
      <c r="BG3164" s="1"/>
      <c r="BH3164" s="1"/>
      <c r="BI3164" s="1"/>
      <c r="BJ3164" s="1"/>
      <c r="BK3164" s="1"/>
    </row>
    <row r="3165" spans="1:63" s="2" customFormat="1" ht="15" customHeight="1" x14ac:dyDescent="0.15">
      <c r="A3165" s="1"/>
      <c r="B3165" s="1"/>
      <c r="C3165" s="1"/>
      <c r="D3165" s="1"/>
      <c r="E3165" s="1"/>
      <c r="F3165" s="1"/>
      <c r="G3165" s="1"/>
      <c r="H3165" s="1"/>
      <c r="I3165" s="1"/>
      <c r="J3165" s="1"/>
      <c r="K3165" s="1"/>
      <c r="L3165" s="1"/>
      <c r="M3165" s="1"/>
      <c r="N3165" s="1"/>
      <c r="O3165" s="1"/>
      <c r="P3165" s="1"/>
      <c r="Q3165" s="1"/>
      <c r="R3165" s="1"/>
      <c r="S3165" s="1"/>
      <c r="T3165" s="1"/>
      <c r="U3165" s="1"/>
      <c r="V3165" s="1"/>
      <c r="W3165" s="1"/>
      <c r="X3165" s="1"/>
      <c r="Y3165" s="1"/>
      <c r="Z3165" s="1"/>
      <c r="AA3165" s="1"/>
      <c r="AB3165" s="1"/>
      <c r="AC3165" s="1"/>
      <c r="AD3165" s="1"/>
      <c r="AE3165" s="1"/>
      <c r="AF3165" s="83"/>
      <c r="AG3165" s="87"/>
      <c r="AH3165" s="1"/>
      <c r="AI3165" s="1"/>
      <c r="AJ3165" s="1"/>
      <c r="AK3165" s="1"/>
      <c r="AL3165" s="1"/>
      <c r="AM3165" s="1"/>
      <c r="AN3165" s="1"/>
      <c r="AO3165" s="1"/>
      <c r="AP3165" s="1"/>
      <c r="AQ3165" s="1"/>
      <c r="AR3165" s="1"/>
      <c r="AS3165" s="1"/>
      <c r="AT3165" s="1"/>
      <c r="AU3165" s="1"/>
      <c r="AV3165" s="1"/>
      <c r="AW3165" s="1"/>
      <c r="AX3165" s="1"/>
      <c r="AY3165" s="1"/>
      <c r="AZ3165" s="1"/>
      <c r="BA3165" s="1"/>
      <c r="BB3165" s="1"/>
      <c r="BC3165" s="1"/>
      <c r="BD3165" s="1"/>
      <c r="BE3165" s="1"/>
      <c r="BF3165" s="1"/>
      <c r="BG3165" s="1"/>
      <c r="BH3165" s="1"/>
      <c r="BI3165" s="1"/>
      <c r="BJ3165" s="1"/>
      <c r="BK3165" s="1"/>
    </row>
    <row r="3166" spans="1:63" s="2" customFormat="1" ht="15" customHeight="1" x14ac:dyDescent="0.15">
      <c r="A3166" s="1"/>
      <c r="B3166" s="1"/>
      <c r="C3166" s="1"/>
      <c r="D3166" s="1"/>
      <c r="E3166" s="1"/>
      <c r="F3166" s="1"/>
      <c r="G3166" s="1"/>
      <c r="H3166" s="1"/>
      <c r="I3166" s="1"/>
      <c r="J3166" s="1"/>
      <c r="K3166" s="1"/>
      <c r="L3166" s="1"/>
      <c r="M3166" s="1"/>
      <c r="N3166" s="1"/>
      <c r="O3166" s="1"/>
      <c r="P3166" s="1"/>
      <c r="Q3166" s="1"/>
      <c r="R3166" s="1"/>
      <c r="S3166" s="1"/>
      <c r="T3166" s="1"/>
      <c r="U3166" s="1"/>
      <c r="V3166" s="1"/>
      <c r="W3166" s="1"/>
      <c r="X3166" s="1"/>
      <c r="Y3166" s="1"/>
      <c r="Z3166" s="1"/>
      <c r="AA3166" s="1"/>
      <c r="AB3166" s="1"/>
      <c r="AC3166" s="1"/>
      <c r="AD3166" s="1"/>
      <c r="AE3166" s="1"/>
      <c r="AF3166" s="83"/>
      <c r="AG3166" s="87"/>
      <c r="AH3166" s="1"/>
      <c r="AI3166" s="1"/>
      <c r="AJ3166" s="1"/>
      <c r="AK3166" s="1"/>
      <c r="AL3166" s="1"/>
      <c r="AM3166" s="1"/>
      <c r="AN3166" s="1"/>
      <c r="AO3166" s="1"/>
      <c r="AP3166" s="1"/>
      <c r="AQ3166" s="1"/>
      <c r="AR3166" s="1"/>
      <c r="AS3166" s="1"/>
      <c r="AT3166" s="1"/>
      <c r="AU3166" s="1"/>
      <c r="AV3166" s="1"/>
      <c r="AW3166" s="1"/>
      <c r="AX3166" s="1"/>
      <c r="AY3166" s="1"/>
      <c r="AZ3166" s="1"/>
      <c r="BA3166" s="1"/>
      <c r="BB3166" s="1"/>
      <c r="BC3166" s="1"/>
      <c r="BD3166" s="1"/>
      <c r="BE3166" s="1"/>
      <c r="BF3166" s="1"/>
      <c r="BG3166" s="1"/>
      <c r="BH3166" s="1"/>
      <c r="BI3166" s="1"/>
      <c r="BJ3166" s="1"/>
      <c r="BK3166" s="1"/>
    </row>
    <row r="3167" spans="1:63" s="2" customFormat="1" ht="15" customHeight="1" x14ac:dyDescent="0.15">
      <c r="A3167" s="1"/>
      <c r="B3167" s="1"/>
      <c r="C3167" s="1"/>
      <c r="D3167" s="1"/>
      <c r="E3167" s="1"/>
      <c r="F3167" s="1"/>
      <c r="G3167" s="1"/>
      <c r="H3167" s="1"/>
      <c r="I3167" s="1"/>
      <c r="J3167" s="1"/>
      <c r="K3167" s="1"/>
      <c r="L3167" s="1"/>
      <c r="M3167" s="1"/>
      <c r="N3167" s="1"/>
      <c r="O3167" s="1"/>
      <c r="P3167" s="1"/>
      <c r="Q3167" s="1"/>
      <c r="R3167" s="1"/>
      <c r="S3167" s="1"/>
      <c r="T3167" s="1"/>
      <c r="U3167" s="1"/>
      <c r="V3167" s="1"/>
      <c r="W3167" s="1"/>
      <c r="X3167" s="1"/>
      <c r="Y3167" s="1"/>
      <c r="Z3167" s="1"/>
      <c r="AA3167" s="1"/>
      <c r="AB3167" s="1"/>
      <c r="AC3167" s="1"/>
      <c r="AD3167" s="1"/>
      <c r="AE3167" s="1"/>
      <c r="AF3167" s="83"/>
      <c r="AG3167" s="87"/>
      <c r="AH3167" s="1"/>
      <c r="AI3167" s="1"/>
      <c r="AJ3167" s="1"/>
      <c r="AK3167" s="1"/>
      <c r="AL3167" s="1"/>
      <c r="AM3167" s="1"/>
      <c r="AN3167" s="1"/>
      <c r="AO3167" s="1"/>
      <c r="AP3167" s="1"/>
      <c r="AQ3167" s="1"/>
      <c r="AR3167" s="1"/>
      <c r="AS3167" s="1"/>
      <c r="AT3167" s="1"/>
      <c r="AU3167" s="1"/>
      <c r="AV3167" s="1"/>
      <c r="AW3167" s="1"/>
      <c r="AX3167" s="1"/>
      <c r="AY3167" s="1"/>
      <c r="AZ3167" s="1"/>
      <c r="BA3167" s="1"/>
      <c r="BB3167" s="1"/>
      <c r="BC3167" s="1"/>
      <c r="BD3167" s="1"/>
      <c r="BE3167" s="1"/>
      <c r="BF3167" s="1"/>
      <c r="BG3167" s="1"/>
      <c r="BH3167" s="1"/>
      <c r="BI3167" s="1"/>
      <c r="BJ3167" s="1"/>
      <c r="BK3167" s="1"/>
    </row>
    <row r="3168" spans="1:63" s="2" customFormat="1" ht="15" customHeight="1" x14ac:dyDescent="0.15">
      <c r="A3168" s="1"/>
      <c r="B3168" s="1"/>
      <c r="C3168" s="1"/>
      <c r="D3168" s="1"/>
      <c r="E3168" s="1"/>
      <c r="F3168" s="1"/>
      <c r="G3168" s="1"/>
      <c r="H3168" s="1"/>
      <c r="I3168" s="1"/>
      <c r="J3168" s="1"/>
      <c r="K3168" s="1"/>
      <c r="L3168" s="1"/>
      <c r="M3168" s="1"/>
      <c r="N3168" s="1"/>
      <c r="O3168" s="1"/>
      <c r="P3168" s="1"/>
      <c r="Q3168" s="1"/>
      <c r="R3168" s="1"/>
      <c r="S3168" s="1"/>
      <c r="T3168" s="1"/>
      <c r="U3168" s="1"/>
      <c r="V3168" s="1"/>
      <c r="W3168" s="1"/>
      <c r="X3168" s="1"/>
      <c r="Y3168" s="1"/>
      <c r="Z3168" s="1"/>
      <c r="AA3168" s="1"/>
      <c r="AB3168" s="1"/>
      <c r="AC3168" s="1"/>
      <c r="AD3168" s="1"/>
      <c r="AE3168" s="1"/>
      <c r="AF3168" s="83"/>
      <c r="AG3168" s="87"/>
      <c r="AH3168" s="1"/>
      <c r="AI3168" s="1"/>
      <c r="AJ3168" s="1"/>
      <c r="AK3168" s="1"/>
      <c r="AL3168" s="1"/>
      <c r="AM3168" s="1"/>
      <c r="AN3168" s="1"/>
      <c r="AO3168" s="1"/>
      <c r="AP3168" s="1"/>
      <c r="AQ3168" s="1"/>
      <c r="AR3168" s="1"/>
      <c r="AS3168" s="1"/>
      <c r="AT3168" s="1"/>
      <c r="AU3168" s="1"/>
      <c r="AV3168" s="1"/>
      <c r="AW3168" s="1"/>
      <c r="AX3168" s="1"/>
      <c r="AY3168" s="1"/>
      <c r="AZ3168" s="1"/>
      <c r="BA3168" s="1"/>
      <c r="BB3168" s="1"/>
      <c r="BC3168" s="1"/>
      <c r="BD3168" s="1"/>
      <c r="BE3168" s="1"/>
      <c r="BF3168" s="1"/>
      <c r="BG3168" s="1"/>
      <c r="BH3168" s="1"/>
      <c r="BI3168" s="1"/>
      <c r="BJ3168" s="1"/>
      <c r="BK3168" s="1"/>
    </row>
    <row r="3169" spans="1:63" s="2" customFormat="1" ht="15" customHeight="1" x14ac:dyDescent="0.15">
      <c r="A3169" s="1"/>
      <c r="B3169" s="1"/>
      <c r="C3169" s="1"/>
      <c r="D3169" s="1"/>
      <c r="E3169" s="1"/>
      <c r="F3169" s="1"/>
      <c r="G3169" s="1"/>
      <c r="H3169" s="1"/>
      <c r="I3169" s="1"/>
      <c r="J3169" s="1"/>
      <c r="K3169" s="1"/>
      <c r="L3169" s="1"/>
      <c r="M3169" s="1"/>
      <c r="N3169" s="1"/>
      <c r="O3169" s="1"/>
      <c r="P3169" s="1"/>
      <c r="Q3169" s="1"/>
      <c r="R3169" s="1"/>
      <c r="S3169" s="1"/>
      <c r="T3169" s="1"/>
      <c r="U3169" s="1"/>
      <c r="V3169" s="1"/>
      <c r="W3169" s="1"/>
      <c r="X3169" s="1"/>
      <c r="Y3169" s="1"/>
      <c r="Z3169" s="1"/>
      <c r="AA3169" s="1"/>
      <c r="AB3169" s="1"/>
      <c r="AC3169" s="1"/>
      <c r="AD3169" s="1"/>
      <c r="AE3169" s="1"/>
      <c r="AF3169" s="83"/>
      <c r="AG3169" s="87"/>
      <c r="AH3169" s="1"/>
      <c r="AI3169" s="1"/>
      <c r="AJ3169" s="1"/>
      <c r="AK3169" s="1"/>
      <c r="AL3169" s="1"/>
      <c r="AM3169" s="1"/>
      <c r="AN3169" s="1"/>
      <c r="AO3169" s="1"/>
      <c r="AP3169" s="1"/>
      <c r="AQ3169" s="1"/>
      <c r="AR3169" s="1"/>
      <c r="AS3169" s="1"/>
      <c r="AT3169" s="1"/>
      <c r="AU3169" s="1"/>
      <c r="AV3169" s="1"/>
      <c r="AW3169" s="1"/>
      <c r="AX3169" s="1"/>
      <c r="AY3169" s="1"/>
      <c r="AZ3169" s="1"/>
      <c r="BA3169" s="1"/>
      <c r="BB3169" s="1"/>
      <c r="BC3169" s="1"/>
      <c r="BD3169" s="1"/>
      <c r="BE3169" s="1"/>
      <c r="BF3169" s="1"/>
      <c r="BG3169" s="1"/>
      <c r="BH3169" s="1"/>
      <c r="BI3169" s="1"/>
      <c r="BJ3169" s="1"/>
      <c r="BK3169" s="1"/>
    </row>
    <row r="3170" spans="1:63" s="2" customFormat="1" ht="15" customHeight="1" x14ac:dyDescent="0.15">
      <c r="A3170" s="1"/>
      <c r="B3170" s="1"/>
      <c r="C3170" s="1"/>
      <c r="D3170" s="1"/>
      <c r="E3170" s="1"/>
      <c r="F3170" s="1"/>
      <c r="G3170" s="1"/>
      <c r="H3170" s="1"/>
      <c r="I3170" s="1"/>
      <c r="J3170" s="1"/>
      <c r="K3170" s="1"/>
      <c r="L3170" s="1"/>
      <c r="M3170" s="1"/>
      <c r="N3170" s="1"/>
      <c r="O3170" s="1"/>
      <c r="P3170" s="1"/>
      <c r="Q3170" s="1"/>
      <c r="R3170" s="1"/>
      <c r="S3170" s="1"/>
      <c r="T3170" s="1"/>
      <c r="U3170" s="1"/>
      <c r="V3170" s="1"/>
      <c r="W3170" s="1"/>
      <c r="X3170" s="1"/>
      <c r="Y3170" s="1"/>
      <c r="Z3170" s="1"/>
      <c r="AA3170" s="1"/>
      <c r="AB3170" s="1"/>
      <c r="AC3170" s="1"/>
      <c r="AD3170" s="1"/>
      <c r="AE3170" s="1"/>
      <c r="AF3170" s="83"/>
      <c r="AG3170" s="87"/>
      <c r="AH3170" s="1"/>
      <c r="AI3170" s="1"/>
      <c r="AJ3170" s="1"/>
      <c r="AK3170" s="1"/>
      <c r="AL3170" s="1"/>
      <c r="AM3170" s="1"/>
      <c r="AN3170" s="1"/>
      <c r="AO3170" s="1"/>
      <c r="AP3170" s="1"/>
      <c r="AQ3170" s="1"/>
      <c r="AR3170" s="1"/>
      <c r="AS3170" s="1"/>
      <c r="AT3170" s="1"/>
      <c r="AU3170" s="1"/>
      <c r="AV3170" s="1"/>
      <c r="AW3170" s="1"/>
      <c r="AX3170" s="1"/>
      <c r="AY3170" s="1"/>
      <c r="AZ3170" s="1"/>
      <c r="BA3170" s="1"/>
      <c r="BB3170" s="1"/>
      <c r="BC3170" s="1"/>
      <c r="BD3170" s="1"/>
      <c r="BE3170" s="1"/>
      <c r="BF3170" s="1"/>
      <c r="BG3170" s="1"/>
      <c r="BH3170" s="1"/>
      <c r="BI3170" s="1"/>
      <c r="BJ3170" s="1"/>
      <c r="BK3170" s="1"/>
    </row>
    <row r="3171" spans="1:63" s="2" customFormat="1" ht="15" customHeight="1" x14ac:dyDescent="0.15">
      <c r="A3171" s="1"/>
      <c r="B3171" s="1"/>
      <c r="C3171" s="1"/>
      <c r="D3171" s="1"/>
      <c r="E3171" s="1"/>
      <c r="F3171" s="1"/>
      <c r="G3171" s="1"/>
      <c r="H3171" s="1"/>
      <c r="I3171" s="1"/>
      <c r="J3171" s="1"/>
      <c r="K3171" s="1"/>
      <c r="L3171" s="1"/>
      <c r="M3171" s="1"/>
      <c r="N3171" s="1"/>
      <c r="O3171" s="1"/>
      <c r="P3171" s="1"/>
      <c r="Q3171" s="1"/>
      <c r="R3171" s="1"/>
      <c r="S3171" s="1"/>
      <c r="T3171" s="1"/>
      <c r="U3171" s="1"/>
      <c r="V3171" s="1"/>
      <c r="W3171" s="1"/>
      <c r="X3171" s="1"/>
      <c r="Y3171" s="1"/>
      <c r="Z3171" s="1"/>
      <c r="AA3171" s="1"/>
      <c r="AB3171" s="1"/>
      <c r="AC3171" s="1"/>
      <c r="AD3171" s="1"/>
      <c r="AE3171" s="1"/>
      <c r="AF3171" s="83"/>
      <c r="AG3171" s="87"/>
      <c r="AH3171" s="1"/>
      <c r="AI3171" s="1"/>
      <c r="AJ3171" s="1"/>
      <c r="AK3171" s="1"/>
      <c r="AL3171" s="1"/>
      <c r="AM3171" s="1"/>
      <c r="AN3171" s="1"/>
      <c r="AO3171" s="1"/>
      <c r="AP3171" s="1"/>
      <c r="AQ3171" s="1"/>
      <c r="AR3171" s="1"/>
      <c r="AS3171" s="1"/>
      <c r="AT3171" s="1"/>
      <c r="AU3171" s="1"/>
      <c r="AV3171" s="1"/>
      <c r="AW3171" s="1"/>
      <c r="AX3171" s="1"/>
      <c r="AY3171" s="1"/>
      <c r="AZ3171" s="1"/>
      <c r="BA3171" s="1"/>
      <c r="BB3171" s="1"/>
      <c r="BC3171" s="1"/>
      <c r="BD3171" s="1"/>
      <c r="BE3171" s="1"/>
      <c r="BF3171" s="1"/>
      <c r="BG3171" s="1"/>
      <c r="BH3171" s="1"/>
      <c r="BI3171" s="1"/>
      <c r="BJ3171" s="1"/>
      <c r="BK3171" s="1"/>
    </row>
    <row r="3172" spans="1:63" s="2" customFormat="1" ht="15" customHeight="1" x14ac:dyDescent="0.15">
      <c r="A3172" s="1"/>
      <c r="B3172" s="1"/>
      <c r="C3172" s="1"/>
      <c r="D3172" s="1"/>
      <c r="E3172" s="1"/>
      <c r="F3172" s="1"/>
      <c r="G3172" s="1"/>
      <c r="H3172" s="1"/>
      <c r="I3172" s="1"/>
      <c r="J3172" s="1"/>
      <c r="K3172" s="1"/>
      <c r="L3172" s="1"/>
      <c r="M3172" s="1"/>
      <c r="N3172" s="1"/>
      <c r="O3172" s="1"/>
      <c r="P3172" s="1"/>
      <c r="Q3172" s="1"/>
      <c r="R3172" s="1"/>
      <c r="S3172" s="1"/>
      <c r="T3172" s="1"/>
      <c r="U3172" s="1"/>
      <c r="V3172" s="1"/>
      <c r="W3172" s="1"/>
      <c r="X3172" s="1"/>
      <c r="Y3172" s="1"/>
      <c r="Z3172" s="1"/>
      <c r="AA3172" s="1"/>
      <c r="AB3172" s="1"/>
      <c r="AC3172" s="1"/>
      <c r="AD3172" s="1"/>
      <c r="AE3172" s="1"/>
      <c r="AF3172" s="83"/>
      <c r="AG3172" s="87"/>
      <c r="AH3172" s="1"/>
      <c r="AI3172" s="1"/>
      <c r="AJ3172" s="1"/>
      <c r="AK3172" s="1"/>
      <c r="AL3172" s="1"/>
      <c r="AM3172" s="1"/>
      <c r="AN3172" s="1"/>
      <c r="AO3172" s="1"/>
      <c r="AP3172" s="1"/>
      <c r="AQ3172" s="1"/>
      <c r="AR3172" s="1"/>
      <c r="AS3172" s="1"/>
      <c r="AT3172" s="1"/>
      <c r="AU3172" s="1"/>
      <c r="AV3172" s="1"/>
      <c r="AW3172" s="1"/>
      <c r="AX3172" s="1"/>
      <c r="AY3172" s="1"/>
      <c r="AZ3172" s="1"/>
      <c r="BA3172" s="1"/>
      <c r="BB3172" s="1"/>
      <c r="BC3172" s="1"/>
      <c r="BD3172" s="1"/>
      <c r="BE3172" s="1"/>
      <c r="BF3172" s="1"/>
      <c r="BG3172" s="1"/>
      <c r="BH3172" s="1"/>
      <c r="BI3172" s="1"/>
      <c r="BJ3172" s="1"/>
      <c r="BK3172" s="1"/>
    </row>
    <row r="3173" spans="1:63" s="2" customFormat="1" ht="15" customHeight="1" x14ac:dyDescent="0.15">
      <c r="A3173" s="1"/>
      <c r="B3173" s="1"/>
      <c r="C3173" s="1"/>
      <c r="D3173" s="1"/>
      <c r="E3173" s="1"/>
      <c r="F3173" s="1"/>
      <c r="G3173" s="1"/>
      <c r="H3173" s="1"/>
      <c r="I3173" s="1"/>
      <c r="J3173" s="1"/>
      <c r="K3173" s="1"/>
      <c r="L3173" s="1"/>
      <c r="M3173" s="1"/>
      <c r="N3173" s="1"/>
      <c r="O3173" s="1"/>
      <c r="P3173" s="1"/>
      <c r="Q3173" s="1"/>
      <c r="R3173" s="1"/>
      <c r="S3173" s="1"/>
      <c r="T3173" s="1"/>
      <c r="U3173" s="1"/>
      <c r="V3173" s="1"/>
      <c r="W3173" s="1"/>
      <c r="X3173" s="1"/>
      <c r="Y3173" s="1"/>
      <c r="Z3173" s="1"/>
      <c r="AA3173" s="1"/>
      <c r="AB3173" s="1"/>
      <c r="AC3173" s="1"/>
      <c r="AD3173" s="1"/>
      <c r="AE3173" s="1"/>
      <c r="AF3173" s="83"/>
      <c r="AG3173" s="87"/>
      <c r="AH3173" s="1"/>
      <c r="AI3173" s="1"/>
      <c r="AJ3173" s="1"/>
      <c r="AK3173" s="1"/>
      <c r="AL3173" s="1"/>
      <c r="AM3173" s="1"/>
      <c r="AN3173" s="1"/>
      <c r="AO3173" s="1"/>
      <c r="AP3173" s="1"/>
      <c r="AQ3173" s="1"/>
      <c r="AR3173" s="1"/>
      <c r="AS3173" s="1"/>
      <c r="AT3173" s="1"/>
      <c r="AU3173" s="1"/>
      <c r="AV3173" s="1"/>
      <c r="AW3173" s="1"/>
      <c r="AX3173" s="1"/>
      <c r="AY3173" s="1"/>
      <c r="AZ3173" s="1"/>
      <c r="BA3173" s="1"/>
      <c r="BB3173" s="1"/>
      <c r="BC3173" s="1"/>
      <c r="BD3173" s="1"/>
      <c r="BE3173" s="1"/>
      <c r="BF3173" s="1"/>
      <c r="BG3173" s="1"/>
      <c r="BH3173" s="1"/>
      <c r="BI3173" s="1"/>
      <c r="BJ3173" s="1"/>
      <c r="BK3173" s="1"/>
    </row>
    <row r="3174" spans="1:63" s="2" customFormat="1" ht="15" customHeight="1" x14ac:dyDescent="0.15">
      <c r="A3174" s="1"/>
      <c r="B3174" s="1"/>
      <c r="C3174" s="1"/>
      <c r="D3174" s="1"/>
      <c r="E3174" s="1"/>
      <c r="F3174" s="1"/>
      <c r="G3174" s="1"/>
      <c r="H3174" s="1"/>
      <c r="I3174" s="1"/>
      <c r="J3174" s="1"/>
      <c r="K3174" s="1"/>
      <c r="L3174" s="1"/>
      <c r="M3174" s="1"/>
      <c r="N3174" s="1"/>
      <c r="O3174" s="1"/>
      <c r="P3174" s="1"/>
      <c r="Q3174" s="1"/>
      <c r="R3174" s="1"/>
      <c r="S3174" s="1"/>
      <c r="T3174" s="1"/>
      <c r="U3174" s="1"/>
      <c r="V3174" s="1"/>
      <c r="W3174" s="1"/>
      <c r="X3174" s="1"/>
      <c r="Y3174" s="1"/>
      <c r="Z3174" s="1"/>
      <c r="AA3174" s="1"/>
      <c r="AB3174" s="1"/>
      <c r="AC3174" s="1"/>
      <c r="AD3174" s="1"/>
      <c r="AE3174" s="1"/>
      <c r="AF3174" s="83"/>
      <c r="AG3174" s="87"/>
      <c r="AH3174" s="1"/>
      <c r="AI3174" s="1"/>
      <c r="AJ3174" s="1"/>
      <c r="AK3174" s="1"/>
      <c r="AL3174" s="1"/>
      <c r="AM3174" s="1"/>
      <c r="AN3174" s="1"/>
      <c r="AO3174" s="1"/>
      <c r="AP3174" s="1"/>
      <c r="AQ3174" s="1"/>
      <c r="AR3174" s="1"/>
      <c r="AS3174" s="1"/>
      <c r="AT3174" s="1"/>
      <c r="AU3174" s="1"/>
      <c r="AV3174" s="1"/>
      <c r="AW3174" s="1"/>
      <c r="AX3174" s="1"/>
      <c r="AY3174" s="1"/>
      <c r="AZ3174" s="1"/>
      <c r="BA3174" s="1"/>
      <c r="BB3174" s="1"/>
      <c r="BC3174" s="1"/>
      <c r="BD3174" s="1"/>
      <c r="BE3174" s="1"/>
      <c r="BF3174" s="1"/>
      <c r="BG3174" s="1"/>
      <c r="BH3174" s="1"/>
      <c r="BI3174" s="1"/>
      <c r="BJ3174" s="1"/>
      <c r="BK3174" s="1"/>
    </row>
    <row r="3175" spans="1:63" s="2" customFormat="1" ht="15" customHeight="1" x14ac:dyDescent="0.15">
      <c r="A3175" s="1"/>
      <c r="B3175" s="1"/>
      <c r="C3175" s="1"/>
      <c r="D3175" s="1"/>
      <c r="E3175" s="1"/>
      <c r="F3175" s="1"/>
      <c r="G3175" s="1"/>
      <c r="H3175" s="1"/>
      <c r="I3175" s="1"/>
      <c r="J3175" s="1"/>
      <c r="K3175" s="1"/>
      <c r="L3175" s="1"/>
      <c r="M3175" s="1"/>
      <c r="N3175" s="1"/>
      <c r="O3175" s="1"/>
      <c r="P3175" s="1"/>
      <c r="Q3175" s="1"/>
      <c r="R3175" s="1"/>
      <c r="S3175" s="1"/>
      <c r="T3175" s="1"/>
      <c r="U3175" s="1"/>
      <c r="V3175" s="1"/>
      <c r="W3175" s="1"/>
      <c r="X3175" s="1"/>
      <c r="Y3175" s="1"/>
      <c r="Z3175" s="1"/>
      <c r="AA3175" s="1"/>
      <c r="AB3175" s="1"/>
      <c r="AC3175" s="1"/>
      <c r="AD3175" s="1"/>
      <c r="AE3175" s="1"/>
      <c r="AF3175" s="83"/>
      <c r="AG3175" s="87"/>
      <c r="AH3175" s="1"/>
      <c r="AI3175" s="1"/>
      <c r="AJ3175" s="1"/>
      <c r="AK3175" s="1"/>
      <c r="AL3175" s="1"/>
      <c r="AM3175" s="1"/>
      <c r="AN3175" s="1"/>
      <c r="AO3175" s="1"/>
      <c r="AP3175" s="1"/>
      <c r="AQ3175" s="1"/>
      <c r="AR3175" s="1"/>
      <c r="AS3175" s="1"/>
      <c r="AT3175" s="1"/>
      <c r="AU3175" s="1"/>
      <c r="AV3175" s="1"/>
      <c r="AW3175" s="1"/>
      <c r="AX3175" s="1"/>
      <c r="AY3175" s="1"/>
      <c r="AZ3175" s="1"/>
      <c r="BA3175" s="1"/>
      <c r="BB3175" s="1"/>
      <c r="BC3175" s="1"/>
      <c r="BD3175" s="1"/>
      <c r="BE3175" s="1"/>
      <c r="BF3175" s="1"/>
      <c r="BG3175" s="1"/>
      <c r="BH3175" s="1"/>
      <c r="BI3175" s="1"/>
      <c r="BJ3175" s="1"/>
      <c r="BK3175" s="1"/>
    </row>
    <row r="3176" spans="1:63" s="2" customFormat="1" ht="15" customHeight="1" x14ac:dyDescent="0.15">
      <c r="A3176" s="1"/>
      <c r="B3176" s="1"/>
      <c r="C3176" s="1"/>
      <c r="D3176" s="1"/>
      <c r="E3176" s="1"/>
      <c r="F3176" s="1"/>
      <c r="G3176" s="1"/>
      <c r="H3176" s="1"/>
      <c r="I3176" s="1"/>
      <c r="J3176" s="1"/>
      <c r="K3176" s="1"/>
      <c r="L3176" s="1"/>
      <c r="M3176" s="1"/>
      <c r="N3176" s="1"/>
      <c r="O3176" s="1"/>
      <c r="P3176" s="1"/>
      <c r="Q3176" s="1"/>
      <c r="R3176" s="1"/>
      <c r="S3176" s="1"/>
      <c r="T3176" s="1"/>
      <c r="U3176" s="1"/>
      <c r="V3176" s="1"/>
      <c r="W3176" s="1"/>
      <c r="X3176" s="1"/>
      <c r="Y3176" s="1"/>
      <c r="Z3176" s="1"/>
      <c r="AA3176" s="1"/>
      <c r="AB3176" s="1"/>
      <c r="AC3176" s="1"/>
      <c r="AD3176" s="1"/>
      <c r="AE3176" s="1"/>
      <c r="AF3176" s="83"/>
      <c r="AG3176" s="87"/>
      <c r="AH3176" s="1"/>
      <c r="AI3176" s="1"/>
      <c r="AJ3176" s="1"/>
      <c r="AK3176" s="1"/>
      <c r="AL3176" s="1"/>
      <c r="AM3176" s="1"/>
      <c r="AN3176" s="1"/>
      <c r="AO3176" s="1"/>
      <c r="AP3176" s="1"/>
      <c r="AQ3176" s="1"/>
      <c r="AR3176" s="1"/>
      <c r="AS3176" s="1"/>
      <c r="AT3176" s="1"/>
      <c r="AU3176" s="1"/>
      <c r="AV3176" s="1"/>
      <c r="AW3176" s="1"/>
      <c r="AX3176" s="1"/>
      <c r="AY3176" s="1"/>
      <c r="AZ3176" s="1"/>
      <c r="BA3176" s="1"/>
      <c r="BB3176" s="1"/>
      <c r="BC3176" s="1"/>
      <c r="BD3176" s="1"/>
      <c r="BE3176" s="1"/>
      <c r="BF3176" s="1"/>
      <c r="BG3176" s="1"/>
      <c r="BH3176" s="1"/>
      <c r="BI3176" s="1"/>
      <c r="BJ3176" s="1"/>
      <c r="BK3176" s="1"/>
    </row>
    <row r="3177" spans="1:63" s="2" customFormat="1" ht="15" customHeight="1" x14ac:dyDescent="0.15">
      <c r="A3177" s="1"/>
      <c r="B3177" s="1"/>
      <c r="C3177" s="1"/>
      <c r="D3177" s="1"/>
      <c r="E3177" s="1"/>
      <c r="F3177" s="1"/>
      <c r="G3177" s="1"/>
      <c r="H3177" s="1"/>
      <c r="I3177" s="1"/>
      <c r="J3177" s="1"/>
      <c r="K3177" s="1"/>
      <c r="L3177" s="1"/>
      <c r="M3177" s="1"/>
      <c r="N3177" s="1"/>
      <c r="O3177" s="1"/>
      <c r="P3177" s="1"/>
      <c r="Q3177" s="1"/>
      <c r="R3177" s="1"/>
      <c r="S3177" s="1"/>
      <c r="T3177" s="1"/>
      <c r="U3177" s="1"/>
      <c r="V3177" s="1"/>
      <c r="W3177" s="1"/>
      <c r="X3177" s="1"/>
      <c r="Y3177" s="1"/>
      <c r="Z3177" s="1"/>
      <c r="AA3177" s="1"/>
      <c r="AB3177" s="1"/>
      <c r="AC3177" s="1"/>
      <c r="AD3177" s="1"/>
      <c r="AE3177" s="1"/>
      <c r="AF3177" s="83"/>
      <c r="AG3177" s="87"/>
      <c r="AH3177" s="1"/>
      <c r="AI3177" s="1"/>
      <c r="AJ3177" s="1"/>
      <c r="AK3177" s="1"/>
      <c r="AL3177" s="1"/>
      <c r="AM3177" s="1"/>
      <c r="AN3177" s="1"/>
      <c r="AO3177" s="1"/>
      <c r="AP3177" s="1"/>
      <c r="AQ3177" s="1"/>
      <c r="AR3177" s="1"/>
      <c r="AS3177" s="1"/>
      <c r="AT3177" s="1"/>
      <c r="AU3177" s="1"/>
      <c r="AV3177" s="1"/>
      <c r="AW3177" s="1"/>
      <c r="AX3177" s="1"/>
      <c r="AY3177" s="1"/>
      <c r="AZ3177" s="1"/>
      <c r="BA3177" s="1"/>
      <c r="BB3177" s="1"/>
      <c r="BC3177" s="1"/>
      <c r="BD3177" s="1"/>
      <c r="BE3177" s="1"/>
      <c r="BF3177" s="1"/>
      <c r="BG3177" s="1"/>
      <c r="BH3177" s="1"/>
      <c r="BI3177" s="1"/>
      <c r="BJ3177" s="1"/>
      <c r="BK3177" s="1"/>
    </row>
    <row r="3178" spans="1:63" s="2" customFormat="1" ht="15" customHeight="1" x14ac:dyDescent="0.15">
      <c r="A3178" s="1"/>
      <c r="B3178" s="1"/>
      <c r="C3178" s="1"/>
      <c r="D3178" s="1"/>
      <c r="E3178" s="1"/>
      <c r="F3178" s="1"/>
      <c r="G3178" s="1"/>
      <c r="H3178" s="1"/>
      <c r="I3178" s="1"/>
      <c r="J3178" s="1"/>
      <c r="K3178" s="1"/>
      <c r="L3178" s="1"/>
      <c r="M3178" s="1"/>
      <c r="N3178" s="1"/>
      <c r="O3178" s="1"/>
      <c r="P3178" s="1"/>
      <c r="Q3178" s="1"/>
      <c r="R3178" s="1"/>
      <c r="S3178" s="1"/>
      <c r="T3178" s="1"/>
      <c r="U3178" s="1"/>
      <c r="V3178" s="1"/>
      <c r="W3178" s="1"/>
      <c r="X3178" s="1"/>
      <c r="Y3178" s="1"/>
      <c r="Z3178" s="1"/>
      <c r="AA3178" s="1"/>
      <c r="AB3178" s="1"/>
      <c r="AC3178" s="1"/>
      <c r="AD3178" s="1"/>
      <c r="AE3178" s="1"/>
      <c r="AF3178" s="83"/>
      <c r="AG3178" s="87"/>
      <c r="AH3178" s="1"/>
      <c r="AI3178" s="1"/>
      <c r="AJ3178" s="1"/>
      <c r="AK3178" s="1"/>
      <c r="AL3178" s="1"/>
      <c r="AM3178" s="1"/>
      <c r="AN3178" s="1"/>
      <c r="AO3178" s="1"/>
      <c r="AP3178" s="1"/>
      <c r="AQ3178" s="1"/>
      <c r="AR3178" s="1"/>
      <c r="AS3178" s="1"/>
      <c r="AT3178" s="1"/>
      <c r="AU3178" s="1"/>
      <c r="AV3178" s="1"/>
      <c r="AW3178" s="1"/>
      <c r="AX3178" s="1"/>
      <c r="AY3178" s="1"/>
      <c r="AZ3178" s="1"/>
      <c r="BA3178" s="1"/>
      <c r="BB3178" s="1"/>
      <c r="BC3178" s="1"/>
      <c r="BD3178" s="1"/>
      <c r="BE3178" s="1"/>
      <c r="BF3178" s="1"/>
      <c r="BG3178" s="1"/>
      <c r="BH3178" s="1"/>
      <c r="BI3178" s="1"/>
      <c r="BJ3178" s="1"/>
      <c r="BK3178" s="1"/>
    </row>
    <row r="3179" spans="1:63" s="2" customFormat="1" ht="15" customHeight="1" x14ac:dyDescent="0.15">
      <c r="A3179" s="1"/>
      <c r="B3179" s="1"/>
      <c r="C3179" s="1"/>
      <c r="D3179" s="1"/>
      <c r="E3179" s="1"/>
      <c r="F3179" s="1"/>
      <c r="G3179" s="1"/>
      <c r="H3179" s="1"/>
      <c r="I3179" s="1"/>
      <c r="J3179" s="1"/>
      <c r="K3179" s="1"/>
      <c r="L3179" s="1"/>
      <c r="M3179" s="1"/>
      <c r="N3179" s="1"/>
      <c r="O3179" s="1"/>
      <c r="P3179" s="1"/>
      <c r="Q3179" s="1"/>
      <c r="R3179" s="1"/>
      <c r="S3179" s="1"/>
      <c r="T3179" s="1"/>
      <c r="U3179" s="1"/>
      <c r="V3179" s="1"/>
      <c r="W3179" s="1"/>
      <c r="X3179" s="1"/>
      <c r="Y3179" s="1"/>
      <c r="Z3179" s="1"/>
      <c r="AA3179" s="1"/>
      <c r="AB3179" s="1"/>
      <c r="AC3179" s="1"/>
      <c r="AD3179" s="1"/>
      <c r="AE3179" s="1"/>
      <c r="AF3179" s="83"/>
      <c r="AG3179" s="87"/>
      <c r="AH3179" s="1"/>
      <c r="AI3179" s="1"/>
      <c r="AJ3179" s="1"/>
      <c r="AK3179" s="1"/>
      <c r="AL3179" s="1"/>
      <c r="AM3179" s="1"/>
      <c r="AN3179" s="1"/>
      <c r="AO3179" s="1"/>
      <c r="AP3179" s="1"/>
      <c r="AQ3179" s="1"/>
      <c r="AR3179" s="1"/>
      <c r="AS3179" s="1"/>
      <c r="AT3179" s="1"/>
      <c r="AU3179" s="1"/>
      <c r="AV3179" s="1"/>
      <c r="AW3179" s="1"/>
      <c r="AX3179" s="1"/>
      <c r="AY3179" s="1"/>
      <c r="AZ3179" s="1"/>
      <c r="BA3179" s="1"/>
      <c r="BB3179" s="1"/>
      <c r="BC3179" s="1"/>
      <c r="BD3179" s="1"/>
      <c r="BE3179" s="1"/>
      <c r="BF3179" s="1"/>
      <c r="BG3179" s="1"/>
      <c r="BH3179" s="1"/>
      <c r="BI3179" s="1"/>
      <c r="BJ3179" s="1"/>
      <c r="BK3179" s="1"/>
    </row>
    <row r="3180" spans="1:63" s="2" customFormat="1" ht="15" customHeight="1" x14ac:dyDescent="0.15">
      <c r="A3180" s="1"/>
      <c r="B3180" s="1"/>
      <c r="C3180" s="1"/>
      <c r="D3180" s="1"/>
      <c r="E3180" s="1"/>
      <c r="F3180" s="1"/>
      <c r="G3180" s="1"/>
      <c r="H3180" s="1"/>
      <c r="I3180" s="1"/>
      <c r="J3180" s="1"/>
      <c r="K3180" s="1"/>
      <c r="L3180" s="1"/>
      <c r="M3180" s="1"/>
      <c r="N3180" s="1"/>
      <c r="O3180" s="1"/>
      <c r="P3180" s="1"/>
      <c r="Q3180" s="1"/>
      <c r="R3180" s="1"/>
      <c r="S3180" s="1"/>
      <c r="T3180" s="1"/>
      <c r="U3180" s="1"/>
      <c r="V3180" s="1"/>
      <c r="W3180" s="1"/>
      <c r="X3180" s="1"/>
      <c r="Y3180" s="1"/>
      <c r="Z3180" s="1"/>
      <c r="AA3180" s="1"/>
      <c r="AB3180" s="1"/>
      <c r="AC3180" s="1"/>
      <c r="AD3180" s="1"/>
      <c r="AE3180" s="1"/>
      <c r="AF3180" s="83"/>
      <c r="AG3180" s="87"/>
      <c r="AH3180" s="1"/>
      <c r="AI3180" s="1"/>
      <c r="AJ3180" s="1"/>
      <c r="AK3180" s="1"/>
      <c r="AL3180" s="1"/>
      <c r="AM3180" s="1"/>
      <c r="AN3180" s="1"/>
      <c r="AO3180" s="1"/>
      <c r="AP3180" s="1"/>
      <c r="AQ3180" s="1"/>
      <c r="AR3180" s="1"/>
      <c r="AS3180" s="1"/>
      <c r="AT3180" s="1"/>
      <c r="AU3180" s="1"/>
      <c r="AV3180" s="1"/>
      <c r="AW3180" s="1"/>
      <c r="AX3180" s="1"/>
      <c r="AY3180" s="1"/>
      <c r="AZ3180" s="1"/>
      <c r="BA3180" s="1"/>
      <c r="BB3180" s="1"/>
      <c r="BC3180" s="1"/>
      <c r="BD3180" s="1"/>
      <c r="BE3180" s="1"/>
      <c r="BF3180" s="1"/>
      <c r="BG3180" s="1"/>
      <c r="BH3180" s="1"/>
      <c r="BI3180" s="1"/>
      <c r="BJ3180" s="1"/>
      <c r="BK3180" s="1"/>
    </row>
    <row r="3181" spans="1:63" s="2" customFormat="1" ht="15" customHeight="1" x14ac:dyDescent="0.15">
      <c r="A3181" s="1"/>
      <c r="B3181" s="1"/>
      <c r="C3181" s="1"/>
      <c r="D3181" s="1"/>
      <c r="E3181" s="1"/>
      <c r="F3181" s="1"/>
      <c r="G3181" s="1"/>
      <c r="H3181" s="1"/>
      <c r="I3181" s="1"/>
      <c r="J3181" s="1"/>
      <c r="K3181" s="1"/>
      <c r="L3181" s="1"/>
      <c r="M3181" s="1"/>
      <c r="N3181" s="1"/>
      <c r="O3181" s="1"/>
      <c r="P3181" s="1"/>
      <c r="Q3181" s="1"/>
      <c r="R3181" s="1"/>
      <c r="S3181" s="1"/>
      <c r="T3181" s="1"/>
      <c r="U3181" s="1"/>
      <c r="V3181" s="1"/>
      <c r="W3181" s="1"/>
      <c r="X3181" s="1"/>
      <c r="Y3181" s="1"/>
      <c r="Z3181" s="1"/>
      <c r="AA3181" s="1"/>
      <c r="AB3181" s="1"/>
      <c r="AC3181" s="1"/>
      <c r="AD3181" s="1"/>
      <c r="AE3181" s="1"/>
      <c r="AF3181" s="83"/>
      <c r="AG3181" s="87"/>
      <c r="AH3181" s="1"/>
      <c r="AI3181" s="1"/>
      <c r="AJ3181" s="1"/>
      <c r="AK3181" s="1"/>
      <c r="AL3181" s="1"/>
      <c r="AM3181" s="1"/>
      <c r="AN3181" s="1"/>
      <c r="AO3181" s="1"/>
      <c r="AP3181" s="1"/>
      <c r="AQ3181" s="1"/>
      <c r="AR3181" s="1"/>
      <c r="AS3181" s="1"/>
      <c r="AT3181" s="1"/>
      <c r="AU3181" s="1"/>
      <c r="AV3181" s="1"/>
      <c r="AW3181" s="1"/>
      <c r="AX3181" s="1"/>
      <c r="AY3181" s="1"/>
      <c r="AZ3181" s="1"/>
      <c r="BA3181" s="1"/>
      <c r="BB3181" s="1"/>
      <c r="BC3181" s="1"/>
      <c r="BD3181" s="1"/>
      <c r="BE3181" s="1"/>
      <c r="BF3181" s="1"/>
      <c r="BG3181" s="1"/>
      <c r="BH3181" s="1"/>
      <c r="BI3181" s="1"/>
      <c r="BJ3181" s="1"/>
      <c r="BK3181" s="1"/>
    </row>
    <row r="3182" spans="1:63" s="2" customFormat="1" ht="15" customHeight="1" x14ac:dyDescent="0.15">
      <c r="A3182" s="1"/>
      <c r="B3182" s="1"/>
      <c r="C3182" s="1"/>
      <c r="D3182" s="1"/>
      <c r="E3182" s="1"/>
      <c r="F3182" s="1"/>
      <c r="G3182" s="1"/>
      <c r="H3182" s="1"/>
      <c r="I3182" s="1"/>
      <c r="J3182" s="1"/>
      <c r="K3182" s="1"/>
      <c r="L3182" s="1"/>
      <c r="M3182" s="1"/>
      <c r="N3182" s="1"/>
      <c r="O3182" s="1"/>
      <c r="P3182" s="1"/>
      <c r="Q3182" s="1"/>
      <c r="R3182" s="1"/>
      <c r="S3182" s="1"/>
      <c r="T3182" s="1"/>
      <c r="U3182" s="1"/>
      <c r="V3182" s="1"/>
      <c r="W3182" s="1"/>
      <c r="X3182" s="1"/>
      <c r="Y3182" s="1"/>
      <c r="Z3182" s="1"/>
      <c r="AA3182" s="1"/>
      <c r="AB3182" s="1"/>
      <c r="AC3182" s="1"/>
      <c r="AD3182" s="1"/>
      <c r="AE3182" s="1"/>
      <c r="AF3182" s="83"/>
      <c r="AG3182" s="87"/>
      <c r="AH3182" s="1"/>
      <c r="AI3182" s="1"/>
      <c r="AJ3182" s="1"/>
      <c r="AK3182" s="1"/>
      <c r="AL3182" s="1"/>
      <c r="AM3182" s="1"/>
      <c r="AN3182" s="1"/>
      <c r="AO3182" s="1"/>
      <c r="AP3182" s="1"/>
      <c r="AQ3182" s="1"/>
      <c r="AR3182" s="1"/>
      <c r="AS3182" s="1"/>
      <c r="AT3182" s="1"/>
      <c r="AU3182" s="1"/>
      <c r="AV3182" s="1"/>
      <c r="AW3182" s="1"/>
      <c r="AX3182" s="1"/>
      <c r="AY3182" s="1"/>
      <c r="AZ3182" s="1"/>
      <c r="BA3182" s="1"/>
      <c r="BB3182" s="1"/>
      <c r="BC3182" s="1"/>
      <c r="BD3182" s="1"/>
      <c r="BE3182" s="1"/>
      <c r="BF3182" s="1"/>
      <c r="BG3182" s="1"/>
      <c r="BH3182" s="1"/>
      <c r="BI3182" s="1"/>
      <c r="BJ3182" s="1"/>
      <c r="BK3182" s="1"/>
    </row>
    <row r="3183" spans="1:63" s="2" customFormat="1" ht="15" customHeight="1" x14ac:dyDescent="0.15">
      <c r="A3183" s="1"/>
      <c r="B3183" s="1"/>
      <c r="C3183" s="1"/>
      <c r="D3183" s="1"/>
      <c r="E3183" s="1"/>
      <c r="F3183" s="1"/>
      <c r="G3183" s="1"/>
      <c r="H3183" s="1"/>
      <c r="I3183" s="1"/>
      <c r="J3183" s="1"/>
      <c r="K3183" s="1"/>
      <c r="L3183" s="1"/>
      <c r="M3183" s="1"/>
      <c r="N3183" s="1"/>
      <c r="O3183" s="1"/>
      <c r="P3183" s="1"/>
      <c r="Q3183" s="1"/>
      <c r="R3183" s="1"/>
      <c r="S3183" s="1"/>
      <c r="T3183" s="1"/>
      <c r="U3183" s="1"/>
      <c r="V3183" s="1"/>
      <c r="W3183" s="1"/>
      <c r="X3183" s="1"/>
      <c r="Y3183" s="1"/>
      <c r="Z3183" s="1"/>
      <c r="AA3183" s="1"/>
      <c r="AB3183" s="1"/>
      <c r="AC3183" s="1"/>
      <c r="AD3183" s="1"/>
      <c r="AE3183" s="1"/>
      <c r="AF3183" s="83"/>
      <c r="AG3183" s="87"/>
      <c r="AH3183" s="1"/>
      <c r="AI3183" s="1"/>
      <c r="AJ3183" s="1"/>
      <c r="AK3183" s="1"/>
      <c r="AL3183" s="1"/>
      <c r="AM3183" s="1"/>
      <c r="AN3183" s="1"/>
      <c r="AO3183" s="1"/>
      <c r="AP3183" s="1"/>
      <c r="AQ3183" s="1"/>
      <c r="AR3183" s="1"/>
      <c r="AS3183" s="1"/>
      <c r="AT3183" s="1"/>
      <c r="AU3183" s="1"/>
      <c r="AV3183" s="1"/>
      <c r="AW3183" s="1"/>
      <c r="AX3183" s="1"/>
      <c r="AY3183" s="1"/>
      <c r="AZ3183" s="1"/>
      <c r="BA3183" s="1"/>
      <c r="BB3183" s="1"/>
      <c r="BC3183" s="1"/>
      <c r="BD3183" s="1"/>
      <c r="BE3183" s="1"/>
      <c r="BF3183" s="1"/>
      <c r="BG3183" s="1"/>
      <c r="BH3183" s="1"/>
      <c r="BI3183" s="1"/>
      <c r="BJ3183" s="1"/>
      <c r="BK3183" s="1"/>
    </row>
    <row r="3184" spans="1:63" s="2" customFormat="1" ht="15" customHeight="1" x14ac:dyDescent="0.15">
      <c r="A3184" s="1"/>
      <c r="B3184" s="1"/>
      <c r="C3184" s="1"/>
      <c r="D3184" s="1"/>
      <c r="E3184" s="1"/>
      <c r="F3184" s="1"/>
      <c r="G3184" s="1"/>
      <c r="H3184" s="1"/>
      <c r="I3184" s="1"/>
      <c r="J3184" s="1"/>
      <c r="K3184" s="1"/>
      <c r="L3184" s="1"/>
      <c r="M3184" s="1"/>
      <c r="N3184" s="1"/>
      <c r="O3184" s="1"/>
      <c r="P3184" s="1"/>
      <c r="Q3184" s="1"/>
      <c r="R3184" s="1"/>
      <c r="S3184" s="1"/>
      <c r="T3184" s="1"/>
      <c r="U3184" s="1"/>
      <c r="V3184" s="1"/>
      <c r="W3184" s="1"/>
      <c r="X3184" s="1"/>
      <c r="Y3184" s="1"/>
      <c r="Z3184" s="1"/>
      <c r="AA3184" s="1"/>
      <c r="AB3184" s="1"/>
      <c r="AC3184" s="1"/>
      <c r="AD3184" s="1"/>
      <c r="AE3184" s="1"/>
      <c r="AF3184" s="83"/>
      <c r="AG3184" s="87"/>
      <c r="AH3184" s="1"/>
      <c r="AI3184" s="1"/>
      <c r="AJ3184" s="1"/>
      <c r="AK3184" s="1"/>
      <c r="AL3184" s="1"/>
      <c r="AM3184" s="1"/>
      <c r="AN3184" s="1"/>
      <c r="AO3184" s="1"/>
      <c r="AP3184" s="1"/>
      <c r="AQ3184" s="1"/>
      <c r="AR3184" s="1"/>
      <c r="AS3184" s="1"/>
      <c r="AT3184" s="1"/>
      <c r="AU3184" s="1"/>
      <c r="AV3184" s="1"/>
      <c r="AW3184" s="1"/>
      <c r="AX3184" s="1"/>
      <c r="AY3184" s="1"/>
      <c r="AZ3184" s="1"/>
      <c r="BA3184" s="1"/>
      <c r="BB3184" s="1"/>
      <c r="BC3184" s="1"/>
      <c r="BD3184" s="1"/>
      <c r="BE3184" s="1"/>
      <c r="BF3184" s="1"/>
      <c r="BG3184" s="1"/>
      <c r="BH3184" s="1"/>
      <c r="BI3184" s="1"/>
      <c r="BJ3184" s="1"/>
      <c r="BK3184" s="1"/>
    </row>
    <row r="3185" spans="1:63" s="2" customFormat="1" ht="15" customHeight="1" x14ac:dyDescent="0.15">
      <c r="A3185" s="1"/>
      <c r="B3185" s="1"/>
      <c r="C3185" s="1"/>
      <c r="D3185" s="1"/>
      <c r="E3185" s="1"/>
      <c r="F3185" s="1"/>
      <c r="G3185" s="1"/>
      <c r="H3185" s="1"/>
      <c r="I3185" s="1"/>
      <c r="J3185" s="1"/>
      <c r="K3185" s="1"/>
      <c r="L3185" s="1"/>
      <c r="M3185" s="1"/>
      <c r="N3185" s="1"/>
      <c r="O3185" s="1"/>
      <c r="P3185" s="1"/>
      <c r="Q3185" s="1"/>
      <c r="R3185" s="1"/>
      <c r="S3185" s="1"/>
      <c r="T3185" s="1"/>
      <c r="U3185" s="1"/>
      <c r="V3185" s="1"/>
      <c r="W3185" s="1"/>
      <c r="X3185" s="1"/>
      <c r="Y3185" s="1"/>
      <c r="Z3185" s="1"/>
      <c r="AA3185" s="1"/>
      <c r="AB3185" s="1"/>
      <c r="AC3185" s="1"/>
      <c r="AD3185" s="1"/>
      <c r="AE3185" s="1"/>
      <c r="AF3185" s="83"/>
      <c r="AG3185" s="87"/>
      <c r="AH3185" s="1"/>
      <c r="AI3185" s="1"/>
      <c r="AJ3185" s="1"/>
      <c r="AK3185" s="1"/>
      <c r="AL3185" s="1"/>
      <c r="AM3185" s="1"/>
      <c r="AN3185" s="1"/>
      <c r="AO3185" s="1"/>
      <c r="AP3185" s="1"/>
      <c r="AQ3185" s="1"/>
      <c r="AR3185" s="1"/>
      <c r="AS3185" s="1"/>
      <c r="AT3185" s="1"/>
      <c r="AU3185" s="1"/>
      <c r="AV3185" s="1"/>
      <c r="AW3185" s="1"/>
      <c r="AX3185" s="1"/>
      <c r="AY3185" s="1"/>
      <c r="AZ3185" s="1"/>
      <c r="BA3185" s="1"/>
      <c r="BB3185" s="1"/>
      <c r="BC3185" s="1"/>
      <c r="BD3185" s="1"/>
      <c r="BE3185" s="1"/>
      <c r="BF3185" s="1"/>
      <c r="BG3185" s="1"/>
      <c r="BH3185" s="1"/>
      <c r="BI3185" s="1"/>
      <c r="BJ3185" s="1"/>
      <c r="BK3185" s="1"/>
    </row>
    <row r="3186" spans="1:63" s="2" customFormat="1" ht="15" customHeight="1" x14ac:dyDescent="0.15">
      <c r="A3186" s="1"/>
      <c r="B3186" s="1"/>
      <c r="C3186" s="1"/>
      <c r="D3186" s="1"/>
      <c r="E3186" s="1"/>
      <c r="F3186" s="1"/>
      <c r="G3186" s="1"/>
      <c r="H3186" s="1"/>
      <c r="I3186" s="1"/>
      <c r="J3186" s="1"/>
      <c r="K3186" s="1"/>
      <c r="L3186" s="1"/>
      <c r="M3186" s="1"/>
      <c r="N3186" s="1"/>
      <c r="O3186" s="1"/>
      <c r="P3186" s="1"/>
      <c r="Q3186" s="1"/>
      <c r="R3186" s="1"/>
      <c r="S3186" s="1"/>
      <c r="T3186" s="1"/>
      <c r="U3186" s="1"/>
      <c r="V3186" s="1"/>
      <c r="W3186" s="1"/>
      <c r="X3186" s="1"/>
      <c r="Y3186" s="1"/>
      <c r="Z3186" s="1"/>
      <c r="AA3186" s="1"/>
      <c r="AB3186" s="1"/>
      <c r="AC3186" s="1"/>
      <c r="AD3186" s="1"/>
      <c r="AE3186" s="1"/>
      <c r="AF3186" s="83"/>
      <c r="AG3186" s="87"/>
      <c r="AH3186" s="1"/>
      <c r="AI3186" s="1"/>
      <c r="AJ3186" s="1"/>
      <c r="AK3186" s="1"/>
      <c r="AL3186" s="1"/>
      <c r="AM3186" s="1"/>
      <c r="AN3186" s="1"/>
      <c r="AO3186" s="1"/>
      <c r="AP3186" s="1"/>
      <c r="AQ3186" s="1"/>
      <c r="AR3186" s="1"/>
      <c r="AS3186" s="1"/>
      <c r="AT3186" s="1"/>
      <c r="AU3186" s="1"/>
      <c r="AV3186" s="1"/>
      <c r="AW3186" s="1"/>
      <c r="AX3186" s="1"/>
      <c r="AY3186" s="1"/>
      <c r="AZ3186" s="1"/>
      <c r="BA3186" s="1"/>
      <c r="BB3186" s="1"/>
      <c r="BC3186" s="1"/>
      <c r="BD3186" s="1"/>
      <c r="BE3186" s="1"/>
      <c r="BF3186" s="1"/>
      <c r="BG3186" s="1"/>
      <c r="BH3186" s="1"/>
      <c r="BI3186" s="1"/>
      <c r="BJ3186" s="1"/>
      <c r="BK3186" s="1"/>
    </row>
    <row r="3187" spans="1:63" s="2" customFormat="1" ht="15" customHeight="1" x14ac:dyDescent="0.15">
      <c r="A3187" s="1"/>
      <c r="B3187" s="1"/>
      <c r="C3187" s="1"/>
      <c r="D3187" s="1"/>
      <c r="E3187" s="1"/>
      <c r="F3187" s="1"/>
      <c r="G3187" s="1"/>
      <c r="H3187" s="1"/>
      <c r="I3187" s="1"/>
      <c r="J3187" s="1"/>
      <c r="K3187" s="1"/>
      <c r="L3187" s="1"/>
      <c r="M3187" s="1"/>
      <c r="N3187" s="1"/>
      <c r="O3187" s="1"/>
      <c r="P3187" s="1"/>
      <c r="Q3187" s="1"/>
      <c r="R3187" s="1"/>
      <c r="S3187" s="1"/>
      <c r="T3187" s="1"/>
      <c r="U3187" s="1"/>
      <c r="V3187" s="1"/>
      <c r="W3187" s="1"/>
      <c r="X3187" s="1"/>
      <c r="Y3187" s="1"/>
      <c r="Z3187" s="1"/>
      <c r="AA3187" s="1"/>
      <c r="AB3187" s="1"/>
      <c r="AC3187" s="1"/>
      <c r="AD3187" s="1"/>
      <c r="AE3187" s="1"/>
      <c r="AF3187" s="83"/>
      <c r="AG3187" s="87"/>
      <c r="AH3187" s="1"/>
      <c r="AI3187" s="1"/>
      <c r="AJ3187" s="1"/>
      <c r="AK3187" s="1"/>
      <c r="AL3187" s="1"/>
      <c r="AM3187" s="1"/>
      <c r="AN3187" s="1"/>
      <c r="AO3187" s="1"/>
      <c r="AP3187" s="1"/>
      <c r="AQ3187" s="1"/>
      <c r="AR3187" s="1"/>
      <c r="AS3187" s="1"/>
      <c r="AT3187" s="1"/>
      <c r="AU3187" s="1"/>
      <c r="AV3187" s="1"/>
      <c r="AW3187" s="1"/>
      <c r="AX3187" s="1"/>
      <c r="AY3187" s="1"/>
      <c r="AZ3187" s="1"/>
      <c r="BA3187" s="1"/>
      <c r="BB3187" s="1"/>
      <c r="BC3187" s="1"/>
      <c r="BD3187" s="1"/>
      <c r="BE3187" s="1"/>
      <c r="BF3187" s="1"/>
      <c r="BG3187" s="1"/>
      <c r="BH3187" s="1"/>
      <c r="BI3187" s="1"/>
      <c r="BJ3187" s="1"/>
      <c r="BK3187" s="1"/>
    </row>
    <row r="3188" spans="1:63" s="2" customFormat="1" ht="15" customHeight="1" x14ac:dyDescent="0.15">
      <c r="A3188" s="1"/>
      <c r="B3188" s="1"/>
      <c r="C3188" s="1"/>
      <c r="D3188" s="1"/>
      <c r="E3188" s="1"/>
      <c r="F3188" s="1"/>
      <c r="G3188" s="1"/>
      <c r="H3188" s="1"/>
      <c r="I3188" s="1"/>
      <c r="J3188" s="1"/>
      <c r="K3188" s="1"/>
      <c r="L3188" s="1"/>
      <c r="M3188" s="1"/>
      <c r="N3188" s="1"/>
      <c r="O3188" s="1"/>
      <c r="P3188" s="1"/>
      <c r="Q3188" s="1"/>
      <c r="R3188" s="1"/>
      <c r="S3188" s="1"/>
      <c r="T3188" s="1"/>
      <c r="U3188" s="1"/>
      <c r="V3188" s="1"/>
      <c r="W3188" s="1"/>
      <c r="X3188" s="1"/>
      <c r="Y3188" s="1"/>
      <c r="Z3188" s="1"/>
      <c r="AA3188" s="1"/>
      <c r="AB3188" s="1"/>
      <c r="AC3188" s="1"/>
      <c r="AD3188" s="1"/>
      <c r="AE3188" s="1"/>
      <c r="AF3188" s="83"/>
      <c r="AG3188" s="87"/>
      <c r="AH3188" s="1"/>
      <c r="AI3188" s="1"/>
      <c r="AJ3188" s="1"/>
      <c r="AK3188" s="1"/>
      <c r="AL3188" s="1"/>
      <c r="AM3188" s="1"/>
      <c r="AN3188" s="1"/>
      <c r="AO3188" s="1"/>
      <c r="AP3188" s="1"/>
      <c r="AQ3188" s="1"/>
      <c r="AR3188" s="1"/>
      <c r="AS3188" s="1"/>
      <c r="AT3188" s="1"/>
      <c r="AU3188" s="1"/>
      <c r="AV3188" s="1"/>
      <c r="AW3188" s="1"/>
      <c r="AX3188" s="1"/>
      <c r="AY3188" s="1"/>
      <c r="AZ3188" s="1"/>
      <c r="BA3188" s="1"/>
      <c r="BB3188" s="1"/>
      <c r="BC3188" s="1"/>
      <c r="BD3188" s="1"/>
      <c r="BE3188" s="1"/>
      <c r="BF3188" s="1"/>
      <c r="BG3188" s="1"/>
      <c r="BH3188" s="1"/>
      <c r="BI3188" s="1"/>
      <c r="BJ3188" s="1"/>
      <c r="BK3188" s="1"/>
    </row>
    <row r="3189" spans="1:63" s="2" customFormat="1" ht="15" customHeight="1" x14ac:dyDescent="0.15">
      <c r="A3189" s="1"/>
      <c r="B3189" s="1"/>
      <c r="C3189" s="1"/>
      <c r="D3189" s="1"/>
      <c r="E3189" s="1"/>
      <c r="F3189" s="1"/>
      <c r="G3189" s="1"/>
      <c r="H3189" s="1"/>
      <c r="I3189" s="1"/>
      <c r="J3189" s="1"/>
      <c r="K3189" s="1"/>
      <c r="L3189" s="1"/>
      <c r="M3189" s="1"/>
      <c r="N3189" s="1"/>
      <c r="O3189" s="1"/>
      <c r="P3189" s="1"/>
      <c r="Q3189" s="1"/>
      <c r="R3189" s="1"/>
      <c r="S3189" s="1"/>
      <c r="T3189" s="1"/>
      <c r="U3189" s="1"/>
      <c r="V3189" s="1"/>
      <c r="W3189" s="1"/>
      <c r="X3189" s="1"/>
      <c r="Y3189" s="1"/>
      <c r="Z3189" s="1"/>
      <c r="AA3189" s="1"/>
      <c r="AB3189" s="1"/>
      <c r="AC3189" s="1"/>
      <c r="AD3189" s="1"/>
      <c r="AE3189" s="1"/>
      <c r="AF3189" s="83"/>
      <c r="AG3189" s="87"/>
      <c r="AH3189" s="1"/>
      <c r="AI3189" s="1"/>
      <c r="AJ3189" s="1"/>
      <c r="AK3189" s="1"/>
      <c r="AL3189" s="1"/>
      <c r="AM3189" s="1"/>
      <c r="AN3189" s="1"/>
      <c r="AO3189" s="1"/>
      <c r="AP3189" s="1"/>
      <c r="AQ3189" s="1"/>
      <c r="AR3189" s="1"/>
      <c r="AS3189" s="1"/>
      <c r="AT3189" s="1"/>
      <c r="AU3189" s="1"/>
      <c r="AV3189" s="1"/>
      <c r="AW3189" s="1"/>
      <c r="AX3189" s="1"/>
      <c r="AY3189" s="1"/>
      <c r="AZ3189" s="1"/>
      <c r="BA3189" s="1"/>
      <c r="BB3189" s="1"/>
      <c r="BC3189" s="1"/>
      <c r="BD3189" s="1"/>
      <c r="BE3189" s="1"/>
      <c r="BF3189" s="1"/>
      <c r="BG3189" s="1"/>
      <c r="BH3189" s="1"/>
      <c r="BI3189" s="1"/>
      <c r="BJ3189" s="1"/>
      <c r="BK3189" s="1"/>
    </row>
    <row r="3190" spans="1:63" s="2" customFormat="1" ht="15" customHeight="1" x14ac:dyDescent="0.15">
      <c r="A3190" s="1"/>
      <c r="B3190" s="1"/>
      <c r="C3190" s="1"/>
      <c r="D3190" s="1"/>
      <c r="E3190" s="1"/>
      <c r="F3190" s="1"/>
      <c r="G3190" s="1"/>
      <c r="H3190" s="1"/>
      <c r="I3190" s="1"/>
      <c r="J3190" s="1"/>
      <c r="K3190" s="1"/>
      <c r="L3190" s="1"/>
      <c r="M3190" s="1"/>
      <c r="N3190" s="1"/>
      <c r="O3190" s="1"/>
      <c r="P3190" s="1"/>
      <c r="Q3190" s="1"/>
      <c r="R3190" s="1"/>
      <c r="S3190" s="1"/>
      <c r="T3190" s="1"/>
      <c r="U3190" s="1"/>
      <c r="V3190" s="1"/>
      <c r="W3190" s="1"/>
      <c r="X3190" s="1"/>
      <c r="Y3190" s="1"/>
      <c r="Z3190" s="1"/>
      <c r="AA3190" s="1"/>
      <c r="AB3190" s="1"/>
      <c r="AC3190" s="1"/>
      <c r="AD3190" s="1"/>
      <c r="AE3190" s="1"/>
      <c r="AF3190" s="83"/>
      <c r="AG3190" s="87"/>
      <c r="AH3190" s="1"/>
      <c r="AI3190" s="1"/>
      <c r="AJ3190" s="1"/>
      <c r="AK3190" s="1"/>
      <c r="AL3190" s="1"/>
      <c r="AM3190" s="1"/>
      <c r="AN3190" s="1"/>
      <c r="AO3190" s="1"/>
      <c r="AP3190" s="1"/>
      <c r="AQ3190" s="1"/>
      <c r="AR3190" s="1"/>
      <c r="AS3190" s="1"/>
      <c r="AT3190" s="1"/>
      <c r="AU3190" s="1"/>
      <c r="AV3190" s="1"/>
      <c r="AW3190" s="1"/>
      <c r="AX3190" s="1"/>
      <c r="AY3190" s="1"/>
      <c r="AZ3190" s="1"/>
      <c r="BA3190" s="1"/>
      <c r="BB3190" s="1"/>
      <c r="BC3190" s="1"/>
      <c r="BD3190" s="1"/>
      <c r="BE3190" s="1"/>
      <c r="BF3190" s="1"/>
      <c r="BG3190" s="1"/>
      <c r="BH3190" s="1"/>
      <c r="BI3190" s="1"/>
      <c r="BJ3190" s="1"/>
      <c r="BK3190" s="1"/>
    </row>
    <row r="3191" spans="1:63" s="2" customFormat="1" ht="15" customHeight="1" x14ac:dyDescent="0.15">
      <c r="A3191" s="1"/>
      <c r="B3191" s="1"/>
      <c r="C3191" s="1"/>
      <c r="D3191" s="1"/>
      <c r="E3191" s="1"/>
      <c r="F3191" s="1"/>
      <c r="G3191" s="1"/>
      <c r="H3191" s="1"/>
      <c r="I3191" s="1"/>
      <c r="J3191" s="1"/>
      <c r="K3191" s="1"/>
      <c r="L3191" s="1"/>
      <c r="M3191" s="1"/>
      <c r="N3191" s="1"/>
      <c r="O3191" s="1"/>
      <c r="P3191" s="1"/>
      <c r="Q3191" s="1"/>
      <c r="R3191" s="1"/>
      <c r="S3191" s="1"/>
      <c r="T3191" s="1"/>
      <c r="U3191" s="1"/>
      <c r="V3191" s="1"/>
      <c r="W3191" s="1"/>
      <c r="X3191" s="1"/>
      <c r="Y3191" s="1"/>
      <c r="Z3191" s="1"/>
      <c r="AA3191" s="1"/>
      <c r="AB3191" s="1"/>
      <c r="AC3191" s="1"/>
      <c r="AD3191" s="1"/>
      <c r="AE3191" s="1"/>
      <c r="AF3191" s="83"/>
      <c r="AG3191" s="87"/>
      <c r="AH3191" s="1"/>
      <c r="AI3191" s="1"/>
      <c r="AJ3191" s="1"/>
      <c r="AK3191" s="1"/>
      <c r="AL3191" s="1"/>
      <c r="AM3191" s="1"/>
      <c r="AN3191" s="1"/>
      <c r="AO3191" s="1"/>
      <c r="AP3191" s="1"/>
      <c r="AQ3191" s="1"/>
      <c r="AR3191" s="1"/>
      <c r="AS3191" s="1"/>
      <c r="AT3191" s="1"/>
      <c r="AU3191" s="1"/>
      <c r="AV3191" s="1"/>
      <c r="AW3191" s="1"/>
      <c r="AX3191" s="1"/>
      <c r="AY3191" s="1"/>
      <c r="AZ3191" s="1"/>
      <c r="BA3191" s="1"/>
      <c r="BB3191" s="1"/>
      <c r="BC3191" s="1"/>
      <c r="BD3191" s="1"/>
      <c r="BE3191" s="1"/>
      <c r="BF3191" s="1"/>
      <c r="BG3191" s="1"/>
      <c r="BH3191" s="1"/>
      <c r="BI3191" s="1"/>
      <c r="BJ3191" s="1"/>
      <c r="BK3191" s="1"/>
    </row>
    <row r="3192" spans="1:63" s="2" customFormat="1" ht="15" customHeight="1" x14ac:dyDescent="0.15">
      <c r="A3192" s="1"/>
      <c r="B3192" s="1"/>
      <c r="C3192" s="1"/>
      <c r="D3192" s="1"/>
      <c r="E3192" s="1"/>
      <c r="F3192" s="1"/>
      <c r="G3192" s="1"/>
      <c r="H3192" s="1"/>
      <c r="I3192" s="1"/>
      <c r="J3192" s="1"/>
      <c r="K3192" s="1"/>
      <c r="L3192" s="1"/>
      <c r="M3192" s="1"/>
      <c r="N3192" s="1"/>
      <c r="O3192" s="1"/>
      <c r="P3192" s="1"/>
      <c r="Q3192" s="1"/>
      <c r="R3192" s="1"/>
      <c r="S3192" s="1"/>
      <c r="T3192" s="1"/>
      <c r="U3192" s="1"/>
      <c r="V3192" s="1"/>
      <c r="W3192" s="1"/>
      <c r="X3192" s="1"/>
      <c r="Y3192" s="1"/>
      <c r="Z3192" s="1"/>
      <c r="AA3192" s="1"/>
      <c r="AB3192" s="1"/>
      <c r="AC3192" s="1"/>
      <c r="AD3192" s="1"/>
      <c r="AE3192" s="1"/>
      <c r="AF3192" s="83"/>
      <c r="AG3192" s="87"/>
      <c r="AH3192" s="1"/>
      <c r="AI3192" s="1"/>
      <c r="AJ3192" s="1"/>
      <c r="AK3192" s="1"/>
      <c r="AL3192" s="1"/>
      <c r="AM3192" s="1"/>
      <c r="AN3192" s="1"/>
      <c r="AO3192" s="1"/>
      <c r="AP3192" s="1"/>
      <c r="AQ3192" s="1"/>
      <c r="AR3192" s="1"/>
      <c r="AS3192" s="1"/>
      <c r="AT3192" s="1"/>
      <c r="AU3192" s="1"/>
      <c r="AV3192" s="1"/>
      <c r="AW3192" s="1"/>
      <c r="AX3192" s="1"/>
      <c r="AY3192" s="1"/>
      <c r="AZ3192" s="1"/>
      <c r="BA3192" s="1"/>
      <c r="BB3192" s="1"/>
      <c r="BC3192" s="1"/>
      <c r="BD3192" s="1"/>
      <c r="BE3192" s="1"/>
      <c r="BF3192" s="1"/>
      <c r="BG3192" s="1"/>
      <c r="BH3192" s="1"/>
      <c r="BI3192" s="1"/>
      <c r="BJ3192" s="1"/>
      <c r="BK3192" s="1"/>
    </row>
    <row r="3193" spans="1:63" s="2" customFormat="1" ht="15" customHeight="1" x14ac:dyDescent="0.15">
      <c r="A3193" s="1"/>
      <c r="B3193" s="1"/>
      <c r="C3193" s="1"/>
      <c r="D3193" s="1"/>
      <c r="E3193" s="1"/>
      <c r="F3193" s="1"/>
      <c r="G3193" s="1"/>
      <c r="H3193" s="1"/>
      <c r="I3193" s="1"/>
      <c r="J3193" s="1"/>
      <c r="K3193" s="1"/>
      <c r="L3193" s="1"/>
      <c r="M3193" s="1"/>
      <c r="N3193" s="1"/>
      <c r="O3193" s="1"/>
      <c r="P3193" s="1"/>
      <c r="Q3193" s="1"/>
      <c r="R3193" s="1"/>
      <c r="S3193" s="1"/>
      <c r="T3193" s="1"/>
      <c r="U3193" s="1"/>
      <c r="V3193" s="1"/>
      <c r="W3193" s="1"/>
      <c r="X3193" s="1"/>
      <c r="Y3193" s="1"/>
      <c r="Z3193" s="1"/>
      <c r="AA3193" s="1"/>
      <c r="AB3193" s="1"/>
      <c r="AC3193" s="1"/>
      <c r="AD3193" s="1"/>
      <c r="AE3193" s="1"/>
      <c r="AF3193" s="83"/>
      <c r="AG3193" s="87"/>
      <c r="AH3193" s="1"/>
      <c r="AI3193" s="1"/>
      <c r="AJ3193" s="1"/>
      <c r="AK3193" s="1"/>
      <c r="AL3193" s="1"/>
      <c r="AM3193" s="1"/>
      <c r="AN3193" s="1"/>
      <c r="AO3193" s="1"/>
      <c r="AP3193" s="1"/>
      <c r="AQ3193" s="1"/>
      <c r="AR3193" s="1"/>
      <c r="AS3193" s="1"/>
      <c r="AT3193" s="1"/>
      <c r="AU3193" s="1"/>
      <c r="AV3193" s="1"/>
      <c r="AW3193" s="1"/>
      <c r="AX3193" s="1"/>
      <c r="AY3193" s="1"/>
      <c r="AZ3193" s="1"/>
      <c r="BA3193" s="1"/>
      <c r="BB3193" s="1"/>
      <c r="BC3193" s="1"/>
      <c r="BD3193" s="1"/>
      <c r="BE3193" s="1"/>
      <c r="BF3193" s="1"/>
      <c r="BG3193" s="1"/>
      <c r="BH3193" s="1"/>
      <c r="BI3193" s="1"/>
      <c r="BJ3193" s="1"/>
      <c r="BK3193" s="1"/>
    </row>
    <row r="3194" spans="1:63" s="2" customFormat="1" ht="15" customHeight="1" x14ac:dyDescent="0.15">
      <c r="A3194" s="1"/>
      <c r="B3194" s="1"/>
      <c r="C3194" s="1"/>
      <c r="D3194" s="1"/>
      <c r="E3194" s="1"/>
      <c r="F3194" s="1"/>
      <c r="G3194" s="1"/>
      <c r="H3194" s="1"/>
      <c r="I3194" s="1"/>
      <c r="J3194" s="1"/>
      <c r="K3194" s="1"/>
      <c r="L3194" s="1"/>
      <c r="M3194" s="1"/>
      <c r="N3194" s="1"/>
      <c r="O3194" s="1"/>
      <c r="P3194" s="1"/>
      <c r="Q3194" s="1"/>
      <c r="R3194" s="1"/>
      <c r="S3194" s="1"/>
      <c r="T3194" s="1"/>
      <c r="U3194" s="1"/>
      <c r="V3194" s="1"/>
      <c r="W3194" s="1"/>
      <c r="X3194" s="1"/>
      <c r="Y3194" s="1"/>
      <c r="Z3194" s="1"/>
      <c r="AA3194" s="1"/>
      <c r="AB3194" s="1"/>
      <c r="AC3194" s="1"/>
      <c r="AD3194" s="1"/>
      <c r="AE3194" s="1"/>
      <c r="AF3194" s="83"/>
      <c r="AG3194" s="87"/>
      <c r="AH3194" s="1"/>
      <c r="AI3194" s="1"/>
      <c r="AJ3194" s="1"/>
      <c r="AK3194" s="1"/>
      <c r="AL3194" s="1"/>
      <c r="AM3194" s="1"/>
      <c r="AN3194" s="1"/>
      <c r="AO3194" s="1"/>
      <c r="AP3194" s="1"/>
      <c r="AQ3194" s="1"/>
      <c r="AR3194" s="1"/>
      <c r="AS3194" s="1"/>
      <c r="AT3194" s="1"/>
      <c r="AU3194" s="1"/>
      <c r="AV3194" s="1"/>
      <c r="AW3194" s="1"/>
      <c r="AX3194" s="1"/>
      <c r="AY3194" s="1"/>
      <c r="AZ3194" s="1"/>
      <c r="BA3194" s="1"/>
      <c r="BB3194" s="1"/>
      <c r="BC3194" s="1"/>
      <c r="BD3194" s="1"/>
      <c r="BE3194" s="1"/>
      <c r="BF3194" s="1"/>
      <c r="BG3194" s="1"/>
      <c r="BH3194" s="1"/>
      <c r="BI3194" s="1"/>
      <c r="BJ3194" s="1"/>
      <c r="BK3194" s="1"/>
    </row>
    <row r="3195" spans="1:63" s="2" customFormat="1" ht="15" customHeight="1" x14ac:dyDescent="0.15">
      <c r="A3195" s="1"/>
      <c r="B3195" s="1"/>
      <c r="C3195" s="1"/>
      <c r="D3195" s="1"/>
      <c r="E3195" s="1"/>
      <c r="F3195" s="1"/>
      <c r="G3195" s="1"/>
      <c r="H3195" s="1"/>
      <c r="I3195" s="1"/>
      <c r="J3195" s="1"/>
      <c r="K3195" s="1"/>
      <c r="L3195" s="1"/>
      <c r="M3195" s="1"/>
      <c r="N3195" s="1"/>
      <c r="O3195" s="1"/>
      <c r="P3195" s="1"/>
      <c r="Q3195" s="1"/>
      <c r="R3195" s="1"/>
      <c r="S3195" s="1"/>
      <c r="T3195" s="1"/>
      <c r="U3195" s="1"/>
      <c r="V3195" s="1"/>
      <c r="W3195" s="1"/>
      <c r="X3195" s="1"/>
      <c r="Y3195" s="1"/>
      <c r="Z3195" s="1"/>
      <c r="AA3195" s="1"/>
      <c r="AB3195" s="1"/>
      <c r="AC3195" s="1"/>
      <c r="AD3195" s="1"/>
      <c r="AE3195" s="1"/>
      <c r="AF3195" s="83"/>
      <c r="AG3195" s="87"/>
      <c r="AH3195" s="1"/>
      <c r="AI3195" s="1"/>
      <c r="AJ3195" s="1"/>
      <c r="AK3195" s="1"/>
      <c r="AL3195" s="1"/>
      <c r="AM3195" s="1"/>
      <c r="AN3195" s="1"/>
      <c r="AO3195" s="1"/>
      <c r="AP3195" s="1"/>
      <c r="AQ3195" s="1"/>
      <c r="AR3195" s="1"/>
      <c r="AS3195" s="1"/>
      <c r="AT3195" s="1"/>
      <c r="AU3195" s="1"/>
      <c r="AV3195" s="1"/>
      <c r="AW3195" s="1"/>
      <c r="AX3195" s="1"/>
      <c r="AY3195" s="1"/>
      <c r="AZ3195" s="1"/>
      <c r="BA3195" s="1"/>
      <c r="BB3195" s="1"/>
      <c r="BC3195" s="1"/>
      <c r="BD3195" s="1"/>
      <c r="BE3195" s="1"/>
      <c r="BF3195" s="1"/>
      <c r="BG3195" s="1"/>
      <c r="BH3195" s="1"/>
      <c r="BI3195" s="1"/>
      <c r="BJ3195" s="1"/>
      <c r="BK3195" s="1"/>
    </row>
    <row r="3196" spans="1:63" s="2" customFormat="1" ht="15" customHeight="1" x14ac:dyDescent="0.15">
      <c r="A3196" s="1"/>
      <c r="B3196" s="1"/>
      <c r="C3196" s="1"/>
      <c r="D3196" s="1"/>
      <c r="E3196" s="1"/>
      <c r="F3196" s="1"/>
      <c r="G3196" s="1"/>
      <c r="H3196" s="1"/>
      <c r="I3196" s="1"/>
      <c r="J3196" s="1"/>
      <c r="K3196" s="1"/>
      <c r="L3196" s="1"/>
      <c r="M3196" s="1"/>
      <c r="N3196" s="1"/>
      <c r="O3196" s="1"/>
      <c r="P3196" s="1"/>
      <c r="Q3196" s="1"/>
      <c r="R3196" s="1"/>
      <c r="S3196" s="1"/>
      <c r="T3196" s="1"/>
      <c r="U3196" s="1"/>
      <c r="V3196" s="1"/>
      <c r="W3196" s="1"/>
      <c r="X3196" s="1"/>
      <c r="Y3196" s="1"/>
      <c r="Z3196" s="1"/>
      <c r="AA3196" s="1"/>
      <c r="AB3196" s="1"/>
      <c r="AC3196" s="1"/>
      <c r="AD3196" s="1"/>
      <c r="AE3196" s="1"/>
      <c r="AF3196" s="83"/>
      <c r="AG3196" s="87"/>
      <c r="AH3196" s="1"/>
      <c r="AI3196" s="1"/>
      <c r="AJ3196" s="1"/>
      <c r="AK3196" s="1"/>
      <c r="AL3196" s="1"/>
      <c r="AM3196" s="1"/>
      <c r="AN3196" s="1"/>
      <c r="AO3196" s="1"/>
      <c r="AP3196" s="1"/>
      <c r="AQ3196" s="1"/>
      <c r="AR3196" s="1"/>
      <c r="AS3196" s="1"/>
      <c r="AT3196" s="1"/>
      <c r="AU3196" s="1"/>
      <c r="AV3196" s="1"/>
      <c r="AW3196" s="1"/>
      <c r="AX3196" s="1"/>
      <c r="AY3196" s="1"/>
      <c r="AZ3196" s="1"/>
      <c r="BA3196" s="1"/>
      <c r="BB3196" s="1"/>
      <c r="BC3196" s="1"/>
      <c r="BD3196" s="1"/>
      <c r="BE3196" s="1"/>
      <c r="BF3196" s="1"/>
      <c r="BG3196" s="1"/>
      <c r="BH3196" s="1"/>
      <c r="BI3196" s="1"/>
      <c r="BJ3196" s="1"/>
      <c r="BK3196" s="1"/>
    </row>
    <row r="3197" spans="1:63" s="2" customFormat="1" ht="15" customHeight="1" x14ac:dyDescent="0.15">
      <c r="A3197" s="1"/>
      <c r="B3197" s="1"/>
      <c r="C3197" s="1"/>
      <c r="D3197" s="1"/>
      <c r="E3197" s="1"/>
      <c r="F3197" s="1"/>
      <c r="G3197" s="1"/>
      <c r="H3197" s="1"/>
      <c r="I3197" s="1"/>
      <c r="J3197" s="1"/>
      <c r="K3197" s="1"/>
      <c r="L3197" s="1"/>
      <c r="M3197" s="1"/>
      <c r="N3197" s="1"/>
      <c r="O3197" s="1"/>
      <c r="P3197" s="1"/>
      <c r="Q3197" s="1"/>
      <c r="R3197" s="1"/>
      <c r="S3197" s="1"/>
      <c r="T3197" s="1"/>
      <c r="U3197" s="1"/>
      <c r="V3197" s="1"/>
      <c r="W3197" s="1"/>
      <c r="X3197" s="1"/>
      <c r="Y3197" s="1"/>
      <c r="Z3197" s="1"/>
      <c r="AA3197" s="1"/>
      <c r="AB3197" s="1"/>
      <c r="AC3197" s="1"/>
      <c r="AD3197" s="1"/>
      <c r="AE3197" s="1"/>
      <c r="AF3197" s="83"/>
      <c r="AG3197" s="87"/>
      <c r="AH3197" s="1"/>
      <c r="AI3197" s="1"/>
      <c r="AJ3197" s="1"/>
      <c r="AK3197" s="1"/>
      <c r="AL3197" s="1"/>
      <c r="AM3197" s="1"/>
      <c r="AN3197" s="1"/>
      <c r="AO3197" s="1"/>
      <c r="AP3197" s="1"/>
      <c r="AQ3197" s="1"/>
      <c r="AR3197" s="1"/>
      <c r="AS3197" s="1"/>
      <c r="AT3197" s="1"/>
      <c r="AU3197" s="1"/>
      <c r="AV3197" s="1"/>
      <c r="AW3197" s="1"/>
      <c r="AX3197" s="1"/>
      <c r="AY3197" s="1"/>
      <c r="AZ3197" s="1"/>
      <c r="BA3197" s="1"/>
      <c r="BB3197" s="1"/>
      <c r="BC3197" s="1"/>
      <c r="BD3197" s="1"/>
      <c r="BE3197" s="1"/>
      <c r="BF3197" s="1"/>
      <c r="BG3197" s="1"/>
      <c r="BH3197" s="1"/>
      <c r="BI3197" s="1"/>
      <c r="BJ3197" s="1"/>
      <c r="BK3197" s="1"/>
    </row>
    <row r="3198" spans="1:63" s="2" customFormat="1" ht="15" customHeight="1" x14ac:dyDescent="0.15">
      <c r="A3198" s="1"/>
      <c r="B3198" s="1"/>
      <c r="C3198" s="1"/>
      <c r="D3198" s="1"/>
      <c r="E3198" s="1"/>
      <c r="F3198" s="1"/>
      <c r="G3198" s="1"/>
      <c r="H3198" s="1"/>
      <c r="I3198" s="1"/>
      <c r="J3198" s="1"/>
      <c r="K3198" s="1"/>
      <c r="L3198" s="1"/>
      <c r="M3198" s="1"/>
      <c r="N3198" s="1"/>
      <c r="O3198" s="1"/>
      <c r="P3198" s="1"/>
      <c r="Q3198" s="1"/>
      <c r="R3198" s="1"/>
      <c r="S3198" s="1"/>
      <c r="T3198" s="1"/>
      <c r="U3198" s="1"/>
      <c r="V3198" s="1"/>
      <c r="W3198" s="1"/>
      <c r="X3198" s="1"/>
      <c r="Y3198" s="1"/>
      <c r="Z3198" s="1"/>
      <c r="AA3198" s="1"/>
      <c r="AB3198" s="1"/>
      <c r="AC3198" s="1"/>
      <c r="AD3198" s="1"/>
      <c r="AE3198" s="1"/>
      <c r="AF3198" s="83"/>
      <c r="AG3198" s="87"/>
      <c r="AH3198" s="1"/>
      <c r="AI3198" s="1"/>
      <c r="AJ3198" s="1"/>
      <c r="AK3198" s="1"/>
      <c r="AL3198" s="1"/>
      <c r="AM3198" s="1"/>
      <c r="AN3198" s="1"/>
      <c r="AO3198" s="1"/>
      <c r="AP3198" s="1"/>
      <c r="AQ3198" s="1"/>
      <c r="AR3198" s="1"/>
      <c r="AS3198" s="1"/>
      <c r="AT3198" s="1"/>
      <c r="AU3198" s="1"/>
      <c r="AV3198" s="1"/>
      <c r="AW3198" s="1"/>
      <c r="AX3198" s="1"/>
      <c r="AY3198" s="1"/>
      <c r="AZ3198" s="1"/>
      <c r="BA3198" s="1"/>
      <c r="BB3198" s="1"/>
      <c r="BC3198" s="1"/>
      <c r="BD3198" s="1"/>
      <c r="BE3198" s="1"/>
      <c r="BF3198" s="1"/>
      <c r="BG3198" s="1"/>
      <c r="BH3198" s="1"/>
      <c r="BI3198" s="1"/>
      <c r="BJ3198" s="1"/>
      <c r="BK3198" s="1"/>
    </row>
    <row r="3199" spans="1:63" s="2" customFormat="1" ht="15" customHeight="1" x14ac:dyDescent="0.15">
      <c r="A3199" s="1"/>
      <c r="B3199" s="1"/>
      <c r="C3199" s="1"/>
      <c r="D3199" s="1"/>
      <c r="E3199" s="1"/>
      <c r="F3199" s="1"/>
      <c r="G3199" s="1"/>
      <c r="H3199" s="1"/>
      <c r="I3199" s="1"/>
      <c r="J3199" s="1"/>
      <c r="K3199" s="1"/>
      <c r="L3199" s="1"/>
      <c r="M3199" s="1"/>
      <c r="N3199" s="1"/>
      <c r="O3199" s="1"/>
      <c r="P3199" s="1"/>
      <c r="Q3199" s="1"/>
      <c r="R3199" s="1"/>
      <c r="S3199" s="1"/>
      <c r="T3199" s="1"/>
      <c r="U3199" s="1"/>
      <c r="V3199" s="1"/>
      <c r="W3199" s="1"/>
      <c r="X3199" s="1"/>
      <c r="Y3199" s="1"/>
      <c r="Z3199" s="1"/>
      <c r="AA3199" s="1"/>
      <c r="AB3199" s="1"/>
      <c r="AC3199" s="1"/>
      <c r="AD3199" s="1"/>
      <c r="AE3199" s="1"/>
      <c r="AF3199" s="83"/>
      <c r="AG3199" s="87"/>
      <c r="AH3199" s="1"/>
      <c r="AI3199" s="1"/>
      <c r="AJ3199" s="1"/>
      <c r="AK3199" s="1"/>
      <c r="AL3199" s="1"/>
      <c r="AM3199" s="1"/>
      <c r="AN3199" s="1"/>
      <c r="AO3199" s="1"/>
      <c r="AP3199" s="1"/>
      <c r="AQ3199" s="1"/>
      <c r="AR3199" s="1"/>
      <c r="AS3199" s="1"/>
      <c r="AT3199" s="1"/>
      <c r="AU3199" s="1"/>
      <c r="AV3199" s="1"/>
      <c r="AW3199" s="1"/>
      <c r="AX3199" s="1"/>
      <c r="AY3199" s="1"/>
      <c r="AZ3199" s="1"/>
      <c r="BA3199" s="1"/>
      <c r="BB3199" s="1"/>
      <c r="BC3199" s="1"/>
      <c r="BD3199" s="1"/>
      <c r="BE3199" s="1"/>
      <c r="BF3199" s="1"/>
      <c r="BG3199" s="1"/>
      <c r="BH3199" s="1"/>
      <c r="BI3199" s="1"/>
      <c r="BJ3199" s="1"/>
      <c r="BK3199" s="1"/>
    </row>
    <row r="3200" spans="1:63" s="2" customFormat="1" ht="15" customHeight="1" x14ac:dyDescent="0.15">
      <c r="A3200" s="1"/>
      <c r="B3200" s="1"/>
      <c r="C3200" s="1"/>
      <c r="D3200" s="1"/>
      <c r="E3200" s="1"/>
      <c r="F3200" s="1"/>
      <c r="G3200" s="1"/>
      <c r="H3200" s="1"/>
      <c r="I3200" s="1"/>
      <c r="J3200" s="1"/>
      <c r="K3200" s="1"/>
      <c r="L3200" s="1"/>
      <c r="M3200" s="1"/>
      <c r="N3200" s="1"/>
      <c r="O3200" s="1"/>
      <c r="P3200" s="1"/>
      <c r="Q3200" s="1"/>
      <c r="R3200" s="1"/>
      <c r="S3200" s="1"/>
      <c r="T3200" s="1"/>
      <c r="U3200" s="1"/>
      <c r="V3200" s="1"/>
      <c r="W3200" s="1"/>
      <c r="X3200" s="1"/>
      <c r="Y3200" s="1"/>
      <c r="Z3200" s="1"/>
      <c r="AA3200" s="1"/>
      <c r="AB3200" s="1"/>
      <c r="AC3200" s="1"/>
      <c r="AD3200" s="1"/>
      <c r="AE3200" s="1"/>
      <c r="AF3200" s="83"/>
      <c r="AG3200" s="87"/>
      <c r="AH3200" s="1"/>
      <c r="AI3200" s="1"/>
      <c r="AJ3200" s="1"/>
      <c r="AK3200" s="1"/>
      <c r="AL3200" s="1"/>
      <c r="AM3200" s="1"/>
      <c r="AN3200" s="1"/>
      <c r="AO3200" s="1"/>
      <c r="AP3200" s="1"/>
      <c r="AQ3200" s="1"/>
      <c r="AR3200" s="1"/>
      <c r="AS3200" s="1"/>
      <c r="AT3200" s="1"/>
      <c r="AU3200" s="1"/>
      <c r="AV3200" s="1"/>
      <c r="AW3200" s="1"/>
      <c r="AX3200" s="1"/>
      <c r="AY3200" s="1"/>
      <c r="AZ3200" s="1"/>
      <c r="BA3200" s="1"/>
      <c r="BB3200" s="1"/>
      <c r="BC3200" s="1"/>
      <c r="BD3200" s="1"/>
      <c r="BE3200" s="1"/>
      <c r="BF3200" s="1"/>
      <c r="BG3200" s="1"/>
      <c r="BH3200" s="1"/>
      <c r="BI3200" s="1"/>
      <c r="BJ3200" s="1"/>
      <c r="BK3200" s="1"/>
    </row>
    <row r="3201" spans="1:63" s="2" customFormat="1" ht="15" customHeight="1" x14ac:dyDescent="0.15">
      <c r="A3201" s="1"/>
      <c r="B3201" s="1"/>
      <c r="C3201" s="1"/>
      <c r="D3201" s="1"/>
      <c r="E3201" s="1"/>
      <c r="F3201" s="1"/>
      <c r="G3201" s="1"/>
      <c r="H3201" s="1"/>
      <c r="I3201" s="1"/>
      <c r="J3201" s="1"/>
      <c r="K3201" s="1"/>
      <c r="L3201" s="1"/>
      <c r="M3201" s="1"/>
      <c r="N3201" s="1"/>
      <c r="O3201" s="1"/>
      <c r="P3201" s="1"/>
      <c r="Q3201" s="1"/>
      <c r="R3201" s="1"/>
      <c r="S3201" s="1"/>
      <c r="T3201" s="1"/>
      <c r="U3201" s="1"/>
      <c r="V3201" s="1"/>
      <c r="W3201" s="1"/>
      <c r="X3201" s="1"/>
      <c r="Y3201" s="1"/>
      <c r="Z3201" s="1"/>
      <c r="AA3201" s="1"/>
      <c r="AB3201" s="1"/>
      <c r="AC3201" s="1"/>
      <c r="AD3201" s="1"/>
      <c r="AE3201" s="1"/>
      <c r="AF3201" s="83"/>
      <c r="AG3201" s="87"/>
      <c r="AH3201" s="1"/>
      <c r="AI3201" s="1"/>
      <c r="AJ3201" s="1"/>
      <c r="AK3201" s="1"/>
      <c r="AL3201" s="1"/>
      <c r="AM3201" s="1"/>
      <c r="AN3201" s="1"/>
      <c r="AO3201" s="1"/>
      <c r="AP3201" s="1"/>
      <c r="AQ3201" s="1"/>
      <c r="AR3201" s="1"/>
      <c r="AS3201" s="1"/>
      <c r="AT3201" s="1"/>
      <c r="AU3201" s="1"/>
      <c r="AV3201" s="1"/>
      <c r="AW3201" s="1"/>
      <c r="AX3201" s="1"/>
      <c r="AY3201" s="1"/>
      <c r="AZ3201" s="1"/>
      <c r="BA3201" s="1"/>
      <c r="BB3201" s="1"/>
      <c r="BC3201" s="1"/>
      <c r="BD3201" s="1"/>
      <c r="BE3201" s="1"/>
      <c r="BF3201" s="1"/>
      <c r="BG3201" s="1"/>
      <c r="BH3201" s="1"/>
      <c r="BI3201" s="1"/>
      <c r="BJ3201" s="1"/>
      <c r="BK3201" s="1"/>
    </row>
    <row r="3202" spans="1:63" s="2" customFormat="1" ht="15" customHeight="1" x14ac:dyDescent="0.15">
      <c r="A3202" s="1"/>
      <c r="B3202" s="1"/>
      <c r="C3202" s="1"/>
      <c r="D3202" s="1"/>
      <c r="E3202" s="1"/>
      <c r="F3202" s="1"/>
      <c r="G3202" s="1"/>
      <c r="H3202" s="1"/>
      <c r="I3202" s="1"/>
      <c r="J3202" s="1"/>
      <c r="K3202" s="1"/>
      <c r="L3202" s="1"/>
      <c r="M3202" s="1"/>
      <c r="N3202" s="1"/>
      <c r="O3202" s="1"/>
      <c r="P3202" s="1"/>
      <c r="Q3202" s="1"/>
      <c r="R3202" s="1"/>
      <c r="S3202" s="1"/>
      <c r="T3202" s="1"/>
      <c r="U3202" s="1"/>
      <c r="V3202" s="1"/>
      <c r="W3202" s="1"/>
      <c r="X3202" s="1"/>
      <c r="Y3202" s="1"/>
      <c r="Z3202" s="1"/>
      <c r="AA3202" s="1"/>
      <c r="AB3202" s="1"/>
      <c r="AC3202" s="1"/>
      <c r="AD3202" s="1"/>
      <c r="AE3202" s="1"/>
      <c r="AF3202" s="83"/>
      <c r="AG3202" s="87"/>
      <c r="AH3202" s="1"/>
      <c r="AI3202" s="1"/>
      <c r="AJ3202" s="1"/>
      <c r="AK3202" s="1"/>
      <c r="AL3202" s="1"/>
      <c r="AM3202" s="1"/>
      <c r="AN3202" s="1"/>
      <c r="AO3202" s="1"/>
      <c r="AP3202" s="1"/>
      <c r="AQ3202" s="1"/>
      <c r="AR3202" s="1"/>
      <c r="AS3202" s="1"/>
      <c r="AT3202" s="1"/>
      <c r="AU3202" s="1"/>
      <c r="AV3202" s="1"/>
      <c r="AW3202" s="1"/>
      <c r="AX3202" s="1"/>
      <c r="AY3202" s="1"/>
      <c r="AZ3202" s="1"/>
      <c r="BA3202" s="1"/>
      <c r="BB3202" s="1"/>
      <c r="BC3202" s="1"/>
      <c r="BD3202" s="1"/>
      <c r="BE3202" s="1"/>
      <c r="BF3202" s="1"/>
      <c r="BG3202" s="1"/>
      <c r="BH3202" s="1"/>
      <c r="BI3202" s="1"/>
      <c r="BJ3202" s="1"/>
      <c r="BK3202" s="1"/>
    </row>
    <row r="3203" spans="1:63" s="2" customFormat="1" ht="15" customHeight="1" x14ac:dyDescent="0.15">
      <c r="A3203" s="1"/>
      <c r="B3203" s="1"/>
      <c r="C3203" s="1"/>
      <c r="D3203" s="1"/>
      <c r="E3203" s="1"/>
      <c r="F3203" s="1"/>
      <c r="G3203" s="1"/>
      <c r="H3203" s="1"/>
      <c r="I3203" s="1"/>
      <c r="J3203" s="1"/>
      <c r="K3203" s="1"/>
      <c r="L3203" s="1"/>
      <c r="M3203" s="1"/>
      <c r="N3203" s="1"/>
      <c r="O3203" s="1"/>
      <c r="P3203" s="1"/>
      <c r="Q3203" s="1"/>
      <c r="R3203" s="1"/>
      <c r="S3203" s="1"/>
      <c r="T3203" s="1"/>
      <c r="U3203" s="1"/>
      <c r="V3203" s="1"/>
      <c r="W3203" s="1"/>
      <c r="X3203" s="1"/>
      <c r="Y3203" s="1"/>
      <c r="Z3203" s="1"/>
      <c r="AA3203" s="1"/>
      <c r="AB3203" s="1"/>
      <c r="AC3203" s="1"/>
      <c r="AD3203" s="1"/>
      <c r="AE3203" s="1"/>
      <c r="AF3203" s="83"/>
      <c r="AG3203" s="87"/>
      <c r="AH3203" s="1"/>
      <c r="AI3203" s="1"/>
      <c r="AJ3203" s="1"/>
      <c r="AK3203" s="1"/>
      <c r="AL3203" s="1"/>
      <c r="AM3203" s="1"/>
      <c r="AN3203" s="1"/>
      <c r="AO3203" s="1"/>
      <c r="AP3203" s="1"/>
      <c r="AQ3203" s="1"/>
      <c r="AR3203" s="1"/>
      <c r="AS3203" s="1"/>
      <c r="AT3203" s="1"/>
      <c r="AU3203" s="1"/>
      <c r="AV3203" s="1"/>
      <c r="AW3203" s="1"/>
      <c r="AX3203" s="1"/>
      <c r="AY3203" s="1"/>
      <c r="AZ3203" s="1"/>
      <c r="BA3203" s="1"/>
      <c r="BB3203" s="1"/>
      <c r="BC3203" s="1"/>
      <c r="BD3203" s="1"/>
      <c r="BE3203" s="1"/>
      <c r="BF3203" s="1"/>
      <c r="BG3203" s="1"/>
      <c r="BH3203" s="1"/>
      <c r="BI3203" s="1"/>
      <c r="BJ3203" s="1"/>
      <c r="BK3203" s="1"/>
    </row>
    <row r="3204" spans="1:63" s="2" customFormat="1" ht="15" customHeight="1" x14ac:dyDescent="0.15">
      <c r="A3204" s="1"/>
      <c r="B3204" s="1"/>
      <c r="C3204" s="1"/>
      <c r="D3204" s="1"/>
      <c r="E3204" s="1"/>
      <c r="F3204" s="1"/>
      <c r="G3204" s="1"/>
      <c r="H3204" s="1"/>
      <c r="I3204" s="1"/>
      <c r="J3204" s="1"/>
      <c r="K3204" s="1"/>
      <c r="L3204" s="1"/>
      <c r="M3204" s="1"/>
      <c r="N3204" s="1"/>
      <c r="O3204" s="1"/>
      <c r="P3204" s="1"/>
      <c r="Q3204" s="1"/>
      <c r="R3204" s="1"/>
      <c r="S3204" s="1"/>
      <c r="T3204" s="1"/>
      <c r="U3204" s="1"/>
      <c r="V3204" s="1"/>
      <c r="W3204" s="1"/>
      <c r="X3204" s="1"/>
      <c r="Y3204" s="1"/>
      <c r="Z3204" s="1"/>
      <c r="AA3204" s="1"/>
      <c r="AB3204" s="1"/>
      <c r="AC3204" s="1"/>
      <c r="AD3204" s="1"/>
      <c r="AE3204" s="1"/>
      <c r="AF3204" s="83"/>
      <c r="AG3204" s="87"/>
      <c r="AH3204" s="1"/>
      <c r="AI3204" s="1"/>
      <c r="AJ3204" s="1"/>
      <c r="AK3204" s="1"/>
      <c r="AL3204" s="1"/>
      <c r="AM3204" s="1"/>
      <c r="AN3204" s="1"/>
      <c r="AO3204" s="1"/>
      <c r="AP3204" s="1"/>
      <c r="AQ3204" s="1"/>
      <c r="AR3204" s="1"/>
      <c r="AS3204" s="1"/>
      <c r="AT3204" s="1"/>
      <c r="AU3204" s="1"/>
      <c r="AV3204" s="1"/>
      <c r="AW3204" s="1"/>
      <c r="AX3204" s="1"/>
      <c r="AY3204" s="1"/>
      <c r="AZ3204" s="1"/>
      <c r="BA3204" s="1"/>
      <c r="BB3204" s="1"/>
      <c r="BC3204" s="1"/>
      <c r="BD3204" s="1"/>
      <c r="BE3204" s="1"/>
      <c r="BF3204" s="1"/>
      <c r="BG3204" s="1"/>
      <c r="BH3204" s="1"/>
      <c r="BI3204" s="1"/>
      <c r="BJ3204" s="1"/>
      <c r="BK3204" s="1"/>
    </row>
    <row r="3205" spans="1:63" s="2" customFormat="1" ht="15" customHeight="1" x14ac:dyDescent="0.15">
      <c r="A3205" s="1"/>
      <c r="B3205" s="1"/>
      <c r="C3205" s="1"/>
      <c r="D3205" s="1"/>
      <c r="E3205" s="1"/>
      <c r="F3205" s="1"/>
      <c r="G3205" s="1"/>
      <c r="H3205" s="1"/>
      <c r="I3205" s="1"/>
      <c r="J3205" s="1"/>
      <c r="K3205" s="1"/>
      <c r="L3205" s="1"/>
      <c r="M3205" s="1"/>
      <c r="N3205" s="1"/>
      <c r="O3205" s="1"/>
      <c r="P3205" s="1"/>
      <c r="Q3205" s="1"/>
      <c r="R3205" s="1"/>
      <c r="S3205" s="1"/>
      <c r="T3205" s="1"/>
      <c r="U3205" s="1"/>
      <c r="V3205" s="1"/>
      <c r="W3205" s="1"/>
      <c r="X3205" s="1"/>
      <c r="Y3205" s="1"/>
      <c r="Z3205" s="1"/>
      <c r="AA3205" s="1"/>
      <c r="AB3205" s="1"/>
      <c r="AC3205" s="1"/>
      <c r="AD3205" s="1"/>
      <c r="AE3205" s="1"/>
      <c r="AF3205" s="83"/>
      <c r="AG3205" s="87"/>
      <c r="AH3205" s="1"/>
      <c r="AI3205" s="1"/>
      <c r="AJ3205" s="1"/>
      <c r="AK3205" s="1"/>
      <c r="AL3205" s="1"/>
      <c r="AM3205" s="1"/>
      <c r="AN3205" s="1"/>
      <c r="AO3205" s="1"/>
      <c r="AP3205" s="1"/>
      <c r="AQ3205" s="1"/>
      <c r="AR3205" s="1"/>
      <c r="AS3205" s="1"/>
      <c r="AT3205" s="1"/>
      <c r="AU3205" s="1"/>
      <c r="AV3205" s="1"/>
      <c r="AW3205" s="1"/>
      <c r="AX3205" s="1"/>
      <c r="AY3205" s="1"/>
      <c r="AZ3205" s="1"/>
      <c r="BA3205" s="1"/>
      <c r="BB3205" s="1"/>
      <c r="BC3205" s="1"/>
      <c r="BD3205" s="1"/>
      <c r="BE3205" s="1"/>
      <c r="BF3205" s="1"/>
      <c r="BG3205" s="1"/>
      <c r="BH3205" s="1"/>
      <c r="BI3205" s="1"/>
      <c r="BJ3205" s="1"/>
      <c r="BK3205" s="1"/>
    </row>
    <row r="3206" spans="1:63" s="2" customFormat="1" ht="15" customHeight="1" x14ac:dyDescent="0.15">
      <c r="A3206" s="1"/>
      <c r="B3206" s="1"/>
      <c r="C3206" s="1"/>
      <c r="D3206" s="1"/>
      <c r="E3206" s="1"/>
      <c r="F3206" s="1"/>
      <c r="G3206" s="1"/>
      <c r="H3206" s="1"/>
      <c r="I3206" s="1"/>
      <c r="J3206" s="1"/>
      <c r="K3206" s="1"/>
      <c r="L3206" s="1"/>
      <c r="M3206" s="1"/>
      <c r="N3206" s="1"/>
      <c r="O3206" s="1"/>
      <c r="P3206" s="1"/>
      <c r="Q3206" s="1"/>
      <c r="R3206" s="1"/>
      <c r="S3206" s="1"/>
      <c r="T3206" s="1"/>
      <c r="U3206" s="1"/>
      <c r="V3206" s="1"/>
      <c r="W3206" s="1"/>
      <c r="X3206" s="1"/>
      <c r="Y3206" s="1"/>
      <c r="Z3206" s="1"/>
      <c r="AA3206" s="1"/>
      <c r="AB3206" s="1"/>
      <c r="AC3206" s="1"/>
      <c r="AD3206" s="1"/>
      <c r="AE3206" s="1"/>
      <c r="AF3206" s="83"/>
      <c r="AG3206" s="87"/>
      <c r="AH3206" s="1"/>
      <c r="AI3206" s="1"/>
      <c r="AJ3206" s="1"/>
      <c r="AK3206" s="1"/>
      <c r="AL3206" s="1"/>
      <c r="AM3206" s="1"/>
      <c r="AN3206" s="1"/>
      <c r="AO3206" s="1"/>
      <c r="AP3206" s="1"/>
      <c r="AQ3206" s="1"/>
      <c r="AR3206" s="1"/>
      <c r="AS3206" s="1"/>
      <c r="AT3206" s="1"/>
      <c r="AU3206" s="1"/>
      <c r="AV3206" s="1"/>
      <c r="AW3206" s="1"/>
      <c r="AX3206" s="1"/>
      <c r="AY3206" s="1"/>
      <c r="AZ3206" s="1"/>
      <c r="BA3206" s="1"/>
      <c r="BB3206" s="1"/>
      <c r="BC3206" s="1"/>
      <c r="BD3206" s="1"/>
      <c r="BE3206" s="1"/>
      <c r="BF3206" s="1"/>
      <c r="BG3206" s="1"/>
      <c r="BH3206" s="1"/>
      <c r="BI3206" s="1"/>
      <c r="BJ3206" s="1"/>
      <c r="BK3206" s="1"/>
    </row>
    <row r="3207" spans="1:63" s="2" customFormat="1" ht="15" customHeight="1" x14ac:dyDescent="0.15">
      <c r="A3207" s="1"/>
      <c r="B3207" s="1"/>
      <c r="C3207" s="1"/>
      <c r="D3207" s="1"/>
      <c r="E3207" s="1"/>
      <c r="F3207" s="1"/>
      <c r="G3207" s="1"/>
      <c r="H3207" s="1"/>
      <c r="I3207" s="1"/>
      <c r="J3207" s="1"/>
      <c r="K3207" s="1"/>
      <c r="L3207" s="1"/>
      <c r="M3207" s="1"/>
      <c r="N3207" s="1"/>
      <c r="O3207" s="1"/>
      <c r="P3207" s="1"/>
      <c r="Q3207" s="1"/>
      <c r="R3207" s="1"/>
      <c r="S3207" s="1"/>
      <c r="T3207" s="1"/>
      <c r="U3207" s="1"/>
      <c r="V3207" s="1"/>
      <c r="W3207" s="1"/>
      <c r="X3207" s="1"/>
      <c r="Y3207" s="1"/>
      <c r="Z3207" s="1"/>
      <c r="AA3207" s="1"/>
      <c r="AB3207" s="1"/>
      <c r="AC3207" s="1"/>
      <c r="AD3207" s="1"/>
      <c r="AE3207" s="1"/>
      <c r="AF3207" s="83"/>
      <c r="AG3207" s="87"/>
      <c r="AH3207" s="1"/>
      <c r="AI3207" s="1"/>
      <c r="AJ3207" s="1"/>
      <c r="AK3207" s="1"/>
      <c r="AL3207" s="1"/>
      <c r="AM3207" s="1"/>
      <c r="AN3207" s="1"/>
      <c r="AO3207" s="1"/>
      <c r="AP3207" s="1"/>
      <c r="AQ3207" s="1"/>
      <c r="AR3207" s="1"/>
      <c r="AS3207" s="1"/>
      <c r="AT3207" s="1"/>
      <c r="AU3207" s="1"/>
      <c r="AV3207" s="1"/>
      <c r="AW3207" s="1"/>
      <c r="AX3207" s="1"/>
      <c r="AY3207" s="1"/>
      <c r="AZ3207" s="1"/>
      <c r="BA3207" s="1"/>
      <c r="BB3207" s="1"/>
      <c r="BC3207" s="1"/>
      <c r="BD3207" s="1"/>
      <c r="BE3207" s="1"/>
      <c r="BF3207" s="1"/>
      <c r="BG3207" s="1"/>
      <c r="BH3207" s="1"/>
      <c r="BI3207" s="1"/>
      <c r="BJ3207" s="1"/>
      <c r="BK3207" s="1"/>
    </row>
    <row r="3208" spans="1:63" s="2" customFormat="1" ht="15" customHeight="1" x14ac:dyDescent="0.15">
      <c r="A3208" s="1"/>
      <c r="B3208" s="1"/>
      <c r="C3208" s="1"/>
      <c r="D3208" s="1"/>
      <c r="E3208" s="1"/>
      <c r="F3208" s="1"/>
      <c r="G3208" s="1"/>
      <c r="H3208" s="1"/>
      <c r="I3208" s="1"/>
      <c r="J3208" s="1"/>
      <c r="K3208" s="1"/>
      <c r="L3208" s="1"/>
      <c r="M3208" s="1"/>
      <c r="N3208" s="1"/>
      <c r="O3208" s="1"/>
      <c r="P3208" s="1"/>
      <c r="Q3208" s="1"/>
      <c r="R3208" s="1"/>
      <c r="S3208" s="1"/>
      <c r="T3208" s="1"/>
      <c r="U3208" s="1"/>
      <c r="V3208" s="1"/>
      <c r="W3208" s="1"/>
      <c r="X3208" s="1"/>
      <c r="Y3208" s="1"/>
      <c r="Z3208" s="1"/>
      <c r="AA3208" s="1"/>
      <c r="AB3208" s="1"/>
      <c r="AC3208" s="1"/>
      <c r="AD3208" s="1"/>
      <c r="AE3208" s="1"/>
      <c r="AF3208" s="83"/>
      <c r="AG3208" s="87"/>
      <c r="AH3208" s="1"/>
      <c r="AI3208" s="1"/>
      <c r="AJ3208" s="1"/>
      <c r="AK3208" s="1"/>
      <c r="AL3208" s="1"/>
      <c r="AM3208" s="1"/>
      <c r="AN3208" s="1"/>
      <c r="AO3208" s="1"/>
      <c r="AP3208" s="1"/>
      <c r="AQ3208" s="1"/>
      <c r="AR3208" s="1"/>
      <c r="AS3208" s="1"/>
      <c r="AT3208" s="1"/>
      <c r="AU3208" s="1"/>
      <c r="AV3208" s="1"/>
      <c r="AW3208" s="1"/>
      <c r="AX3208" s="1"/>
      <c r="AY3208" s="1"/>
      <c r="AZ3208" s="1"/>
      <c r="BA3208" s="1"/>
      <c r="BB3208" s="1"/>
      <c r="BC3208" s="1"/>
      <c r="BD3208" s="1"/>
      <c r="BE3208" s="1"/>
      <c r="BF3208" s="1"/>
      <c r="BG3208" s="1"/>
      <c r="BH3208" s="1"/>
      <c r="BI3208" s="1"/>
      <c r="BJ3208" s="1"/>
      <c r="BK3208" s="1"/>
    </row>
    <row r="3209" spans="1:63" s="2" customFormat="1" ht="15" customHeight="1" x14ac:dyDescent="0.15">
      <c r="A3209" s="1"/>
      <c r="B3209" s="1"/>
      <c r="C3209" s="1"/>
      <c r="D3209" s="1"/>
      <c r="E3209" s="1"/>
      <c r="F3209" s="1"/>
      <c r="G3209" s="1"/>
      <c r="H3209" s="1"/>
      <c r="I3209" s="1"/>
      <c r="J3209" s="1"/>
      <c r="K3209" s="1"/>
      <c r="L3209" s="1"/>
      <c r="M3209" s="1"/>
      <c r="N3209" s="1"/>
      <c r="O3209" s="1"/>
      <c r="P3209" s="1"/>
      <c r="Q3209" s="1"/>
      <c r="R3209" s="1"/>
      <c r="S3209" s="1"/>
      <c r="T3209" s="1"/>
      <c r="U3209" s="1"/>
      <c r="V3209" s="1"/>
      <c r="W3209" s="1"/>
      <c r="X3209" s="1"/>
      <c r="Y3209" s="1"/>
      <c r="Z3209" s="1"/>
      <c r="AA3209" s="1"/>
      <c r="AB3209" s="1"/>
      <c r="AC3209" s="1"/>
      <c r="AD3209" s="1"/>
      <c r="AE3209" s="1"/>
      <c r="AF3209" s="83"/>
      <c r="AG3209" s="87"/>
      <c r="AH3209" s="1"/>
      <c r="AI3209" s="1"/>
      <c r="AJ3209" s="1"/>
      <c r="AK3209" s="1"/>
      <c r="AL3209" s="1"/>
      <c r="AM3209" s="1"/>
      <c r="AN3209" s="1"/>
      <c r="AO3209" s="1"/>
      <c r="AP3209" s="1"/>
      <c r="AQ3209" s="1"/>
      <c r="AR3209" s="1"/>
      <c r="AS3209" s="1"/>
      <c r="AT3209" s="1"/>
      <c r="AU3209" s="1"/>
      <c r="AV3209" s="1"/>
      <c r="AW3209" s="1"/>
      <c r="AX3209" s="1"/>
      <c r="AY3209" s="1"/>
      <c r="AZ3209" s="1"/>
      <c r="BA3209" s="1"/>
      <c r="BB3209" s="1"/>
      <c r="BC3209" s="1"/>
      <c r="BD3209" s="1"/>
      <c r="BE3209" s="1"/>
      <c r="BF3209" s="1"/>
      <c r="BG3209" s="1"/>
      <c r="BH3209" s="1"/>
      <c r="BI3209" s="1"/>
      <c r="BJ3209" s="1"/>
      <c r="BK3209" s="1"/>
    </row>
    <row r="3210" spans="1:63" s="2" customFormat="1" ht="15" customHeight="1" x14ac:dyDescent="0.15">
      <c r="A3210" s="1"/>
      <c r="B3210" s="1"/>
      <c r="C3210" s="1"/>
      <c r="D3210" s="1"/>
      <c r="E3210" s="1"/>
      <c r="F3210" s="1"/>
      <c r="G3210" s="1"/>
      <c r="H3210" s="1"/>
      <c r="I3210" s="1"/>
      <c r="J3210" s="1"/>
      <c r="K3210" s="1"/>
      <c r="L3210" s="1"/>
      <c r="M3210" s="1"/>
      <c r="N3210" s="1"/>
      <c r="O3210" s="1"/>
      <c r="P3210" s="1"/>
      <c r="Q3210" s="1"/>
      <c r="R3210" s="1"/>
      <c r="S3210" s="1"/>
      <c r="T3210" s="1"/>
      <c r="U3210" s="1"/>
      <c r="V3210" s="1"/>
      <c r="W3210" s="1"/>
      <c r="X3210" s="1"/>
      <c r="Y3210" s="1"/>
      <c r="Z3210" s="1"/>
      <c r="AA3210" s="1"/>
      <c r="AB3210" s="1"/>
      <c r="AC3210" s="1"/>
      <c r="AD3210" s="1"/>
      <c r="AE3210" s="1"/>
      <c r="AF3210" s="83"/>
      <c r="AG3210" s="87"/>
      <c r="AH3210" s="1"/>
      <c r="AI3210" s="1"/>
      <c r="AJ3210" s="1"/>
      <c r="AK3210" s="1"/>
      <c r="AL3210" s="1"/>
      <c r="AM3210" s="1"/>
      <c r="AN3210" s="1"/>
      <c r="AO3210" s="1"/>
      <c r="AP3210" s="1"/>
      <c r="AQ3210" s="1"/>
      <c r="AR3210" s="1"/>
      <c r="AS3210" s="1"/>
      <c r="AT3210" s="1"/>
      <c r="AU3210" s="1"/>
      <c r="AV3210" s="1"/>
      <c r="AW3210" s="1"/>
      <c r="AX3210" s="1"/>
      <c r="AY3210" s="1"/>
      <c r="AZ3210" s="1"/>
      <c r="BA3210" s="1"/>
      <c r="BB3210" s="1"/>
      <c r="BC3210" s="1"/>
      <c r="BD3210" s="1"/>
      <c r="BE3210" s="1"/>
      <c r="BF3210" s="1"/>
      <c r="BG3210" s="1"/>
      <c r="BH3210" s="1"/>
      <c r="BI3210" s="1"/>
      <c r="BJ3210" s="1"/>
      <c r="BK3210" s="1"/>
    </row>
    <row r="3211" spans="1:63" s="2" customFormat="1" ht="15" customHeight="1" x14ac:dyDescent="0.15">
      <c r="A3211" s="1"/>
      <c r="B3211" s="1"/>
      <c r="C3211" s="1"/>
      <c r="D3211" s="1"/>
      <c r="E3211" s="1"/>
      <c r="F3211" s="1"/>
      <c r="G3211" s="1"/>
      <c r="H3211" s="1"/>
      <c r="I3211" s="1"/>
      <c r="J3211" s="1"/>
      <c r="K3211" s="1"/>
      <c r="L3211" s="1"/>
      <c r="M3211" s="1"/>
      <c r="N3211" s="1"/>
      <c r="O3211" s="1"/>
      <c r="P3211" s="1"/>
      <c r="Q3211" s="1"/>
      <c r="R3211" s="1"/>
      <c r="S3211" s="1"/>
      <c r="T3211" s="1"/>
      <c r="U3211" s="1"/>
      <c r="V3211" s="1"/>
      <c r="W3211" s="1"/>
      <c r="X3211" s="1"/>
      <c r="Y3211" s="1"/>
      <c r="Z3211" s="1"/>
      <c r="AA3211" s="1"/>
      <c r="AB3211" s="1"/>
      <c r="AC3211" s="1"/>
      <c r="AD3211" s="1"/>
      <c r="AE3211" s="1"/>
      <c r="AF3211" s="83"/>
      <c r="AG3211" s="87"/>
      <c r="AH3211" s="1"/>
      <c r="AI3211" s="1"/>
      <c r="AJ3211" s="1"/>
      <c r="AK3211" s="1"/>
      <c r="AL3211" s="1"/>
      <c r="AM3211" s="1"/>
      <c r="AN3211" s="1"/>
      <c r="AO3211" s="1"/>
      <c r="AP3211" s="1"/>
      <c r="AQ3211" s="1"/>
      <c r="AR3211" s="1"/>
      <c r="AS3211" s="1"/>
      <c r="AT3211" s="1"/>
      <c r="AU3211" s="1"/>
      <c r="AV3211" s="1"/>
      <c r="AW3211" s="1"/>
      <c r="AX3211" s="1"/>
      <c r="AY3211" s="1"/>
      <c r="AZ3211" s="1"/>
      <c r="BA3211" s="1"/>
      <c r="BB3211" s="1"/>
      <c r="BC3211" s="1"/>
      <c r="BD3211" s="1"/>
      <c r="BE3211" s="1"/>
      <c r="BF3211" s="1"/>
      <c r="BG3211" s="1"/>
      <c r="BH3211" s="1"/>
      <c r="BI3211" s="1"/>
      <c r="BJ3211" s="1"/>
      <c r="BK3211" s="1"/>
    </row>
    <row r="3212" spans="1:63" s="2" customFormat="1" ht="15" customHeight="1" x14ac:dyDescent="0.15">
      <c r="A3212" s="1"/>
      <c r="B3212" s="1"/>
      <c r="C3212" s="1"/>
      <c r="D3212" s="1"/>
      <c r="E3212" s="1"/>
      <c r="F3212" s="1"/>
      <c r="G3212" s="1"/>
      <c r="H3212" s="1"/>
      <c r="I3212" s="1"/>
      <c r="J3212" s="1"/>
      <c r="K3212" s="1"/>
      <c r="L3212" s="1"/>
      <c r="M3212" s="1"/>
      <c r="N3212" s="1"/>
      <c r="O3212" s="1"/>
      <c r="P3212" s="1"/>
      <c r="Q3212" s="1"/>
      <c r="R3212" s="1"/>
      <c r="S3212" s="1"/>
      <c r="T3212" s="1"/>
      <c r="U3212" s="1"/>
      <c r="V3212" s="1"/>
      <c r="W3212" s="1"/>
      <c r="X3212" s="1"/>
      <c r="Y3212" s="1"/>
      <c r="Z3212" s="1"/>
      <c r="AA3212" s="1"/>
      <c r="AB3212" s="1"/>
      <c r="AC3212" s="1"/>
      <c r="AD3212" s="1"/>
      <c r="AE3212" s="1"/>
      <c r="AF3212" s="83"/>
      <c r="AG3212" s="87"/>
      <c r="AH3212" s="1"/>
      <c r="AI3212" s="1"/>
      <c r="AJ3212" s="1"/>
      <c r="AK3212" s="1"/>
      <c r="AL3212" s="1"/>
      <c r="AM3212" s="1"/>
      <c r="AN3212" s="1"/>
      <c r="AO3212" s="1"/>
      <c r="AP3212" s="1"/>
      <c r="AQ3212" s="1"/>
      <c r="AR3212" s="1"/>
      <c r="AS3212" s="1"/>
      <c r="AT3212" s="1"/>
      <c r="AU3212" s="1"/>
      <c r="AV3212" s="1"/>
      <c r="AW3212" s="1"/>
      <c r="AX3212" s="1"/>
      <c r="AY3212" s="1"/>
      <c r="AZ3212" s="1"/>
      <c r="BA3212" s="1"/>
      <c r="BB3212" s="1"/>
      <c r="BC3212" s="1"/>
      <c r="BD3212" s="1"/>
      <c r="BE3212" s="1"/>
      <c r="BF3212" s="1"/>
      <c r="BG3212" s="1"/>
      <c r="BH3212" s="1"/>
      <c r="BI3212" s="1"/>
      <c r="BJ3212" s="1"/>
      <c r="BK3212" s="1"/>
    </row>
    <row r="3213" spans="1:63" s="2" customFormat="1" ht="15" customHeight="1" x14ac:dyDescent="0.15">
      <c r="A3213" s="1"/>
      <c r="B3213" s="1"/>
      <c r="C3213" s="1"/>
      <c r="D3213" s="1"/>
      <c r="E3213" s="1"/>
      <c r="F3213" s="1"/>
      <c r="G3213" s="1"/>
      <c r="H3213" s="1"/>
      <c r="I3213" s="1"/>
      <c r="J3213" s="1"/>
      <c r="K3213" s="1"/>
      <c r="L3213" s="1"/>
      <c r="M3213" s="1"/>
      <c r="N3213" s="1"/>
      <c r="O3213" s="1"/>
      <c r="P3213" s="1"/>
      <c r="Q3213" s="1"/>
      <c r="R3213" s="1"/>
      <c r="S3213" s="1"/>
      <c r="T3213" s="1"/>
      <c r="U3213" s="1"/>
      <c r="V3213" s="1"/>
      <c r="W3213" s="1"/>
      <c r="X3213" s="1"/>
      <c r="Y3213" s="1"/>
      <c r="Z3213" s="1"/>
      <c r="AA3213" s="1"/>
      <c r="AB3213" s="1"/>
      <c r="AC3213" s="1"/>
      <c r="AD3213" s="1"/>
      <c r="AE3213" s="1"/>
      <c r="AF3213" s="83"/>
      <c r="AG3213" s="87"/>
      <c r="AH3213" s="1"/>
      <c r="AI3213" s="1"/>
      <c r="AJ3213" s="1"/>
      <c r="AK3213" s="1"/>
      <c r="AL3213" s="1"/>
      <c r="AM3213" s="1"/>
      <c r="AN3213" s="1"/>
      <c r="AO3213" s="1"/>
      <c r="AP3213" s="1"/>
      <c r="AQ3213" s="1"/>
      <c r="AR3213" s="1"/>
      <c r="AS3213" s="1"/>
      <c r="AT3213" s="1"/>
      <c r="AU3213" s="1"/>
      <c r="AV3213" s="1"/>
      <c r="AW3213" s="1"/>
      <c r="AX3213" s="1"/>
      <c r="AY3213" s="1"/>
      <c r="AZ3213" s="1"/>
      <c r="BA3213" s="1"/>
      <c r="BB3213" s="1"/>
      <c r="BC3213" s="1"/>
      <c r="BD3213" s="1"/>
      <c r="BE3213" s="1"/>
      <c r="BF3213" s="1"/>
      <c r="BG3213" s="1"/>
      <c r="BH3213" s="1"/>
      <c r="BI3213" s="1"/>
      <c r="BJ3213" s="1"/>
      <c r="BK3213" s="1"/>
    </row>
    <row r="3214" spans="1:63" s="2" customFormat="1" ht="15" customHeight="1" x14ac:dyDescent="0.15">
      <c r="A3214" s="1"/>
      <c r="B3214" s="1"/>
      <c r="C3214" s="1"/>
      <c r="D3214" s="1"/>
      <c r="E3214" s="1"/>
      <c r="F3214" s="1"/>
      <c r="G3214" s="1"/>
      <c r="H3214" s="1"/>
      <c r="I3214" s="1"/>
      <c r="J3214" s="1"/>
      <c r="K3214" s="1"/>
      <c r="L3214" s="1"/>
      <c r="M3214" s="1"/>
      <c r="N3214" s="1"/>
      <c r="O3214" s="1"/>
      <c r="P3214" s="1"/>
      <c r="Q3214" s="1"/>
      <c r="R3214" s="1"/>
      <c r="S3214" s="1"/>
      <c r="T3214" s="1"/>
      <c r="U3214" s="1"/>
      <c r="V3214" s="1"/>
      <c r="W3214" s="1"/>
      <c r="X3214" s="1"/>
      <c r="Y3214" s="1"/>
      <c r="Z3214" s="1"/>
      <c r="AA3214" s="1"/>
      <c r="AB3214" s="1"/>
      <c r="AC3214" s="1"/>
      <c r="AD3214" s="1"/>
      <c r="AE3214" s="1"/>
      <c r="AF3214" s="83"/>
      <c r="AG3214" s="87"/>
      <c r="AH3214" s="1"/>
      <c r="AI3214" s="1"/>
      <c r="AJ3214" s="1"/>
      <c r="AK3214" s="1"/>
      <c r="AL3214" s="1"/>
      <c r="AM3214" s="1"/>
      <c r="AN3214" s="1"/>
      <c r="AO3214" s="1"/>
      <c r="AP3214" s="1"/>
      <c r="AQ3214" s="1"/>
      <c r="AR3214" s="1"/>
      <c r="AS3214" s="1"/>
      <c r="AT3214" s="1"/>
      <c r="AU3214" s="1"/>
      <c r="AV3214" s="1"/>
      <c r="AW3214" s="1"/>
      <c r="AX3214" s="1"/>
      <c r="AY3214" s="1"/>
      <c r="AZ3214" s="1"/>
      <c r="BA3214" s="1"/>
      <c r="BB3214" s="1"/>
      <c r="BC3214" s="1"/>
      <c r="BD3214" s="1"/>
      <c r="BE3214" s="1"/>
      <c r="BF3214" s="1"/>
      <c r="BG3214" s="1"/>
      <c r="BH3214" s="1"/>
      <c r="BI3214" s="1"/>
      <c r="BJ3214" s="1"/>
      <c r="BK3214" s="1"/>
    </row>
    <row r="3215" spans="1:63" s="2" customFormat="1" ht="15" customHeight="1" x14ac:dyDescent="0.15">
      <c r="A3215" s="1"/>
      <c r="B3215" s="1"/>
      <c r="C3215" s="1"/>
      <c r="D3215" s="1"/>
      <c r="E3215" s="1"/>
      <c r="F3215" s="1"/>
      <c r="G3215" s="1"/>
      <c r="H3215" s="1"/>
      <c r="I3215" s="1"/>
      <c r="J3215" s="1"/>
      <c r="K3215" s="1"/>
      <c r="L3215" s="1"/>
      <c r="M3215" s="1"/>
      <c r="N3215" s="1"/>
      <c r="O3215" s="1"/>
      <c r="P3215" s="1"/>
      <c r="Q3215" s="1"/>
      <c r="R3215" s="1"/>
      <c r="S3215" s="1"/>
      <c r="T3215" s="1"/>
      <c r="U3215" s="1"/>
      <c r="V3215" s="1"/>
      <c r="W3215" s="1"/>
      <c r="X3215" s="1"/>
      <c r="Y3215" s="1"/>
      <c r="Z3215" s="1"/>
      <c r="AA3215" s="1"/>
      <c r="AB3215" s="1"/>
      <c r="AC3215" s="1"/>
      <c r="AD3215" s="1"/>
      <c r="AE3215" s="1"/>
      <c r="AF3215" s="83"/>
      <c r="AG3215" s="87"/>
      <c r="AH3215" s="1"/>
      <c r="AI3215" s="1"/>
      <c r="AJ3215" s="1"/>
      <c r="AK3215" s="1"/>
      <c r="AL3215" s="1"/>
      <c r="AM3215" s="1"/>
      <c r="AN3215" s="1"/>
      <c r="AO3215" s="1"/>
      <c r="AP3215" s="1"/>
      <c r="AQ3215" s="1"/>
      <c r="AR3215" s="1"/>
      <c r="AS3215" s="1"/>
      <c r="AT3215" s="1"/>
      <c r="AU3215" s="1"/>
      <c r="AV3215" s="1"/>
      <c r="AW3215" s="1"/>
      <c r="AX3215" s="1"/>
      <c r="AY3215" s="1"/>
      <c r="AZ3215" s="1"/>
      <c r="BA3215" s="1"/>
      <c r="BB3215" s="1"/>
      <c r="BC3215" s="1"/>
      <c r="BD3215" s="1"/>
      <c r="BE3215" s="1"/>
      <c r="BF3215" s="1"/>
      <c r="BG3215" s="1"/>
      <c r="BH3215" s="1"/>
      <c r="BI3215" s="1"/>
      <c r="BJ3215" s="1"/>
      <c r="BK3215" s="1"/>
    </row>
    <row r="3216" spans="1:63" s="2" customFormat="1" ht="15" customHeight="1" x14ac:dyDescent="0.15">
      <c r="A3216" s="1"/>
      <c r="B3216" s="1"/>
      <c r="C3216" s="1"/>
      <c r="D3216" s="1"/>
      <c r="E3216" s="1"/>
      <c r="F3216" s="1"/>
      <c r="G3216" s="1"/>
      <c r="H3216" s="1"/>
      <c r="I3216" s="1"/>
      <c r="J3216" s="1"/>
      <c r="K3216" s="1"/>
      <c r="L3216" s="1"/>
      <c r="M3216" s="1"/>
      <c r="N3216" s="1"/>
      <c r="O3216" s="1"/>
      <c r="P3216" s="1"/>
      <c r="Q3216" s="1"/>
      <c r="R3216" s="1"/>
      <c r="S3216" s="1"/>
      <c r="T3216" s="1"/>
      <c r="U3216" s="1"/>
      <c r="V3216" s="1"/>
      <c r="W3216" s="1"/>
      <c r="X3216" s="1"/>
      <c r="Y3216" s="1"/>
      <c r="Z3216" s="1"/>
      <c r="AA3216" s="1"/>
      <c r="AB3216" s="1"/>
      <c r="AC3216" s="1"/>
      <c r="AD3216" s="1"/>
      <c r="AE3216" s="1"/>
      <c r="AF3216" s="83"/>
      <c r="AG3216" s="87"/>
      <c r="AH3216" s="1"/>
      <c r="AI3216" s="1"/>
      <c r="AJ3216" s="1"/>
      <c r="AK3216" s="1"/>
      <c r="AL3216" s="1"/>
      <c r="AM3216" s="1"/>
      <c r="AN3216" s="1"/>
      <c r="AO3216" s="1"/>
      <c r="AP3216" s="1"/>
      <c r="AQ3216" s="1"/>
      <c r="AR3216" s="1"/>
      <c r="AS3216" s="1"/>
      <c r="AT3216" s="1"/>
      <c r="AU3216" s="1"/>
      <c r="AV3216" s="1"/>
      <c r="AW3216" s="1"/>
      <c r="AX3216" s="1"/>
      <c r="AY3216" s="1"/>
      <c r="AZ3216" s="1"/>
      <c r="BA3216" s="1"/>
      <c r="BB3216" s="1"/>
      <c r="BC3216" s="1"/>
      <c r="BD3216" s="1"/>
      <c r="BE3216" s="1"/>
      <c r="BF3216" s="1"/>
      <c r="BG3216" s="1"/>
      <c r="BH3216" s="1"/>
      <c r="BI3216" s="1"/>
      <c r="BJ3216" s="1"/>
      <c r="BK3216" s="1"/>
    </row>
    <row r="3217" spans="1:63" s="2" customFormat="1" ht="15" customHeight="1" x14ac:dyDescent="0.15">
      <c r="A3217" s="1"/>
      <c r="B3217" s="1"/>
      <c r="C3217" s="1"/>
      <c r="D3217" s="1"/>
      <c r="E3217" s="1"/>
      <c r="F3217" s="1"/>
      <c r="G3217" s="1"/>
      <c r="H3217" s="1"/>
      <c r="I3217" s="1"/>
      <c r="J3217" s="1"/>
      <c r="K3217" s="1"/>
      <c r="L3217" s="1"/>
      <c r="M3217" s="1"/>
      <c r="N3217" s="1"/>
      <c r="O3217" s="1"/>
      <c r="P3217" s="1"/>
      <c r="Q3217" s="1"/>
      <c r="R3217" s="1"/>
      <c r="S3217" s="1"/>
      <c r="T3217" s="1"/>
      <c r="U3217" s="1"/>
      <c r="V3217" s="1"/>
      <c r="W3217" s="1"/>
      <c r="X3217" s="1"/>
      <c r="Y3217" s="1"/>
      <c r="Z3217" s="1"/>
      <c r="AA3217" s="1"/>
      <c r="AB3217" s="1"/>
      <c r="AC3217" s="1"/>
      <c r="AD3217" s="1"/>
      <c r="AE3217" s="1"/>
      <c r="AF3217" s="83"/>
      <c r="AG3217" s="87"/>
      <c r="AH3217" s="1"/>
      <c r="AI3217" s="1"/>
      <c r="AJ3217" s="1"/>
      <c r="AK3217" s="1"/>
      <c r="AL3217" s="1"/>
      <c r="AM3217" s="1"/>
      <c r="AN3217" s="1"/>
      <c r="AO3217" s="1"/>
      <c r="AP3217" s="1"/>
      <c r="AQ3217" s="1"/>
      <c r="AR3217" s="1"/>
      <c r="AS3217" s="1"/>
      <c r="AT3217" s="1"/>
      <c r="AU3217" s="1"/>
      <c r="AV3217" s="1"/>
      <c r="AW3217" s="1"/>
      <c r="AX3217" s="1"/>
      <c r="AY3217" s="1"/>
      <c r="AZ3217" s="1"/>
      <c r="BA3217" s="1"/>
      <c r="BB3217" s="1"/>
      <c r="BC3217" s="1"/>
      <c r="BD3217" s="1"/>
      <c r="BE3217" s="1"/>
      <c r="BF3217" s="1"/>
      <c r="BG3217" s="1"/>
      <c r="BH3217" s="1"/>
      <c r="BI3217" s="1"/>
      <c r="BJ3217" s="1"/>
      <c r="BK3217" s="1"/>
    </row>
    <row r="3218" spans="1:63" s="2" customFormat="1" ht="15" customHeight="1" x14ac:dyDescent="0.15">
      <c r="A3218" s="1"/>
      <c r="B3218" s="1"/>
      <c r="C3218" s="1"/>
      <c r="D3218" s="1"/>
      <c r="E3218" s="1"/>
      <c r="F3218" s="1"/>
      <c r="G3218" s="1"/>
      <c r="H3218" s="1"/>
      <c r="I3218" s="1"/>
      <c r="J3218" s="1"/>
      <c r="K3218" s="1"/>
      <c r="L3218" s="1"/>
      <c r="M3218" s="1"/>
      <c r="N3218" s="1"/>
      <c r="O3218" s="1"/>
      <c r="P3218" s="1"/>
      <c r="Q3218" s="1"/>
      <c r="R3218" s="1"/>
      <c r="S3218" s="1"/>
      <c r="T3218" s="1"/>
      <c r="U3218" s="1"/>
      <c r="V3218" s="1"/>
      <c r="W3218" s="1"/>
      <c r="X3218" s="1"/>
      <c r="Y3218" s="1"/>
      <c r="Z3218" s="1"/>
      <c r="AA3218" s="1"/>
      <c r="AB3218" s="1"/>
      <c r="AC3218" s="1"/>
      <c r="AD3218" s="1"/>
      <c r="AE3218" s="1"/>
      <c r="AF3218" s="83"/>
      <c r="AG3218" s="87"/>
      <c r="AH3218" s="1"/>
      <c r="AI3218" s="1"/>
      <c r="AJ3218" s="1"/>
      <c r="AK3218" s="1"/>
      <c r="AL3218" s="1"/>
      <c r="AM3218" s="1"/>
      <c r="AN3218" s="1"/>
      <c r="AO3218" s="1"/>
      <c r="AP3218" s="1"/>
      <c r="AQ3218" s="1"/>
      <c r="AR3218" s="1"/>
      <c r="AS3218" s="1"/>
      <c r="AT3218" s="1"/>
      <c r="AU3218" s="1"/>
      <c r="AV3218" s="1"/>
      <c r="AW3218" s="1"/>
      <c r="AX3218" s="1"/>
      <c r="AY3218" s="1"/>
      <c r="AZ3218" s="1"/>
      <c r="BA3218" s="1"/>
      <c r="BB3218" s="1"/>
      <c r="BC3218" s="1"/>
      <c r="BD3218" s="1"/>
      <c r="BE3218" s="1"/>
      <c r="BF3218" s="1"/>
      <c r="BG3218" s="1"/>
      <c r="BH3218" s="1"/>
      <c r="BI3218" s="1"/>
      <c r="BJ3218" s="1"/>
      <c r="BK3218" s="1"/>
    </row>
    <row r="3219" spans="1:63" s="2" customFormat="1" ht="15" customHeight="1" x14ac:dyDescent="0.15">
      <c r="A3219" s="1"/>
      <c r="B3219" s="1"/>
      <c r="C3219" s="1"/>
      <c r="D3219" s="1"/>
      <c r="E3219" s="1"/>
      <c r="F3219" s="1"/>
      <c r="G3219" s="1"/>
      <c r="H3219" s="1"/>
      <c r="I3219" s="1"/>
      <c r="J3219" s="1"/>
      <c r="K3219" s="1"/>
      <c r="L3219" s="1"/>
      <c r="M3219" s="1"/>
      <c r="N3219" s="1"/>
      <c r="O3219" s="1"/>
      <c r="P3219" s="1"/>
      <c r="Q3219" s="1"/>
      <c r="R3219" s="1"/>
      <c r="S3219" s="1"/>
      <c r="T3219" s="1"/>
      <c r="U3219" s="1"/>
      <c r="V3219" s="1"/>
      <c r="W3219" s="1"/>
      <c r="X3219" s="1"/>
      <c r="Y3219" s="1"/>
      <c r="Z3219" s="1"/>
      <c r="AA3219" s="1"/>
      <c r="AB3219" s="1"/>
      <c r="AC3219" s="1"/>
      <c r="AD3219" s="1"/>
      <c r="AE3219" s="1"/>
      <c r="AF3219" s="83"/>
      <c r="AG3219" s="87"/>
      <c r="AH3219" s="1"/>
      <c r="AI3219" s="1"/>
      <c r="AJ3219" s="1"/>
      <c r="AK3219" s="1"/>
      <c r="AL3219" s="1"/>
      <c r="AM3219" s="1"/>
      <c r="AN3219" s="1"/>
      <c r="AO3219" s="1"/>
      <c r="AP3219" s="1"/>
      <c r="AQ3219" s="1"/>
      <c r="AR3219" s="1"/>
      <c r="AS3219" s="1"/>
      <c r="AT3219" s="1"/>
      <c r="AU3219" s="1"/>
      <c r="AV3219" s="1"/>
      <c r="AW3219" s="1"/>
      <c r="AX3219" s="1"/>
      <c r="AY3219" s="1"/>
      <c r="AZ3219" s="1"/>
      <c r="BA3219" s="1"/>
      <c r="BB3219" s="1"/>
      <c r="BC3219" s="1"/>
      <c r="BD3219" s="1"/>
      <c r="BE3219" s="1"/>
      <c r="BF3219" s="1"/>
      <c r="BG3219" s="1"/>
      <c r="BH3219" s="1"/>
      <c r="BI3219" s="1"/>
      <c r="BJ3219" s="1"/>
      <c r="BK3219" s="1"/>
    </row>
    <row r="3220" spans="1:63" s="2" customFormat="1" ht="15" customHeight="1" x14ac:dyDescent="0.15">
      <c r="A3220" s="1"/>
      <c r="B3220" s="1"/>
      <c r="C3220" s="1"/>
      <c r="D3220" s="1"/>
      <c r="E3220" s="1"/>
      <c r="F3220" s="1"/>
      <c r="G3220" s="1"/>
      <c r="H3220" s="1"/>
      <c r="I3220" s="1"/>
      <c r="J3220" s="1"/>
      <c r="K3220" s="1"/>
      <c r="L3220" s="1"/>
      <c r="M3220" s="1"/>
      <c r="N3220" s="1"/>
      <c r="O3220" s="1"/>
      <c r="P3220" s="1"/>
      <c r="Q3220" s="1"/>
      <c r="R3220" s="1"/>
      <c r="S3220" s="1"/>
      <c r="T3220" s="1"/>
      <c r="U3220" s="1"/>
      <c r="V3220" s="1"/>
      <c r="W3220" s="1"/>
      <c r="X3220" s="1"/>
      <c r="Y3220" s="1"/>
      <c r="Z3220" s="1"/>
      <c r="AA3220" s="1"/>
      <c r="AB3220" s="1"/>
      <c r="AC3220" s="1"/>
      <c r="AD3220" s="1"/>
      <c r="AE3220" s="1"/>
      <c r="AF3220" s="83"/>
      <c r="AG3220" s="87"/>
      <c r="AH3220" s="1"/>
      <c r="AI3220" s="1"/>
      <c r="AJ3220" s="1"/>
      <c r="AK3220" s="1"/>
      <c r="AL3220" s="1"/>
      <c r="AM3220" s="1"/>
      <c r="AN3220" s="1"/>
      <c r="AO3220" s="1"/>
      <c r="AP3220" s="1"/>
      <c r="AQ3220" s="1"/>
      <c r="AR3220" s="1"/>
      <c r="AS3220" s="1"/>
      <c r="AT3220" s="1"/>
      <c r="AU3220" s="1"/>
      <c r="AV3220" s="1"/>
      <c r="AW3220" s="1"/>
      <c r="AX3220" s="1"/>
      <c r="AY3220" s="1"/>
      <c r="AZ3220" s="1"/>
      <c r="BA3220" s="1"/>
      <c r="BB3220" s="1"/>
      <c r="BC3220" s="1"/>
      <c r="BD3220" s="1"/>
      <c r="BE3220" s="1"/>
      <c r="BF3220" s="1"/>
      <c r="BG3220" s="1"/>
      <c r="BH3220" s="1"/>
      <c r="BI3220" s="1"/>
      <c r="BJ3220" s="1"/>
      <c r="BK3220" s="1"/>
    </row>
    <row r="3221" spans="1:63" s="2" customFormat="1" ht="15" customHeight="1" x14ac:dyDescent="0.15">
      <c r="A3221" s="1"/>
      <c r="B3221" s="1"/>
      <c r="C3221" s="1"/>
      <c r="D3221" s="1"/>
      <c r="E3221" s="1"/>
      <c r="F3221" s="1"/>
      <c r="G3221" s="1"/>
      <c r="H3221" s="1"/>
      <c r="I3221" s="1"/>
      <c r="J3221" s="1"/>
      <c r="K3221" s="1"/>
      <c r="L3221" s="1"/>
      <c r="M3221" s="1"/>
      <c r="N3221" s="1"/>
      <c r="O3221" s="1"/>
      <c r="P3221" s="1"/>
      <c r="Q3221" s="1"/>
      <c r="R3221" s="1"/>
      <c r="S3221" s="1"/>
      <c r="T3221" s="1"/>
      <c r="U3221" s="1"/>
      <c r="V3221" s="1"/>
      <c r="W3221" s="1"/>
      <c r="X3221" s="1"/>
      <c r="Y3221" s="1"/>
      <c r="Z3221" s="1"/>
      <c r="AA3221" s="1"/>
      <c r="AB3221" s="1"/>
      <c r="AC3221" s="1"/>
      <c r="AD3221" s="1"/>
      <c r="AE3221" s="1"/>
      <c r="AF3221" s="83"/>
      <c r="AG3221" s="87"/>
      <c r="AH3221" s="1"/>
      <c r="AI3221" s="1"/>
      <c r="AJ3221" s="1"/>
      <c r="AK3221" s="1"/>
      <c r="AL3221" s="1"/>
      <c r="AM3221" s="1"/>
      <c r="AN3221" s="1"/>
      <c r="AO3221" s="1"/>
      <c r="AP3221" s="1"/>
      <c r="AQ3221" s="1"/>
      <c r="AR3221" s="1"/>
      <c r="AS3221" s="1"/>
      <c r="AT3221" s="1"/>
      <c r="AU3221" s="1"/>
      <c r="AV3221" s="1"/>
      <c r="AW3221" s="1"/>
      <c r="AX3221" s="1"/>
      <c r="AY3221" s="1"/>
      <c r="AZ3221" s="1"/>
      <c r="BA3221" s="1"/>
      <c r="BB3221" s="1"/>
      <c r="BC3221" s="1"/>
      <c r="BD3221" s="1"/>
      <c r="BE3221" s="1"/>
      <c r="BF3221" s="1"/>
      <c r="BG3221" s="1"/>
      <c r="BH3221" s="1"/>
      <c r="BI3221" s="1"/>
      <c r="BJ3221" s="1"/>
      <c r="BK3221" s="1"/>
    </row>
    <row r="3222" spans="1:63" s="2" customFormat="1" ht="15" customHeight="1" x14ac:dyDescent="0.15">
      <c r="A3222" s="1"/>
      <c r="B3222" s="1"/>
      <c r="C3222" s="1"/>
      <c r="D3222" s="1"/>
      <c r="E3222" s="1"/>
      <c r="F3222" s="1"/>
      <c r="G3222" s="1"/>
      <c r="H3222" s="1"/>
      <c r="I3222" s="1"/>
      <c r="J3222" s="1"/>
      <c r="K3222" s="1"/>
      <c r="L3222" s="1"/>
      <c r="M3222" s="1"/>
      <c r="N3222" s="1"/>
      <c r="O3222" s="1"/>
      <c r="P3222" s="1"/>
      <c r="Q3222" s="1"/>
      <c r="R3222" s="1"/>
      <c r="S3222" s="1"/>
      <c r="T3222" s="1"/>
      <c r="U3222" s="1"/>
      <c r="V3222" s="1"/>
      <c r="W3222" s="1"/>
      <c r="X3222" s="1"/>
      <c r="Y3222" s="1"/>
      <c r="Z3222" s="1"/>
      <c r="AA3222" s="1"/>
      <c r="AB3222" s="1"/>
      <c r="AC3222" s="1"/>
      <c r="AD3222" s="1"/>
      <c r="AE3222" s="1"/>
      <c r="AF3222" s="83"/>
      <c r="AG3222" s="87"/>
      <c r="AH3222" s="1"/>
      <c r="AI3222" s="1"/>
      <c r="AJ3222" s="1"/>
      <c r="AK3222" s="1"/>
      <c r="AL3222" s="1"/>
      <c r="AM3222" s="1"/>
      <c r="AN3222" s="1"/>
      <c r="AO3222" s="1"/>
      <c r="AP3222" s="1"/>
      <c r="AQ3222" s="1"/>
      <c r="AR3222" s="1"/>
      <c r="AS3222" s="1"/>
      <c r="AT3222" s="1"/>
      <c r="AU3222" s="1"/>
      <c r="AV3222" s="1"/>
      <c r="AW3222" s="1"/>
      <c r="AX3222" s="1"/>
      <c r="AY3222" s="1"/>
      <c r="AZ3222" s="1"/>
      <c r="BA3222" s="1"/>
      <c r="BB3222" s="1"/>
      <c r="BC3222" s="1"/>
      <c r="BD3222" s="1"/>
      <c r="BE3222" s="1"/>
      <c r="BF3222" s="1"/>
      <c r="BG3222" s="1"/>
      <c r="BH3222" s="1"/>
      <c r="BI3222" s="1"/>
      <c r="BJ3222" s="1"/>
      <c r="BK3222" s="1"/>
    </row>
    <row r="3223" spans="1:63" s="2" customFormat="1" ht="15" customHeight="1" x14ac:dyDescent="0.15">
      <c r="A3223" s="1"/>
      <c r="B3223" s="1"/>
      <c r="C3223" s="1"/>
      <c r="D3223" s="1"/>
      <c r="E3223" s="1"/>
      <c r="F3223" s="1"/>
      <c r="G3223" s="1"/>
      <c r="H3223" s="1"/>
      <c r="I3223" s="1"/>
      <c r="J3223" s="1"/>
      <c r="K3223" s="1"/>
      <c r="L3223" s="1"/>
      <c r="M3223" s="1"/>
      <c r="N3223" s="1"/>
      <c r="O3223" s="1"/>
      <c r="P3223" s="1"/>
      <c r="Q3223" s="1"/>
      <c r="R3223" s="1"/>
      <c r="S3223" s="1"/>
      <c r="T3223" s="1"/>
      <c r="U3223" s="1"/>
      <c r="V3223" s="1"/>
      <c r="W3223" s="1"/>
      <c r="X3223" s="1"/>
      <c r="Y3223" s="1"/>
      <c r="Z3223" s="1"/>
      <c r="AA3223" s="1"/>
      <c r="AB3223" s="1"/>
      <c r="AC3223" s="1"/>
      <c r="AD3223" s="1"/>
      <c r="AE3223" s="1"/>
      <c r="AF3223" s="83"/>
      <c r="AG3223" s="87"/>
      <c r="AH3223" s="1"/>
      <c r="AI3223" s="1"/>
      <c r="AJ3223" s="1"/>
      <c r="AK3223" s="1"/>
      <c r="AL3223" s="1"/>
      <c r="AM3223" s="1"/>
      <c r="AN3223" s="1"/>
      <c r="AO3223" s="1"/>
      <c r="AP3223" s="1"/>
      <c r="AQ3223" s="1"/>
      <c r="AR3223" s="1"/>
      <c r="AS3223" s="1"/>
      <c r="AT3223" s="1"/>
      <c r="AU3223" s="1"/>
      <c r="AV3223" s="1"/>
      <c r="AW3223" s="1"/>
      <c r="AX3223" s="1"/>
      <c r="AY3223" s="1"/>
      <c r="AZ3223" s="1"/>
      <c r="BA3223" s="1"/>
      <c r="BB3223" s="1"/>
      <c r="BC3223" s="1"/>
      <c r="BD3223" s="1"/>
      <c r="BE3223" s="1"/>
      <c r="BF3223" s="1"/>
      <c r="BG3223" s="1"/>
      <c r="BH3223" s="1"/>
      <c r="BI3223" s="1"/>
      <c r="BJ3223" s="1"/>
      <c r="BK3223" s="1"/>
    </row>
    <row r="3224" spans="1:63" s="2" customFormat="1" ht="15" customHeight="1" x14ac:dyDescent="0.15">
      <c r="A3224" s="1"/>
      <c r="B3224" s="1"/>
      <c r="C3224" s="1"/>
      <c r="D3224" s="1"/>
      <c r="E3224" s="1"/>
      <c r="F3224" s="1"/>
      <c r="G3224" s="1"/>
      <c r="H3224" s="1"/>
      <c r="I3224" s="1"/>
      <c r="J3224" s="1"/>
      <c r="K3224" s="1"/>
      <c r="L3224" s="1"/>
      <c r="M3224" s="1"/>
      <c r="N3224" s="1"/>
      <c r="O3224" s="1"/>
      <c r="P3224" s="1"/>
      <c r="Q3224" s="1"/>
      <c r="R3224" s="1"/>
      <c r="S3224" s="1"/>
      <c r="T3224" s="1"/>
      <c r="U3224" s="1"/>
      <c r="V3224" s="1"/>
      <c r="W3224" s="1"/>
      <c r="X3224" s="1"/>
      <c r="Y3224" s="1"/>
      <c r="Z3224" s="1"/>
      <c r="AA3224" s="1"/>
      <c r="AB3224" s="1"/>
      <c r="AC3224" s="1"/>
      <c r="AD3224" s="1"/>
      <c r="AE3224" s="1"/>
      <c r="AF3224" s="83"/>
      <c r="AG3224" s="87"/>
      <c r="AH3224" s="1"/>
      <c r="AI3224" s="1"/>
      <c r="AJ3224" s="1"/>
      <c r="AK3224" s="1"/>
      <c r="AL3224" s="1"/>
      <c r="AM3224" s="1"/>
      <c r="AN3224" s="1"/>
      <c r="AO3224" s="1"/>
      <c r="AP3224" s="1"/>
      <c r="AQ3224" s="1"/>
      <c r="AR3224" s="1"/>
      <c r="AS3224" s="1"/>
      <c r="AT3224" s="1"/>
      <c r="AU3224" s="1"/>
      <c r="AV3224" s="1"/>
      <c r="AW3224" s="1"/>
      <c r="AX3224" s="1"/>
      <c r="AY3224" s="1"/>
      <c r="AZ3224" s="1"/>
      <c r="BA3224" s="1"/>
      <c r="BB3224" s="1"/>
      <c r="BC3224" s="1"/>
      <c r="BD3224" s="1"/>
      <c r="BE3224" s="1"/>
      <c r="BF3224" s="1"/>
      <c r="BG3224" s="1"/>
      <c r="BH3224" s="1"/>
      <c r="BI3224" s="1"/>
      <c r="BJ3224" s="1"/>
      <c r="BK3224" s="1"/>
    </row>
    <row r="3225" spans="1:63" s="2" customFormat="1" ht="15" customHeight="1" x14ac:dyDescent="0.15">
      <c r="A3225" s="1"/>
      <c r="B3225" s="1"/>
      <c r="C3225" s="1"/>
      <c r="D3225" s="1"/>
      <c r="E3225" s="1"/>
      <c r="F3225" s="1"/>
      <c r="G3225" s="1"/>
      <c r="H3225" s="1"/>
      <c r="I3225" s="1"/>
      <c r="J3225" s="1"/>
      <c r="K3225" s="1"/>
      <c r="L3225" s="1"/>
      <c r="M3225" s="1"/>
      <c r="N3225" s="1"/>
      <c r="O3225" s="1"/>
      <c r="P3225" s="1"/>
      <c r="Q3225" s="1"/>
      <c r="R3225" s="1"/>
      <c r="S3225" s="1"/>
      <c r="T3225" s="1"/>
      <c r="U3225" s="1"/>
      <c r="V3225" s="1"/>
      <c r="W3225" s="1"/>
      <c r="X3225" s="1"/>
      <c r="Y3225" s="1"/>
      <c r="Z3225" s="1"/>
      <c r="AA3225" s="1"/>
      <c r="AB3225" s="1"/>
      <c r="AC3225" s="1"/>
      <c r="AD3225" s="1"/>
      <c r="AE3225" s="1"/>
      <c r="AF3225" s="83"/>
      <c r="AG3225" s="87"/>
      <c r="AH3225" s="1"/>
      <c r="AI3225" s="1"/>
      <c r="AJ3225" s="1"/>
      <c r="AK3225" s="1"/>
      <c r="AL3225" s="1"/>
      <c r="AM3225" s="1"/>
      <c r="AN3225" s="1"/>
      <c r="AO3225" s="1"/>
      <c r="AP3225" s="1"/>
      <c r="AQ3225" s="1"/>
      <c r="AR3225" s="1"/>
      <c r="AS3225" s="1"/>
      <c r="AT3225" s="1"/>
      <c r="AU3225" s="1"/>
      <c r="AV3225" s="1"/>
      <c r="AW3225" s="1"/>
      <c r="AX3225" s="1"/>
      <c r="AY3225" s="1"/>
      <c r="AZ3225" s="1"/>
      <c r="BA3225" s="1"/>
      <c r="BB3225" s="1"/>
      <c r="BC3225" s="1"/>
      <c r="BD3225" s="1"/>
      <c r="BE3225" s="1"/>
      <c r="BF3225" s="1"/>
      <c r="BG3225" s="1"/>
      <c r="BH3225" s="1"/>
      <c r="BI3225" s="1"/>
      <c r="BJ3225" s="1"/>
      <c r="BK3225" s="1"/>
    </row>
    <row r="3226" spans="1:63" s="2" customFormat="1" ht="15" customHeight="1" x14ac:dyDescent="0.15">
      <c r="A3226" s="1"/>
      <c r="B3226" s="1"/>
      <c r="C3226" s="1"/>
      <c r="D3226" s="1"/>
      <c r="E3226" s="1"/>
      <c r="F3226" s="1"/>
      <c r="G3226" s="1"/>
      <c r="H3226" s="1"/>
      <c r="I3226" s="1"/>
      <c r="J3226" s="1"/>
      <c r="K3226" s="1"/>
      <c r="L3226" s="1"/>
      <c r="M3226" s="1"/>
      <c r="N3226" s="1"/>
      <c r="O3226" s="1"/>
      <c r="P3226" s="1"/>
      <c r="Q3226" s="1"/>
      <c r="R3226" s="1"/>
      <c r="S3226" s="1"/>
      <c r="T3226" s="1"/>
      <c r="U3226" s="1"/>
      <c r="V3226" s="1"/>
      <c r="W3226" s="1"/>
      <c r="X3226" s="1"/>
      <c r="Y3226" s="1"/>
      <c r="Z3226" s="1"/>
      <c r="AA3226" s="1"/>
      <c r="AB3226" s="1"/>
      <c r="AC3226" s="1"/>
      <c r="AD3226" s="1"/>
      <c r="AE3226" s="1"/>
      <c r="AF3226" s="83"/>
      <c r="AG3226" s="87"/>
      <c r="AH3226" s="1"/>
      <c r="AI3226" s="1"/>
      <c r="AJ3226" s="1"/>
      <c r="AK3226" s="1"/>
      <c r="AL3226" s="1"/>
      <c r="AM3226" s="1"/>
      <c r="AN3226" s="1"/>
      <c r="AO3226" s="1"/>
      <c r="AP3226" s="1"/>
      <c r="AQ3226" s="1"/>
      <c r="AR3226" s="1"/>
      <c r="AS3226" s="1"/>
      <c r="AT3226" s="1"/>
      <c r="AU3226" s="1"/>
      <c r="AV3226" s="1"/>
      <c r="AW3226" s="1"/>
      <c r="AX3226" s="1"/>
      <c r="AY3226" s="1"/>
      <c r="AZ3226" s="1"/>
      <c r="BA3226" s="1"/>
      <c r="BB3226" s="1"/>
      <c r="BC3226" s="1"/>
      <c r="BD3226" s="1"/>
      <c r="BE3226" s="1"/>
      <c r="BF3226" s="1"/>
      <c r="BG3226" s="1"/>
      <c r="BH3226" s="1"/>
      <c r="BI3226" s="1"/>
      <c r="BJ3226" s="1"/>
      <c r="BK3226" s="1"/>
    </row>
    <row r="3227" spans="1:63" s="2" customFormat="1" ht="15" customHeight="1" x14ac:dyDescent="0.15">
      <c r="A3227" s="1"/>
      <c r="B3227" s="1"/>
      <c r="C3227" s="1"/>
      <c r="D3227" s="1"/>
      <c r="E3227" s="1"/>
      <c r="F3227" s="1"/>
      <c r="G3227" s="1"/>
      <c r="H3227" s="1"/>
      <c r="I3227" s="1"/>
      <c r="J3227" s="1"/>
      <c r="K3227" s="1"/>
      <c r="L3227" s="1"/>
      <c r="M3227" s="1"/>
      <c r="N3227" s="1"/>
      <c r="O3227" s="1"/>
      <c r="P3227" s="1"/>
      <c r="Q3227" s="1"/>
      <c r="R3227" s="1"/>
      <c r="S3227" s="1"/>
      <c r="T3227" s="1"/>
      <c r="U3227" s="1"/>
      <c r="V3227" s="1"/>
      <c r="W3227" s="1"/>
      <c r="X3227" s="1"/>
      <c r="Y3227" s="1"/>
      <c r="Z3227" s="1"/>
      <c r="AA3227" s="1"/>
      <c r="AB3227" s="1"/>
      <c r="AC3227" s="1"/>
      <c r="AD3227" s="1"/>
      <c r="AE3227" s="1"/>
      <c r="AF3227" s="83"/>
      <c r="AG3227" s="87"/>
      <c r="AH3227" s="1"/>
      <c r="AI3227" s="1"/>
      <c r="AJ3227" s="1"/>
      <c r="AK3227" s="1"/>
      <c r="AL3227" s="1"/>
      <c r="AM3227" s="1"/>
      <c r="AN3227" s="1"/>
      <c r="AO3227" s="1"/>
      <c r="AP3227" s="1"/>
      <c r="AQ3227" s="1"/>
      <c r="AR3227" s="1"/>
      <c r="AS3227" s="1"/>
      <c r="AT3227" s="1"/>
      <c r="AU3227" s="1"/>
      <c r="AV3227" s="1"/>
      <c r="AW3227" s="1"/>
      <c r="AX3227" s="1"/>
      <c r="AY3227" s="1"/>
      <c r="AZ3227" s="1"/>
      <c r="BA3227" s="1"/>
      <c r="BB3227" s="1"/>
      <c r="BC3227" s="1"/>
      <c r="BD3227" s="1"/>
      <c r="BE3227" s="1"/>
      <c r="BF3227" s="1"/>
      <c r="BG3227" s="1"/>
      <c r="BH3227" s="1"/>
      <c r="BI3227" s="1"/>
      <c r="BJ3227" s="1"/>
      <c r="BK3227" s="1"/>
    </row>
    <row r="3228" spans="1:63" s="2" customFormat="1" ht="15" customHeight="1" x14ac:dyDescent="0.15">
      <c r="A3228" s="1"/>
      <c r="B3228" s="1"/>
      <c r="C3228" s="1"/>
      <c r="D3228" s="1"/>
      <c r="E3228" s="1"/>
      <c r="F3228" s="1"/>
      <c r="G3228" s="1"/>
      <c r="H3228" s="1"/>
      <c r="I3228" s="1"/>
      <c r="J3228" s="1"/>
      <c r="K3228" s="1"/>
      <c r="L3228" s="1"/>
      <c r="M3228" s="1"/>
      <c r="N3228" s="1"/>
      <c r="O3228" s="1"/>
      <c r="P3228" s="1"/>
      <c r="Q3228" s="1"/>
      <c r="R3228" s="1"/>
      <c r="S3228" s="1"/>
      <c r="T3228" s="1"/>
      <c r="U3228" s="1"/>
      <c r="V3228" s="1"/>
      <c r="W3228" s="1"/>
      <c r="X3228" s="1"/>
      <c r="Y3228" s="1"/>
      <c r="Z3228" s="1"/>
      <c r="AA3228" s="1"/>
      <c r="AB3228" s="1"/>
      <c r="AC3228" s="1"/>
      <c r="AD3228" s="1"/>
      <c r="AE3228" s="1"/>
      <c r="AF3228" s="83"/>
      <c r="AG3228" s="87"/>
      <c r="AH3228" s="1"/>
      <c r="AI3228" s="1"/>
      <c r="AJ3228" s="1"/>
      <c r="AK3228" s="1"/>
      <c r="AL3228" s="1"/>
      <c r="AM3228" s="1"/>
      <c r="AN3228" s="1"/>
      <c r="AO3228" s="1"/>
      <c r="AP3228" s="1"/>
      <c r="AQ3228" s="1"/>
      <c r="AR3228" s="1"/>
      <c r="AS3228" s="1"/>
      <c r="AT3228" s="1"/>
      <c r="AU3228" s="1"/>
      <c r="AV3228" s="1"/>
      <c r="AW3228" s="1"/>
      <c r="AX3228" s="1"/>
      <c r="AY3228" s="1"/>
      <c r="AZ3228" s="1"/>
      <c r="BA3228" s="1"/>
      <c r="BB3228" s="1"/>
      <c r="BC3228" s="1"/>
      <c r="BD3228" s="1"/>
      <c r="BE3228" s="1"/>
      <c r="BF3228" s="1"/>
      <c r="BG3228" s="1"/>
      <c r="BH3228" s="1"/>
      <c r="BI3228" s="1"/>
      <c r="BJ3228" s="1"/>
      <c r="BK3228" s="1"/>
    </row>
    <row r="3229" spans="1:63" s="2" customFormat="1" ht="15" customHeight="1" x14ac:dyDescent="0.15">
      <c r="A3229" s="1"/>
      <c r="B3229" s="1"/>
      <c r="C3229" s="1"/>
      <c r="D3229" s="1"/>
      <c r="E3229" s="1"/>
      <c r="F3229" s="1"/>
      <c r="G3229" s="1"/>
      <c r="H3229" s="1"/>
      <c r="I3229" s="1"/>
      <c r="J3229" s="1"/>
      <c r="K3229" s="1"/>
      <c r="L3229" s="1"/>
      <c r="M3229" s="1"/>
      <c r="N3229" s="1"/>
      <c r="O3229" s="1"/>
      <c r="P3229" s="1"/>
      <c r="Q3229" s="1"/>
      <c r="R3229" s="1"/>
      <c r="S3229" s="1"/>
      <c r="T3229" s="1"/>
      <c r="U3229" s="1"/>
      <c r="V3229" s="1"/>
      <c r="W3229" s="1"/>
      <c r="X3229" s="1"/>
      <c r="Y3229" s="1"/>
      <c r="Z3229" s="1"/>
      <c r="AA3229" s="1"/>
      <c r="AB3229" s="1"/>
      <c r="AC3229" s="1"/>
      <c r="AD3229" s="1"/>
      <c r="AE3229" s="1"/>
      <c r="AF3229" s="83"/>
      <c r="AG3229" s="87"/>
      <c r="AH3229" s="1"/>
      <c r="AI3229" s="1"/>
      <c r="AJ3229" s="1"/>
      <c r="AK3229" s="1"/>
      <c r="AL3229" s="1"/>
      <c r="AM3229" s="1"/>
      <c r="AN3229" s="1"/>
      <c r="AO3229" s="1"/>
      <c r="AP3229" s="1"/>
      <c r="AQ3229" s="1"/>
      <c r="AR3229" s="1"/>
      <c r="AS3229" s="1"/>
      <c r="AT3229" s="1"/>
      <c r="AU3229" s="1"/>
      <c r="AV3229" s="1"/>
      <c r="AW3229" s="1"/>
      <c r="AX3229" s="1"/>
      <c r="AY3229" s="1"/>
      <c r="AZ3229" s="1"/>
      <c r="BA3229" s="1"/>
      <c r="BB3229" s="1"/>
      <c r="BC3229" s="1"/>
      <c r="BD3229" s="1"/>
      <c r="BE3229" s="1"/>
      <c r="BF3229" s="1"/>
      <c r="BG3229" s="1"/>
      <c r="BH3229" s="1"/>
      <c r="BI3229" s="1"/>
      <c r="BJ3229" s="1"/>
      <c r="BK3229" s="1"/>
    </row>
    <row r="3230" spans="1:63" s="2" customFormat="1" ht="15" customHeight="1" x14ac:dyDescent="0.15">
      <c r="A3230" s="1"/>
      <c r="B3230" s="1"/>
      <c r="C3230" s="1"/>
      <c r="D3230" s="1"/>
      <c r="E3230" s="1"/>
      <c r="F3230" s="1"/>
      <c r="G3230" s="1"/>
      <c r="H3230" s="1"/>
      <c r="I3230" s="1"/>
      <c r="J3230" s="1"/>
      <c r="K3230" s="1"/>
      <c r="L3230" s="1"/>
      <c r="M3230" s="1"/>
      <c r="N3230" s="1"/>
      <c r="O3230" s="1"/>
      <c r="P3230" s="1"/>
      <c r="Q3230" s="1"/>
      <c r="R3230" s="1"/>
      <c r="S3230" s="1"/>
      <c r="T3230" s="1"/>
      <c r="U3230" s="1"/>
      <c r="V3230" s="1"/>
      <c r="W3230" s="1"/>
      <c r="X3230" s="1"/>
      <c r="Y3230" s="1"/>
      <c r="Z3230" s="1"/>
      <c r="AA3230" s="1"/>
      <c r="AB3230" s="1"/>
      <c r="AC3230" s="1"/>
      <c r="AD3230" s="1"/>
      <c r="AE3230" s="1"/>
      <c r="AF3230" s="83"/>
      <c r="AG3230" s="87"/>
      <c r="AH3230" s="1"/>
      <c r="AI3230" s="1"/>
      <c r="AJ3230" s="1"/>
      <c r="AK3230" s="1"/>
      <c r="AL3230" s="1"/>
      <c r="AM3230" s="1"/>
      <c r="AN3230" s="1"/>
      <c r="AO3230" s="1"/>
      <c r="AP3230" s="1"/>
      <c r="AQ3230" s="1"/>
      <c r="AR3230" s="1"/>
      <c r="AS3230" s="1"/>
      <c r="AT3230" s="1"/>
      <c r="AU3230" s="1"/>
      <c r="AV3230" s="1"/>
      <c r="AW3230" s="1"/>
      <c r="AX3230" s="1"/>
      <c r="AY3230" s="1"/>
      <c r="AZ3230" s="1"/>
      <c r="BA3230" s="1"/>
      <c r="BB3230" s="1"/>
      <c r="BC3230" s="1"/>
      <c r="BD3230" s="1"/>
      <c r="BE3230" s="1"/>
      <c r="BF3230" s="1"/>
      <c r="BG3230" s="1"/>
      <c r="BH3230" s="1"/>
      <c r="BI3230" s="1"/>
      <c r="BJ3230" s="1"/>
      <c r="BK3230" s="1"/>
    </row>
    <row r="3231" spans="1:63" s="2" customFormat="1" ht="15" customHeight="1" x14ac:dyDescent="0.15">
      <c r="A3231" s="1"/>
      <c r="B3231" s="1"/>
      <c r="C3231" s="1"/>
      <c r="D3231" s="1"/>
      <c r="E3231" s="1"/>
      <c r="F3231" s="1"/>
      <c r="G3231" s="1"/>
      <c r="H3231" s="1"/>
      <c r="I3231" s="1"/>
      <c r="J3231" s="1"/>
      <c r="K3231" s="1"/>
      <c r="L3231" s="1"/>
      <c r="M3231" s="1"/>
      <c r="N3231" s="1"/>
      <c r="O3231" s="1"/>
      <c r="P3231" s="1"/>
      <c r="Q3231" s="1"/>
      <c r="R3231" s="1"/>
      <c r="S3231" s="1"/>
      <c r="T3231" s="1"/>
      <c r="U3231" s="1"/>
      <c r="V3231" s="1"/>
      <c r="W3231" s="1"/>
      <c r="X3231" s="1"/>
      <c r="Y3231" s="1"/>
      <c r="Z3231" s="1"/>
      <c r="AA3231" s="1"/>
      <c r="AB3231" s="1"/>
      <c r="AC3231" s="1"/>
      <c r="AD3231" s="1"/>
      <c r="AE3231" s="1"/>
      <c r="AF3231" s="83"/>
      <c r="AG3231" s="87"/>
      <c r="AH3231" s="1"/>
      <c r="AI3231" s="1"/>
      <c r="AJ3231" s="1"/>
      <c r="AK3231" s="1"/>
      <c r="AL3231" s="1"/>
      <c r="AM3231" s="1"/>
      <c r="AN3231" s="1"/>
      <c r="AO3231" s="1"/>
      <c r="AP3231" s="1"/>
      <c r="AQ3231" s="1"/>
      <c r="AR3231" s="1"/>
      <c r="AS3231" s="1"/>
      <c r="AT3231" s="1"/>
      <c r="AU3231" s="1"/>
      <c r="AV3231" s="1"/>
      <c r="AW3231" s="1"/>
      <c r="AX3231" s="1"/>
      <c r="AY3231" s="1"/>
      <c r="AZ3231" s="1"/>
      <c r="BA3231" s="1"/>
      <c r="BB3231" s="1"/>
      <c r="BC3231" s="1"/>
      <c r="BD3231" s="1"/>
      <c r="BE3231" s="1"/>
      <c r="BF3231" s="1"/>
      <c r="BG3231" s="1"/>
      <c r="BH3231" s="1"/>
      <c r="BI3231" s="1"/>
      <c r="BJ3231" s="1"/>
      <c r="BK3231" s="1"/>
    </row>
    <row r="3232" spans="1:63" s="2" customFormat="1" ht="15" customHeight="1" x14ac:dyDescent="0.15">
      <c r="A3232" s="1"/>
      <c r="B3232" s="1"/>
      <c r="C3232" s="1"/>
      <c r="D3232" s="1"/>
      <c r="E3232" s="1"/>
      <c r="F3232" s="1"/>
      <c r="G3232" s="1"/>
      <c r="H3232" s="1"/>
      <c r="I3232" s="1"/>
      <c r="J3232" s="1"/>
      <c r="K3232" s="1"/>
      <c r="L3232" s="1"/>
      <c r="M3232" s="1"/>
      <c r="N3232" s="1"/>
      <c r="O3232" s="1"/>
      <c r="P3232" s="1"/>
      <c r="Q3232" s="1"/>
      <c r="R3232" s="1"/>
      <c r="S3232" s="1"/>
      <c r="T3232" s="1"/>
      <c r="U3232" s="1"/>
      <c r="V3232" s="1"/>
      <c r="W3232" s="1"/>
      <c r="X3232" s="1"/>
      <c r="Y3232" s="1"/>
      <c r="Z3232" s="1"/>
      <c r="AA3232" s="1"/>
      <c r="AB3232" s="1"/>
      <c r="AC3232" s="1"/>
      <c r="AD3232" s="1"/>
      <c r="AE3232" s="1"/>
      <c r="AF3232" s="83"/>
      <c r="AG3232" s="87"/>
      <c r="AH3232" s="1"/>
      <c r="AI3232" s="1"/>
      <c r="AJ3232" s="1"/>
      <c r="AK3232" s="1"/>
      <c r="AL3232" s="1"/>
      <c r="AM3232" s="1"/>
      <c r="AN3232" s="1"/>
      <c r="AO3232" s="1"/>
      <c r="AP3232" s="1"/>
      <c r="AQ3232" s="1"/>
      <c r="AR3232" s="1"/>
      <c r="AS3232" s="1"/>
      <c r="AT3232" s="1"/>
      <c r="AU3232" s="1"/>
      <c r="AV3232" s="1"/>
      <c r="AW3232" s="1"/>
      <c r="AX3232" s="1"/>
      <c r="AY3232" s="1"/>
      <c r="AZ3232" s="1"/>
      <c r="BA3232" s="1"/>
      <c r="BB3232" s="1"/>
      <c r="BC3232" s="1"/>
      <c r="BD3232" s="1"/>
      <c r="BE3232" s="1"/>
      <c r="BF3232" s="1"/>
      <c r="BG3232" s="1"/>
      <c r="BH3232" s="1"/>
      <c r="BI3232" s="1"/>
      <c r="BJ3232" s="1"/>
      <c r="BK3232" s="1"/>
    </row>
    <row r="3233" spans="1:63" s="2" customFormat="1" ht="15" customHeight="1" x14ac:dyDescent="0.15">
      <c r="A3233" s="1"/>
      <c r="B3233" s="1"/>
      <c r="C3233" s="1"/>
      <c r="D3233" s="1"/>
      <c r="E3233" s="1"/>
      <c r="F3233" s="1"/>
      <c r="G3233" s="1"/>
      <c r="H3233" s="1"/>
      <c r="I3233" s="1"/>
      <c r="J3233" s="1"/>
      <c r="K3233" s="1"/>
      <c r="L3233" s="1"/>
      <c r="M3233" s="1"/>
      <c r="N3233" s="1"/>
      <c r="O3233" s="1"/>
      <c r="P3233" s="1"/>
      <c r="Q3233" s="1"/>
      <c r="R3233" s="1"/>
      <c r="S3233" s="1"/>
      <c r="T3233" s="1"/>
      <c r="U3233" s="1"/>
      <c r="V3233" s="1"/>
      <c r="W3233" s="1"/>
      <c r="X3233" s="1"/>
      <c r="Y3233" s="1"/>
      <c r="Z3233" s="1"/>
      <c r="AA3233" s="1"/>
      <c r="AB3233" s="1"/>
      <c r="AC3233" s="1"/>
      <c r="AD3233" s="1"/>
      <c r="AE3233" s="1"/>
      <c r="AF3233" s="83"/>
      <c r="AG3233" s="87"/>
      <c r="AH3233" s="1"/>
      <c r="AI3233" s="1"/>
      <c r="AJ3233" s="1"/>
      <c r="AK3233" s="1"/>
      <c r="AL3233" s="1"/>
      <c r="AM3233" s="1"/>
      <c r="AN3233" s="1"/>
      <c r="AO3233" s="1"/>
      <c r="AP3233" s="1"/>
      <c r="AQ3233" s="1"/>
      <c r="AR3233" s="1"/>
      <c r="AS3233" s="1"/>
      <c r="AT3233" s="1"/>
      <c r="AU3233" s="1"/>
      <c r="AV3233" s="1"/>
      <c r="AW3233" s="1"/>
      <c r="AX3233" s="1"/>
      <c r="AY3233" s="1"/>
      <c r="AZ3233" s="1"/>
      <c r="BA3233" s="1"/>
      <c r="BB3233" s="1"/>
      <c r="BC3233" s="1"/>
      <c r="BD3233" s="1"/>
      <c r="BE3233" s="1"/>
      <c r="BF3233" s="1"/>
      <c r="BG3233" s="1"/>
      <c r="BH3233" s="1"/>
      <c r="BI3233" s="1"/>
      <c r="BJ3233" s="1"/>
      <c r="BK3233" s="1"/>
    </row>
    <row r="3234" spans="1:63" s="2" customFormat="1" ht="15" customHeight="1" x14ac:dyDescent="0.15">
      <c r="A3234" s="1"/>
      <c r="B3234" s="1"/>
      <c r="C3234" s="1"/>
      <c r="D3234" s="1"/>
      <c r="E3234" s="1"/>
      <c r="F3234" s="1"/>
      <c r="G3234" s="1"/>
      <c r="H3234" s="1"/>
      <c r="I3234" s="1"/>
      <c r="J3234" s="1"/>
      <c r="K3234" s="1"/>
      <c r="L3234" s="1"/>
      <c r="M3234" s="1"/>
      <c r="N3234" s="1"/>
      <c r="O3234" s="1"/>
      <c r="P3234" s="1"/>
      <c r="Q3234" s="1"/>
      <c r="R3234" s="1"/>
      <c r="S3234" s="1"/>
      <c r="T3234" s="1"/>
      <c r="U3234" s="1"/>
      <c r="V3234" s="1"/>
      <c r="W3234" s="1"/>
      <c r="X3234" s="1"/>
      <c r="Y3234" s="1"/>
      <c r="Z3234" s="1"/>
      <c r="AA3234" s="1"/>
      <c r="AB3234" s="1"/>
      <c r="AC3234" s="1"/>
      <c r="AD3234" s="1"/>
      <c r="AE3234" s="1"/>
      <c r="AF3234" s="83"/>
      <c r="AG3234" s="87"/>
      <c r="AH3234" s="1"/>
      <c r="AI3234" s="1"/>
      <c r="AJ3234" s="1"/>
      <c r="AK3234" s="1"/>
      <c r="AL3234" s="1"/>
      <c r="AM3234" s="1"/>
      <c r="AN3234" s="1"/>
      <c r="AO3234" s="1"/>
      <c r="AP3234" s="1"/>
      <c r="AQ3234" s="1"/>
      <c r="AR3234" s="1"/>
      <c r="AS3234" s="1"/>
      <c r="AT3234" s="1"/>
      <c r="AU3234" s="1"/>
      <c r="AV3234" s="1"/>
      <c r="AW3234" s="1"/>
      <c r="AX3234" s="1"/>
      <c r="AY3234" s="1"/>
      <c r="AZ3234" s="1"/>
      <c r="BA3234" s="1"/>
      <c r="BB3234" s="1"/>
      <c r="BC3234" s="1"/>
      <c r="BD3234" s="1"/>
      <c r="BE3234" s="1"/>
      <c r="BF3234" s="1"/>
      <c r="BG3234" s="1"/>
      <c r="BH3234" s="1"/>
      <c r="BI3234" s="1"/>
      <c r="BJ3234" s="1"/>
      <c r="BK3234" s="1"/>
    </row>
    <row r="3235" spans="1:63" s="2" customFormat="1" ht="15" customHeight="1" x14ac:dyDescent="0.15">
      <c r="A3235" s="1"/>
      <c r="B3235" s="1"/>
      <c r="C3235" s="1"/>
      <c r="D3235" s="1"/>
      <c r="E3235" s="1"/>
      <c r="F3235" s="1"/>
      <c r="G3235" s="1"/>
      <c r="H3235" s="1"/>
      <c r="I3235" s="1"/>
      <c r="J3235" s="1"/>
      <c r="K3235" s="1"/>
      <c r="L3235" s="1"/>
      <c r="M3235" s="1"/>
      <c r="N3235" s="1"/>
      <c r="O3235" s="1"/>
      <c r="P3235" s="1"/>
      <c r="Q3235" s="1"/>
      <c r="R3235" s="1"/>
      <c r="S3235" s="1"/>
      <c r="T3235" s="1"/>
      <c r="U3235" s="1"/>
      <c r="V3235" s="1"/>
      <c r="W3235" s="1"/>
      <c r="X3235" s="1"/>
      <c r="Y3235" s="1"/>
      <c r="Z3235" s="1"/>
      <c r="AA3235" s="1"/>
      <c r="AB3235" s="1"/>
      <c r="AC3235" s="1"/>
      <c r="AD3235" s="1"/>
      <c r="AE3235" s="1"/>
      <c r="AF3235" s="83"/>
      <c r="AG3235" s="87"/>
      <c r="AH3235" s="1"/>
      <c r="AI3235" s="1"/>
      <c r="AJ3235" s="1"/>
      <c r="AK3235" s="1"/>
      <c r="AL3235" s="1"/>
      <c r="AM3235" s="1"/>
      <c r="AN3235" s="1"/>
      <c r="AO3235" s="1"/>
      <c r="AP3235" s="1"/>
      <c r="AQ3235" s="1"/>
      <c r="AR3235" s="1"/>
      <c r="AS3235" s="1"/>
      <c r="AT3235" s="1"/>
      <c r="AU3235" s="1"/>
      <c r="AV3235" s="1"/>
      <c r="AW3235" s="1"/>
      <c r="AX3235" s="1"/>
      <c r="AY3235" s="1"/>
      <c r="AZ3235" s="1"/>
      <c r="BA3235" s="1"/>
      <c r="BB3235" s="1"/>
      <c r="BC3235" s="1"/>
      <c r="BD3235" s="1"/>
      <c r="BE3235" s="1"/>
      <c r="BF3235" s="1"/>
      <c r="BG3235" s="1"/>
      <c r="BH3235" s="1"/>
      <c r="BI3235" s="1"/>
      <c r="BJ3235" s="1"/>
      <c r="BK3235" s="1"/>
    </row>
    <row r="3236" spans="1:63" s="2" customFormat="1" ht="15" customHeight="1" x14ac:dyDescent="0.15">
      <c r="A3236" s="1"/>
      <c r="B3236" s="1"/>
      <c r="C3236" s="1"/>
      <c r="D3236" s="1"/>
      <c r="E3236" s="1"/>
      <c r="F3236" s="1"/>
      <c r="G3236" s="1"/>
      <c r="H3236" s="1"/>
      <c r="I3236" s="1"/>
      <c r="J3236" s="1"/>
      <c r="K3236" s="1"/>
      <c r="L3236" s="1"/>
      <c r="M3236" s="1"/>
      <c r="N3236" s="1"/>
      <c r="O3236" s="1"/>
      <c r="P3236" s="1"/>
      <c r="Q3236" s="1"/>
      <c r="R3236" s="1"/>
      <c r="S3236" s="1"/>
      <c r="T3236" s="1"/>
      <c r="U3236" s="1"/>
      <c r="V3236" s="1"/>
      <c r="W3236" s="1"/>
      <c r="X3236" s="1"/>
      <c r="Y3236" s="1"/>
      <c r="Z3236" s="1"/>
      <c r="AA3236" s="1"/>
      <c r="AB3236" s="1"/>
      <c r="AC3236" s="1"/>
      <c r="AD3236" s="1"/>
      <c r="AE3236" s="1"/>
      <c r="AF3236" s="83"/>
      <c r="AG3236" s="87"/>
      <c r="AH3236" s="1"/>
      <c r="AI3236" s="1"/>
      <c r="AJ3236" s="1"/>
      <c r="AK3236" s="1"/>
      <c r="AL3236" s="1"/>
      <c r="AM3236" s="1"/>
      <c r="AN3236" s="1"/>
      <c r="AO3236" s="1"/>
      <c r="AP3236" s="1"/>
      <c r="AQ3236" s="1"/>
      <c r="AR3236" s="1"/>
      <c r="AS3236" s="1"/>
      <c r="AT3236" s="1"/>
      <c r="AU3236" s="1"/>
      <c r="AV3236" s="1"/>
      <c r="AW3236" s="1"/>
      <c r="AX3236" s="1"/>
      <c r="AY3236" s="1"/>
      <c r="AZ3236" s="1"/>
      <c r="BA3236" s="1"/>
      <c r="BB3236" s="1"/>
      <c r="BC3236" s="1"/>
      <c r="BD3236" s="1"/>
      <c r="BE3236" s="1"/>
      <c r="BF3236" s="1"/>
      <c r="BG3236" s="1"/>
      <c r="BH3236" s="1"/>
      <c r="BI3236" s="1"/>
      <c r="BJ3236" s="1"/>
      <c r="BK3236" s="1"/>
    </row>
    <row r="3237" spans="1:63" s="2" customFormat="1" ht="15" customHeight="1" x14ac:dyDescent="0.15">
      <c r="A3237" s="1"/>
      <c r="B3237" s="1"/>
      <c r="C3237" s="1"/>
      <c r="D3237" s="1"/>
      <c r="E3237" s="1"/>
      <c r="F3237" s="1"/>
      <c r="G3237" s="1"/>
      <c r="H3237" s="1"/>
      <c r="I3237" s="1"/>
      <c r="J3237" s="1"/>
      <c r="K3237" s="1"/>
      <c r="L3237" s="1"/>
      <c r="M3237" s="1"/>
      <c r="N3237" s="1"/>
      <c r="O3237" s="1"/>
      <c r="P3237" s="1"/>
      <c r="Q3237" s="1"/>
      <c r="R3237" s="1"/>
      <c r="S3237" s="1"/>
      <c r="T3237" s="1"/>
      <c r="U3237" s="1"/>
      <c r="V3237" s="1"/>
      <c r="W3237" s="1"/>
      <c r="X3237" s="1"/>
      <c r="Y3237" s="1"/>
      <c r="Z3237" s="1"/>
      <c r="AA3237" s="1"/>
      <c r="AB3237" s="1"/>
      <c r="AC3237" s="1"/>
      <c r="AD3237" s="1"/>
      <c r="AE3237" s="1"/>
      <c r="AF3237" s="83"/>
      <c r="AG3237" s="87"/>
      <c r="AH3237" s="1"/>
      <c r="AI3237" s="1"/>
      <c r="AJ3237" s="1"/>
      <c r="AK3237" s="1"/>
      <c r="AL3237" s="1"/>
      <c r="AM3237" s="1"/>
      <c r="AN3237" s="1"/>
      <c r="AO3237" s="1"/>
      <c r="AP3237" s="1"/>
      <c r="AQ3237" s="1"/>
      <c r="AR3237" s="1"/>
      <c r="AS3237" s="1"/>
      <c r="AT3237" s="1"/>
      <c r="AU3237" s="1"/>
      <c r="AV3237" s="1"/>
      <c r="AW3237" s="1"/>
      <c r="AX3237" s="1"/>
      <c r="AY3237" s="1"/>
      <c r="AZ3237" s="1"/>
      <c r="BA3237" s="1"/>
      <c r="BB3237" s="1"/>
      <c r="BC3237" s="1"/>
      <c r="BD3237" s="1"/>
      <c r="BE3237" s="1"/>
      <c r="BF3237" s="1"/>
      <c r="BG3237" s="1"/>
      <c r="BH3237" s="1"/>
      <c r="BI3237" s="1"/>
      <c r="BJ3237" s="1"/>
      <c r="BK3237" s="1"/>
    </row>
    <row r="3238" spans="1:63" s="2" customFormat="1" ht="15" customHeight="1" x14ac:dyDescent="0.15">
      <c r="A3238" s="1"/>
      <c r="B3238" s="1"/>
      <c r="C3238" s="1"/>
      <c r="D3238" s="1"/>
      <c r="E3238" s="1"/>
      <c r="F3238" s="1"/>
      <c r="G3238" s="1"/>
      <c r="H3238" s="1"/>
      <c r="I3238" s="1"/>
      <c r="J3238" s="1"/>
      <c r="K3238" s="1"/>
      <c r="L3238" s="1"/>
      <c r="M3238" s="1"/>
      <c r="N3238" s="1"/>
      <c r="O3238" s="1"/>
      <c r="P3238" s="1"/>
      <c r="Q3238" s="1"/>
      <c r="R3238" s="1"/>
      <c r="S3238" s="1"/>
      <c r="T3238" s="1"/>
      <c r="U3238" s="1"/>
      <c r="V3238" s="1"/>
      <c r="W3238" s="1"/>
      <c r="X3238" s="1"/>
      <c r="Y3238" s="1"/>
      <c r="Z3238" s="1"/>
      <c r="AA3238" s="1"/>
      <c r="AB3238" s="1"/>
      <c r="AC3238" s="1"/>
      <c r="AD3238" s="1"/>
      <c r="AE3238" s="1"/>
      <c r="AF3238" s="83"/>
      <c r="AG3238" s="87"/>
      <c r="AH3238" s="1"/>
      <c r="AI3238" s="1"/>
      <c r="AJ3238" s="1"/>
      <c r="AK3238" s="1"/>
      <c r="AL3238" s="1"/>
      <c r="AM3238" s="1"/>
      <c r="AN3238" s="1"/>
      <c r="AO3238" s="1"/>
      <c r="AP3238" s="1"/>
      <c r="AQ3238" s="1"/>
      <c r="AR3238" s="1"/>
      <c r="AS3238" s="1"/>
      <c r="AT3238" s="1"/>
      <c r="AU3238" s="1"/>
      <c r="AV3238" s="1"/>
      <c r="AW3238" s="1"/>
      <c r="AX3238" s="1"/>
      <c r="AY3238" s="1"/>
      <c r="AZ3238" s="1"/>
      <c r="BA3238" s="1"/>
      <c r="BB3238" s="1"/>
      <c r="BC3238" s="1"/>
      <c r="BD3238" s="1"/>
      <c r="BE3238" s="1"/>
      <c r="BF3238" s="1"/>
      <c r="BG3238" s="1"/>
      <c r="BH3238" s="1"/>
      <c r="BI3238" s="1"/>
      <c r="BJ3238" s="1"/>
      <c r="BK3238" s="1"/>
    </row>
    <row r="3239" spans="1:63" s="2" customFormat="1" ht="15" customHeight="1" x14ac:dyDescent="0.15">
      <c r="A3239" s="1"/>
      <c r="B3239" s="1"/>
      <c r="C3239" s="1"/>
      <c r="D3239" s="1"/>
      <c r="E3239" s="1"/>
      <c r="F3239" s="1"/>
      <c r="G3239" s="1"/>
      <c r="H3239" s="1"/>
      <c r="I3239" s="1"/>
      <c r="J3239" s="1"/>
      <c r="K3239" s="1"/>
      <c r="L3239" s="1"/>
      <c r="M3239" s="1"/>
      <c r="N3239" s="1"/>
      <c r="O3239" s="1"/>
      <c r="P3239" s="1"/>
      <c r="Q3239" s="1"/>
      <c r="R3239" s="1"/>
      <c r="S3239" s="1"/>
      <c r="T3239" s="1"/>
      <c r="U3239" s="1"/>
      <c r="V3239" s="1"/>
      <c r="W3239" s="1"/>
      <c r="X3239" s="1"/>
      <c r="Y3239" s="1"/>
      <c r="Z3239" s="1"/>
      <c r="AA3239" s="1"/>
      <c r="AB3239" s="1"/>
      <c r="AC3239" s="1"/>
      <c r="AD3239" s="1"/>
      <c r="AE3239" s="1"/>
      <c r="AF3239" s="83"/>
      <c r="AG3239" s="87"/>
      <c r="AH3239" s="1"/>
      <c r="AI3239" s="1"/>
      <c r="AJ3239" s="1"/>
      <c r="AK3239" s="1"/>
      <c r="AL3239" s="1"/>
      <c r="AM3239" s="1"/>
      <c r="AN3239" s="1"/>
      <c r="AO3239" s="1"/>
      <c r="AP3239" s="1"/>
      <c r="AQ3239" s="1"/>
      <c r="AR3239" s="1"/>
      <c r="AS3239" s="1"/>
      <c r="AT3239" s="1"/>
      <c r="AU3239" s="1"/>
      <c r="AV3239" s="1"/>
      <c r="AW3239" s="1"/>
      <c r="AX3239" s="1"/>
      <c r="AY3239" s="1"/>
      <c r="AZ3239" s="1"/>
      <c r="BA3239" s="1"/>
      <c r="BB3239" s="1"/>
      <c r="BC3239" s="1"/>
      <c r="BD3239" s="1"/>
      <c r="BE3239" s="1"/>
      <c r="BF3239" s="1"/>
      <c r="BG3239" s="1"/>
      <c r="BH3239" s="1"/>
      <c r="BI3239" s="1"/>
      <c r="BJ3239" s="1"/>
      <c r="BK3239" s="1"/>
    </row>
    <row r="3240" spans="1:63" s="2" customFormat="1" ht="15" customHeight="1" x14ac:dyDescent="0.15">
      <c r="A3240" s="1"/>
      <c r="B3240" s="1"/>
      <c r="C3240" s="1"/>
      <c r="D3240" s="1"/>
      <c r="E3240" s="1"/>
      <c r="F3240" s="1"/>
      <c r="G3240" s="1"/>
      <c r="H3240" s="1"/>
      <c r="I3240" s="1"/>
      <c r="J3240" s="1"/>
      <c r="K3240" s="1"/>
      <c r="L3240" s="1"/>
      <c r="M3240" s="1"/>
      <c r="N3240" s="1"/>
      <c r="O3240" s="1"/>
      <c r="P3240" s="1"/>
      <c r="Q3240" s="1"/>
      <c r="R3240" s="1"/>
      <c r="S3240" s="1"/>
      <c r="T3240" s="1"/>
      <c r="U3240" s="1"/>
      <c r="V3240" s="1"/>
      <c r="W3240" s="1"/>
      <c r="X3240" s="1"/>
      <c r="Y3240" s="1"/>
      <c r="Z3240" s="1"/>
      <c r="AA3240" s="1"/>
      <c r="AB3240" s="1"/>
      <c r="AC3240" s="1"/>
      <c r="AD3240" s="1"/>
      <c r="AE3240" s="1"/>
      <c r="AF3240" s="83"/>
      <c r="AG3240" s="87"/>
      <c r="AH3240" s="1"/>
      <c r="AI3240" s="1"/>
      <c r="AJ3240" s="1"/>
      <c r="AK3240" s="1"/>
      <c r="AL3240" s="1"/>
      <c r="AM3240" s="1"/>
      <c r="AN3240" s="1"/>
      <c r="AO3240" s="1"/>
      <c r="AP3240" s="1"/>
      <c r="AQ3240" s="1"/>
      <c r="AR3240" s="1"/>
      <c r="AS3240" s="1"/>
      <c r="AT3240" s="1"/>
      <c r="AU3240" s="1"/>
      <c r="AV3240" s="1"/>
      <c r="AW3240" s="1"/>
      <c r="AX3240" s="1"/>
      <c r="AY3240" s="1"/>
      <c r="AZ3240" s="1"/>
      <c r="BA3240" s="1"/>
      <c r="BB3240" s="1"/>
      <c r="BC3240" s="1"/>
      <c r="BD3240" s="1"/>
      <c r="BE3240" s="1"/>
      <c r="BF3240" s="1"/>
      <c r="BG3240" s="1"/>
      <c r="BH3240" s="1"/>
      <c r="BI3240" s="1"/>
      <c r="BJ3240" s="1"/>
      <c r="BK3240" s="1"/>
    </row>
    <row r="3241" spans="1:63" s="2" customFormat="1" ht="15" customHeight="1" x14ac:dyDescent="0.15">
      <c r="A3241" s="1"/>
      <c r="B3241" s="1"/>
      <c r="C3241" s="1"/>
      <c r="D3241" s="1"/>
      <c r="E3241" s="1"/>
      <c r="F3241" s="1"/>
      <c r="G3241" s="1"/>
      <c r="H3241" s="1"/>
      <c r="I3241" s="1"/>
      <c r="J3241" s="1"/>
      <c r="K3241" s="1"/>
      <c r="L3241" s="1"/>
      <c r="M3241" s="1"/>
      <c r="N3241" s="1"/>
      <c r="O3241" s="1"/>
      <c r="P3241" s="1"/>
      <c r="Q3241" s="1"/>
      <c r="R3241" s="1"/>
      <c r="S3241" s="1"/>
      <c r="T3241" s="1"/>
      <c r="U3241" s="1"/>
      <c r="V3241" s="1"/>
      <c r="W3241" s="1"/>
      <c r="X3241" s="1"/>
      <c r="Y3241" s="1"/>
      <c r="Z3241" s="1"/>
      <c r="AA3241" s="1"/>
      <c r="AB3241" s="1"/>
      <c r="AC3241" s="1"/>
      <c r="AD3241" s="1"/>
      <c r="AE3241" s="1"/>
      <c r="AF3241" s="83"/>
      <c r="AG3241" s="87"/>
      <c r="AH3241" s="1"/>
      <c r="AI3241" s="1"/>
      <c r="AJ3241" s="1"/>
      <c r="AK3241" s="1"/>
      <c r="AL3241" s="1"/>
      <c r="AM3241" s="1"/>
      <c r="AN3241" s="1"/>
      <c r="AO3241" s="1"/>
      <c r="AP3241" s="1"/>
      <c r="AQ3241" s="1"/>
      <c r="AR3241" s="1"/>
      <c r="AS3241" s="1"/>
      <c r="AT3241" s="1"/>
      <c r="AU3241" s="1"/>
      <c r="AV3241" s="1"/>
      <c r="AW3241" s="1"/>
      <c r="AX3241" s="1"/>
      <c r="AY3241" s="1"/>
      <c r="AZ3241" s="1"/>
      <c r="BA3241" s="1"/>
      <c r="BB3241" s="1"/>
      <c r="BC3241" s="1"/>
      <c r="BD3241" s="1"/>
      <c r="BE3241" s="1"/>
      <c r="BF3241" s="1"/>
      <c r="BG3241" s="1"/>
      <c r="BH3241" s="1"/>
      <c r="BI3241" s="1"/>
      <c r="BJ3241" s="1"/>
      <c r="BK3241" s="1"/>
    </row>
    <row r="3242" spans="1:63" s="2" customFormat="1" ht="15" customHeight="1" x14ac:dyDescent="0.15">
      <c r="A3242" s="1"/>
      <c r="B3242" s="1"/>
      <c r="C3242" s="1"/>
      <c r="D3242" s="1"/>
      <c r="E3242" s="1"/>
      <c r="F3242" s="1"/>
      <c r="G3242" s="1"/>
      <c r="H3242" s="1"/>
      <c r="I3242" s="1"/>
      <c r="J3242" s="1"/>
      <c r="K3242" s="1"/>
      <c r="L3242" s="1"/>
      <c r="M3242" s="1"/>
      <c r="N3242" s="1"/>
      <c r="O3242" s="1"/>
      <c r="P3242" s="1"/>
      <c r="Q3242" s="1"/>
      <c r="R3242" s="1"/>
      <c r="S3242" s="1"/>
      <c r="T3242" s="1"/>
      <c r="U3242" s="1"/>
      <c r="V3242" s="1"/>
      <c r="W3242" s="1"/>
      <c r="X3242" s="1"/>
      <c r="Y3242" s="1"/>
      <c r="Z3242" s="1"/>
      <c r="AA3242" s="1"/>
      <c r="AB3242" s="1"/>
      <c r="AC3242" s="1"/>
      <c r="AD3242" s="1"/>
      <c r="AE3242" s="1"/>
      <c r="AF3242" s="83"/>
      <c r="AG3242" s="87"/>
      <c r="AH3242" s="1"/>
      <c r="AI3242" s="1"/>
      <c r="AJ3242" s="1"/>
      <c r="AK3242" s="1"/>
      <c r="AL3242" s="1"/>
      <c r="AM3242" s="1"/>
      <c r="AN3242" s="1"/>
      <c r="AO3242" s="1"/>
      <c r="AP3242" s="1"/>
      <c r="AQ3242" s="1"/>
      <c r="AR3242" s="1"/>
      <c r="AS3242" s="1"/>
      <c r="AT3242" s="1"/>
      <c r="AU3242" s="1"/>
      <c r="AV3242" s="1"/>
      <c r="AW3242" s="1"/>
      <c r="AX3242" s="1"/>
      <c r="AY3242" s="1"/>
      <c r="AZ3242" s="1"/>
      <c r="BA3242" s="1"/>
      <c r="BB3242" s="1"/>
      <c r="BC3242" s="1"/>
      <c r="BD3242" s="1"/>
      <c r="BE3242" s="1"/>
      <c r="BF3242" s="1"/>
      <c r="BG3242" s="1"/>
      <c r="BH3242" s="1"/>
      <c r="BI3242" s="1"/>
      <c r="BJ3242" s="1"/>
      <c r="BK3242" s="1"/>
    </row>
    <row r="3243" spans="1:63" s="2" customFormat="1" ht="15" customHeight="1" x14ac:dyDescent="0.15">
      <c r="A3243" s="1"/>
      <c r="B3243" s="1"/>
      <c r="C3243" s="1"/>
      <c r="D3243" s="1"/>
      <c r="E3243" s="1"/>
      <c r="F3243" s="1"/>
      <c r="G3243" s="1"/>
      <c r="H3243" s="1"/>
      <c r="I3243" s="1"/>
      <c r="J3243" s="1"/>
      <c r="K3243" s="1"/>
      <c r="L3243" s="1"/>
      <c r="M3243" s="1"/>
      <c r="N3243" s="1"/>
      <c r="O3243" s="1"/>
      <c r="P3243" s="1"/>
      <c r="Q3243" s="1"/>
      <c r="R3243" s="1"/>
      <c r="S3243" s="1"/>
      <c r="T3243" s="1"/>
      <c r="U3243" s="1"/>
      <c r="V3243" s="1"/>
      <c r="W3243" s="1"/>
      <c r="X3243" s="1"/>
      <c r="Y3243" s="1"/>
      <c r="Z3243" s="1"/>
      <c r="AA3243" s="1"/>
      <c r="AB3243" s="1"/>
      <c r="AC3243" s="1"/>
      <c r="AD3243" s="1"/>
      <c r="AE3243" s="1"/>
      <c r="AF3243" s="83"/>
      <c r="AG3243" s="87"/>
      <c r="AH3243" s="1"/>
      <c r="AI3243" s="1"/>
      <c r="AJ3243" s="1"/>
      <c r="AK3243" s="1"/>
      <c r="AL3243" s="1"/>
      <c r="AM3243" s="1"/>
      <c r="AN3243" s="1"/>
      <c r="AO3243" s="1"/>
      <c r="AP3243" s="1"/>
      <c r="AQ3243" s="1"/>
      <c r="AR3243" s="1"/>
      <c r="AS3243" s="1"/>
      <c r="AT3243" s="1"/>
      <c r="AU3243" s="1"/>
      <c r="AV3243" s="1"/>
      <c r="AW3243" s="1"/>
      <c r="AX3243" s="1"/>
      <c r="AY3243" s="1"/>
      <c r="AZ3243" s="1"/>
      <c r="BA3243" s="1"/>
      <c r="BB3243" s="1"/>
      <c r="BC3243" s="1"/>
      <c r="BD3243" s="1"/>
      <c r="BE3243" s="1"/>
      <c r="BF3243" s="1"/>
      <c r="BG3243" s="1"/>
      <c r="BH3243" s="1"/>
      <c r="BI3243" s="1"/>
      <c r="BJ3243" s="1"/>
      <c r="BK3243" s="1"/>
    </row>
    <row r="3244" spans="1:63" s="2" customFormat="1" ht="15" customHeight="1" x14ac:dyDescent="0.15">
      <c r="A3244" s="1"/>
      <c r="B3244" s="1"/>
      <c r="C3244" s="1"/>
      <c r="D3244" s="1"/>
      <c r="E3244" s="1"/>
      <c r="F3244" s="1"/>
      <c r="G3244" s="1"/>
      <c r="H3244" s="1"/>
      <c r="I3244" s="1"/>
      <c r="J3244" s="1"/>
      <c r="K3244" s="1"/>
      <c r="L3244" s="1"/>
      <c r="M3244" s="1"/>
      <c r="N3244" s="1"/>
      <c r="O3244" s="1"/>
      <c r="P3244" s="1"/>
      <c r="Q3244" s="1"/>
      <c r="R3244" s="1"/>
      <c r="S3244" s="1"/>
      <c r="T3244" s="1"/>
      <c r="U3244" s="1"/>
      <c r="V3244" s="1"/>
      <c r="W3244" s="1"/>
      <c r="X3244" s="1"/>
      <c r="Y3244" s="1"/>
      <c r="Z3244" s="1"/>
      <c r="AA3244" s="1"/>
      <c r="AB3244" s="1"/>
      <c r="AC3244" s="1"/>
      <c r="AD3244" s="1"/>
      <c r="AE3244" s="1"/>
      <c r="AF3244" s="83"/>
      <c r="AG3244" s="87"/>
      <c r="AH3244" s="1"/>
      <c r="AI3244" s="1"/>
      <c r="AJ3244" s="1"/>
      <c r="AK3244" s="1"/>
      <c r="AL3244" s="1"/>
      <c r="AM3244" s="1"/>
      <c r="AN3244" s="1"/>
      <c r="AO3244" s="1"/>
      <c r="AP3244" s="1"/>
      <c r="AQ3244" s="1"/>
      <c r="AR3244" s="1"/>
      <c r="AS3244" s="1"/>
      <c r="AT3244" s="1"/>
      <c r="AU3244" s="1"/>
      <c r="AV3244" s="1"/>
      <c r="AW3244" s="1"/>
      <c r="AX3244" s="1"/>
      <c r="AY3244" s="1"/>
      <c r="AZ3244" s="1"/>
      <c r="BA3244" s="1"/>
      <c r="BB3244" s="1"/>
      <c r="BC3244" s="1"/>
      <c r="BD3244" s="1"/>
      <c r="BE3244" s="1"/>
      <c r="BF3244" s="1"/>
      <c r="BG3244" s="1"/>
      <c r="BH3244" s="1"/>
      <c r="BI3244" s="1"/>
      <c r="BJ3244" s="1"/>
      <c r="BK3244" s="1"/>
    </row>
    <row r="3245" spans="1:63" s="2" customFormat="1" ht="15" customHeight="1" x14ac:dyDescent="0.15">
      <c r="A3245" s="1"/>
      <c r="B3245" s="1"/>
      <c r="C3245" s="1"/>
      <c r="D3245" s="1"/>
      <c r="E3245" s="1"/>
      <c r="F3245" s="1"/>
      <c r="G3245" s="1"/>
      <c r="H3245" s="1"/>
      <c r="I3245" s="1"/>
      <c r="J3245" s="1"/>
      <c r="K3245" s="1"/>
      <c r="L3245" s="1"/>
      <c r="M3245" s="1"/>
      <c r="N3245" s="1"/>
      <c r="O3245" s="1"/>
      <c r="P3245" s="1"/>
      <c r="Q3245" s="1"/>
      <c r="R3245" s="1"/>
      <c r="S3245" s="1"/>
      <c r="T3245" s="1"/>
      <c r="U3245" s="1"/>
      <c r="V3245" s="1"/>
      <c r="W3245" s="1"/>
      <c r="X3245" s="1"/>
      <c r="Y3245" s="1"/>
      <c r="Z3245" s="1"/>
      <c r="AA3245" s="1"/>
      <c r="AB3245" s="1"/>
      <c r="AC3245" s="1"/>
      <c r="AD3245" s="1"/>
      <c r="AE3245" s="1"/>
      <c r="AF3245" s="83"/>
      <c r="AG3245" s="87"/>
      <c r="AH3245" s="1"/>
      <c r="AI3245" s="1"/>
      <c r="AJ3245" s="1"/>
      <c r="AK3245" s="1"/>
      <c r="AL3245" s="1"/>
      <c r="AM3245" s="1"/>
      <c r="AN3245" s="1"/>
      <c r="AO3245" s="1"/>
      <c r="AP3245" s="1"/>
      <c r="AQ3245" s="1"/>
      <c r="AR3245" s="1"/>
      <c r="AS3245" s="1"/>
      <c r="AT3245" s="1"/>
      <c r="AU3245" s="1"/>
      <c r="AV3245" s="1"/>
      <c r="AW3245" s="1"/>
      <c r="AX3245" s="1"/>
      <c r="AY3245" s="1"/>
      <c r="AZ3245" s="1"/>
      <c r="BA3245" s="1"/>
      <c r="BB3245" s="1"/>
      <c r="BC3245" s="1"/>
      <c r="BD3245" s="1"/>
      <c r="BE3245" s="1"/>
      <c r="BF3245" s="1"/>
      <c r="BG3245" s="1"/>
      <c r="BH3245" s="1"/>
      <c r="BI3245" s="1"/>
      <c r="BJ3245" s="1"/>
      <c r="BK3245" s="1"/>
    </row>
    <row r="3246" spans="1:63" s="2" customFormat="1" ht="15" customHeight="1" x14ac:dyDescent="0.15">
      <c r="A3246" s="1"/>
      <c r="B3246" s="1"/>
      <c r="C3246" s="1"/>
      <c r="D3246" s="1"/>
      <c r="E3246" s="1"/>
      <c r="F3246" s="1"/>
      <c r="G3246" s="1"/>
      <c r="H3246" s="1"/>
      <c r="I3246" s="1"/>
      <c r="J3246" s="1"/>
      <c r="K3246" s="1"/>
      <c r="L3246" s="1"/>
      <c r="M3246" s="1"/>
      <c r="N3246" s="1"/>
      <c r="O3246" s="1"/>
      <c r="P3246" s="1"/>
      <c r="Q3246" s="1"/>
      <c r="R3246" s="1"/>
      <c r="S3246" s="1"/>
      <c r="T3246" s="1"/>
      <c r="U3246" s="1"/>
      <c r="V3246" s="1"/>
      <c r="W3246" s="1"/>
      <c r="X3246" s="1"/>
      <c r="Y3246" s="1"/>
      <c r="Z3246" s="1"/>
      <c r="AA3246" s="1"/>
      <c r="AB3246" s="1"/>
      <c r="AC3246" s="1"/>
      <c r="AD3246" s="1"/>
      <c r="AE3246" s="1"/>
      <c r="AF3246" s="83"/>
      <c r="AG3246" s="87"/>
      <c r="AH3246" s="1"/>
      <c r="AI3246" s="1"/>
      <c r="AJ3246" s="1"/>
      <c r="AK3246" s="1"/>
      <c r="AL3246" s="1"/>
      <c r="AM3246" s="1"/>
      <c r="AN3246" s="1"/>
      <c r="AO3246" s="1"/>
      <c r="AP3246" s="1"/>
      <c r="AQ3246" s="1"/>
      <c r="AR3246" s="1"/>
      <c r="AS3246" s="1"/>
      <c r="AT3246" s="1"/>
      <c r="AU3246" s="1"/>
      <c r="AV3246" s="1"/>
      <c r="AW3246" s="1"/>
      <c r="AX3246" s="1"/>
      <c r="AY3246" s="1"/>
      <c r="AZ3246" s="1"/>
      <c r="BA3246" s="1"/>
      <c r="BB3246" s="1"/>
      <c r="BC3246" s="1"/>
      <c r="BD3246" s="1"/>
      <c r="BE3246" s="1"/>
      <c r="BF3246" s="1"/>
      <c r="BG3246" s="1"/>
      <c r="BH3246" s="1"/>
      <c r="BI3246" s="1"/>
      <c r="BJ3246" s="1"/>
      <c r="BK3246" s="1"/>
    </row>
    <row r="3247" spans="1:63" s="2" customFormat="1" ht="15" customHeight="1" x14ac:dyDescent="0.15">
      <c r="A3247" s="1"/>
      <c r="B3247" s="1"/>
      <c r="C3247" s="1"/>
      <c r="D3247" s="1"/>
      <c r="E3247" s="1"/>
      <c r="F3247" s="1"/>
      <c r="G3247" s="1"/>
      <c r="H3247" s="1"/>
      <c r="I3247" s="1"/>
      <c r="J3247" s="1"/>
      <c r="K3247" s="1"/>
      <c r="L3247" s="1"/>
      <c r="M3247" s="1"/>
      <c r="N3247" s="1"/>
      <c r="O3247" s="1"/>
      <c r="P3247" s="1"/>
      <c r="Q3247" s="1"/>
      <c r="R3247" s="1"/>
      <c r="S3247" s="1"/>
      <c r="T3247" s="1"/>
      <c r="U3247" s="1"/>
      <c r="V3247" s="1"/>
      <c r="W3247" s="1"/>
      <c r="X3247" s="1"/>
      <c r="Y3247" s="1"/>
      <c r="Z3247" s="1"/>
      <c r="AA3247" s="1"/>
      <c r="AB3247" s="1"/>
      <c r="AC3247" s="1"/>
      <c r="AD3247" s="1"/>
      <c r="AE3247" s="1"/>
      <c r="AF3247" s="83"/>
      <c r="AG3247" s="87"/>
      <c r="AH3247" s="1"/>
      <c r="AI3247" s="1"/>
      <c r="AJ3247" s="1"/>
      <c r="AK3247" s="1"/>
      <c r="AL3247" s="1"/>
      <c r="AM3247" s="1"/>
      <c r="AN3247" s="1"/>
      <c r="AO3247" s="1"/>
      <c r="AP3247" s="1"/>
      <c r="AQ3247" s="1"/>
      <c r="AR3247" s="1"/>
      <c r="AS3247" s="1"/>
      <c r="AT3247" s="1"/>
      <c r="AU3247" s="1"/>
      <c r="AV3247" s="1"/>
      <c r="AW3247" s="1"/>
      <c r="AX3247" s="1"/>
      <c r="AY3247" s="1"/>
      <c r="AZ3247" s="1"/>
      <c r="BA3247" s="1"/>
      <c r="BB3247" s="1"/>
      <c r="BC3247" s="1"/>
      <c r="BD3247" s="1"/>
      <c r="BE3247" s="1"/>
      <c r="BF3247" s="1"/>
      <c r="BG3247" s="1"/>
      <c r="BH3247" s="1"/>
      <c r="BI3247" s="1"/>
      <c r="BJ3247" s="1"/>
      <c r="BK3247" s="1"/>
    </row>
    <row r="3248" spans="1:63" s="2" customFormat="1" ht="15" customHeight="1" x14ac:dyDescent="0.15">
      <c r="A3248" s="1"/>
      <c r="B3248" s="1"/>
      <c r="C3248" s="1"/>
      <c r="D3248" s="1"/>
      <c r="E3248" s="1"/>
      <c r="F3248" s="1"/>
      <c r="G3248" s="1"/>
      <c r="H3248" s="1"/>
      <c r="I3248" s="1"/>
      <c r="J3248" s="1"/>
      <c r="K3248" s="1"/>
      <c r="L3248" s="1"/>
      <c r="M3248" s="1"/>
      <c r="N3248" s="1"/>
      <c r="O3248" s="1"/>
      <c r="P3248" s="1"/>
      <c r="Q3248" s="1"/>
      <c r="R3248" s="1"/>
      <c r="S3248" s="1"/>
      <c r="T3248" s="1"/>
      <c r="U3248" s="1"/>
      <c r="V3248" s="1"/>
      <c r="W3248" s="1"/>
      <c r="X3248" s="1"/>
      <c r="Y3248" s="1"/>
      <c r="Z3248" s="1"/>
      <c r="AA3248" s="1"/>
      <c r="AB3248" s="1"/>
      <c r="AC3248" s="1"/>
      <c r="AD3248" s="1"/>
      <c r="AE3248" s="1"/>
      <c r="AF3248" s="83"/>
      <c r="AG3248" s="87"/>
      <c r="AH3248" s="1"/>
      <c r="AI3248" s="1"/>
      <c r="AJ3248" s="1"/>
      <c r="AK3248" s="1"/>
      <c r="AL3248" s="1"/>
      <c r="AM3248" s="1"/>
      <c r="AN3248" s="1"/>
      <c r="AO3248" s="1"/>
      <c r="AP3248" s="1"/>
      <c r="AQ3248" s="1"/>
      <c r="AR3248" s="1"/>
      <c r="AS3248" s="1"/>
      <c r="AT3248" s="1"/>
      <c r="AU3248" s="1"/>
      <c r="AV3248" s="1"/>
      <c r="AW3248" s="1"/>
      <c r="AX3248" s="1"/>
      <c r="AY3248" s="1"/>
      <c r="AZ3248" s="1"/>
      <c r="BA3248" s="1"/>
      <c r="BB3248" s="1"/>
      <c r="BC3248" s="1"/>
      <c r="BD3248" s="1"/>
      <c r="BE3248" s="1"/>
      <c r="BF3248" s="1"/>
      <c r="BG3248" s="1"/>
      <c r="BH3248" s="1"/>
      <c r="BI3248" s="1"/>
      <c r="BJ3248" s="1"/>
      <c r="BK3248" s="1"/>
    </row>
    <row r="3249" spans="1:63" s="2" customFormat="1" ht="15" customHeight="1" x14ac:dyDescent="0.15">
      <c r="A3249" s="1"/>
      <c r="B3249" s="1"/>
      <c r="C3249" s="1"/>
      <c r="D3249" s="1"/>
      <c r="E3249" s="1"/>
      <c r="F3249" s="1"/>
      <c r="G3249" s="1"/>
      <c r="H3249" s="1"/>
      <c r="I3249" s="1"/>
      <c r="J3249" s="1"/>
      <c r="K3249" s="1"/>
      <c r="L3249" s="1"/>
      <c r="M3249" s="1"/>
      <c r="N3249" s="1"/>
      <c r="O3249" s="1"/>
      <c r="P3249" s="1"/>
      <c r="Q3249" s="1"/>
      <c r="R3249" s="1"/>
      <c r="S3249" s="1"/>
      <c r="T3249" s="1"/>
      <c r="U3249" s="1"/>
      <c r="V3249" s="1"/>
      <c r="W3249" s="1"/>
      <c r="X3249" s="1"/>
      <c r="Y3249" s="1"/>
      <c r="Z3249" s="1"/>
      <c r="AA3249" s="1"/>
      <c r="AB3249" s="1"/>
      <c r="AC3249" s="1"/>
      <c r="AD3249" s="1"/>
      <c r="AE3249" s="1"/>
      <c r="AF3249" s="83"/>
      <c r="AG3249" s="87"/>
      <c r="AH3249" s="1"/>
      <c r="AI3249" s="1"/>
      <c r="AJ3249" s="1"/>
      <c r="AK3249" s="1"/>
      <c r="AL3249" s="1"/>
      <c r="AM3249" s="1"/>
      <c r="AN3249" s="1"/>
      <c r="AO3249" s="1"/>
      <c r="AP3249" s="1"/>
      <c r="AQ3249" s="1"/>
      <c r="AR3249" s="1"/>
      <c r="AS3249" s="1"/>
      <c r="AT3249" s="1"/>
      <c r="AU3249" s="1"/>
      <c r="AV3249" s="1"/>
      <c r="AW3249" s="1"/>
      <c r="AX3249" s="1"/>
      <c r="AY3249" s="1"/>
      <c r="AZ3249" s="1"/>
      <c r="BA3249" s="1"/>
      <c r="BB3249" s="1"/>
      <c r="BC3249" s="1"/>
      <c r="BD3249" s="1"/>
      <c r="BE3249" s="1"/>
      <c r="BF3249" s="1"/>
      <c r="BG3249" s="1"/>
      <c r="BH3249" s="1"/>
      <c r="BI3249" s="1"/>
      <c r="BJ3249" s="1"/>
      <c r="BK3249" s="1"/>
    </row>
    <row r="3250" spans="1:63" s="2" customFormat="1" ht="15" customHeight="1" x14ac:dyDescent="0.15">
      <c r="A3250" s="1"/>
      <c r="B3250" s="1"/>
      <c r="C3250" s="1"/>
      <c r="D3250" s="1"/>
      <c r="E3250" s="1"/>
      <c r="F3250" s="1"/>
      <c r="G3250" s="1"/>
      <c r="H3250" s="1"/>
      <c r="I3250" s="1"/>
      <c r="J3250" s="1"/>
      <c r="K3250" s="1"/>
      <c r="L3250" s="1"/>
      <c r="M3250" s="1"/>
      <c r="N3250" s="1"/>
      <c r="O3250" s="1"/>
      <c r="P3250" s="1"/>
      <c r="Q3250" s="1"/>
      <c r="R3250" s="1"/>
      <c r="S3250" s="1"/>
      <c r="T3250" s="1"/>
      <c r="U3250" s="1"/>
      <c r="V3250" s="1"/>
      <c r="W3250" s="1"/>
      <c r="X3250" s="1"/>
      <c r="Y3250" s="1"/>
      <c r="Z3250" s="1"/>
      <c r="AA3250" s="1"/>
      <c r="AB3250" s="1"/>
      <c r="AC3250" s="1"/>
      <c r="AD3250" s="1"/>
      <c r="AE3250" s="1"/>
      <c r="AF3250" s="83"/>
      <c r="AG3250" s="87"/>
      <c r="AH3250" s="1"/>
      <c r="AI3250" s="1"/>
      <c r="AJ3250" s="1"/>
      <c r="AK3250" s="1"/>
      <c r="AL3250" s="1"/>
      <c r="AM3250" s="1"/>
      <c r="AN3250" s="1"/>
      <c r="AO3250" s="1"/>
      <c r="AP3250" s="1"/>
      <c r="AQ3250" s="1"/>
      <c r="AR3250" s="1"/>
      <c r="AS3250" s="1"/>
      <c r="AT3250" s="1"/>
      <c r="AU3250" s="1"/>
      <c r="AV3250" s="1"/>
      <c r="AW3250" s="1"/>
      <c r="AX3250" s="1"/>
      <c r="AY3250" s="1"/>
      <c r="AZ3250" s="1"/>
      <c r="BA3250" s="1"/>
      <c r="BB3250" s="1"/>
      <c r="BC3250" s="1"/>
      <c r="BD3250" s="1"/>
      <c r="BE3250" s="1"/>
      <c r="BF3250" s="1"/>
      <c r="BG3250" s="1"/>
      <c r="BH3250" s="1"/>
      <c r="BI3250" s="1"/>
      <c r="BJ3250" s="1"/>
      <c r="BK3250" s="1"/>
    </row>
    <row r="3251" spans="1:63" s="2" customFormat="1" ht="15" customHeight="1" x14ac:dyDescent="0.15">
      <c r="A3251" s="1"/>
      <c r="B3251" s="1"/>
      <c r="C3251" s="1"/>
      <c r="D3251" s="1"/>
      <c r="E3251" s="1"/>
      <c r="F3251" s="1"/>
      <c r="G3251" s="1"/>
      <c r="H3251" s="1"/>
      <c r="I3251" s="1"/>
      <c r="J3251" s="1"/>
      <c r="K3251" s="1"/>
      <c r="L3251" s="1"/>
      <c r="M3251" s="1"/>
      <c r="N3251" s="1"/>
      <c r="O3251" s="1"/>
      <c r="P3251" s="1"/>
      <c r="Q3251" s="1"/>
      <c r="R3251" s="1"/>
      <c r="S3251" s="1"/>
      <c r="T3251" s="1"/>
      <c r="U3251" s="1"/>
      <c r="V3251" s="1"/>
      <c r="W3251" s="1"/>
      <c r="X3251" s="1"/>
      <c r="Y3251" s="1"/>
      <c r="Z3251" s="1"/>
      <c r="AA3251" s="1"/>
      <c r="AB3251" s="1"/>
      <c r="AC3251" s="1"/>
      <c r="AD3251" s="1"/>
      <c r="AE3251" s="1"/>
      <c r="AF3251" s="83"/>
      <c r="AG3251" s="87"/>
      <c r="AH3251" s="1"/>
      <c r="AI3251" s="1"/>
      <c r="AJ3251" s="1"/>
      <c r="AK3251" s="1"/>
      <c r="AL3251" s="1"/>
      <c r="AM3251" s="1"/>
      <c r="AN3251" s="1"/>
      <c r="AO3251" s="1"/>
      <c r="AP3251" s="1"/>
      <c r="AQ3251" s="1"/>
      <c r="AR3251" s="1"/>
      <c r="AS3251" s="1"/>
      <c r="AT3251" s="1"/>
      <c r="AU3251" s="1"/>
      <c r="AV3251" s="1"/>
      <c r="AW3251" s="1"/>
      <c r="AX3251" s="1"/>
      <c r="AY3251" s="1"/>
      <c r="AZ3251" s="1"/>
      <c r="BA3251" s="1"/>
      <c r="BB3251" s="1"/>
      <c r="BC3251" s="1"/>
      <c r="BD3251" s="1"/>
      <c r="BE3251" s="1"/>
      <c r="BF3251" s="1"/>
      <c r="BG3251" s="1"/>
      <c r="BH3251" s="1"/>
      <c r="BI3251" s="1"/>
      <c r="BJ3251" s="1"/>
      <c r="BK3251" s="1"/>
    </row>
    <row r="3252" spans="1:63" s="2" customFormat="1" ht="15" customHeight="1" x14ac:dyDescent="0.15">
      <c r="A3252" s="1"/>
      <c r="B3252" s="1"/>
      <c r="C3252" s="1"/>
      <c r="D3252" s="1"/>
      <c r="E3252" s="1"/>
      <c r="F3252" s="1"/>
      <c r="G3252" s="1"/>
      <c r="H3252" s="1"/>
      <c r="I3252" s="1"/>
      <c r="J3252" s="1"/>
      <c r="K3252" s="1"/>
      <c r="L3252" s="1"/>
      <c r="M3252" s="1"/>
      <c r="N3252" s="1"/>
      <c r="O3252" s="1"/>
      <c r="P3252" s="1"/>
      <c r="Q3252" s="1"/>
      <c r="R3252" s="1"/>
      <c r="S3252" s="1"/>
      <c r="T3252" s="1"/>
      <c r="U3252" s="1"/>
      <c r="V3252" s="1"/>
      <c r="W3252" s="1"/>
      <c r="X3252" s="1"/>
      <c r="Y3252" s="1"/>
      <c r="Z3252" s="1"/>
      <c r="AA3252" s="1"/>
      <c r="AB3252" s="1"/>
      <c r="AC3252" s="1"/>
      <c r="AD3252" s="1"/>
      <c r="AE3252" s="1"/>
      <c r="AF3252" s="83"/>
      <c r="AG3252" s="87"/>
      <c r="AH3252" s="1"/>
      <c r="AI3252" s="1"/>
      <c r="AJ3252" s="1"/>
      <c r="AK3252" s="1"/>
      <c r="AL3252" s="1"/>
      <c r="AM3252" s="1"/>
      <c r="AN3252" s="1"/>
      <c r="AO3252" s="1"/>
      <c r="AP3252" s="1"/>
      <c r="AQ3252" s="1"/>
      <c r="AR3252" s="1"/>
      <c r="AS3252" s="1"/>
      <c r="AT3252" s="1"/>
      <c r="AU3252" s="1"/>
      <c r="AV3252" s="1"/>
      <c r="AW3252" s="1"/>
      <c r="AX3252" s="1"/>
      <c r="AY3252" s="1"/>
      <c r="AZ3252" s="1"/>
      <c r="BA3252" s="1"/>
      <c r="BB3252" s="1"/>
      <c r="BC3252" s="1"/>
      <c r="BD3252" s="1"/>
      <c r="BE3252" s="1"/>
      <c r="BF3252" s="1"/>
      <c r="BG3252" s="1"/>
      <c r="BH3252" s="1"/>
      <c r="BI3252" s="1"/>
      <c r="BJ3252" s="1"/>
      <c r="BK3252" s="1"/>
    </row>
    <row r="3253" spans="1:63" s="2" customFormat="1" ht="15" customHeight="1" x14ac:dyDescent="0.15">
      <c r="A3253" s="1"/>
      <c r="B3253" s="1"/>
      <c r="C3253" s="1"/>
      <c r="D3253" s="1"/>
      <c r="E3253" s="1"/>
      <c r="F3253" s="1"/>
      <c r="G3253" s="1"/>
      <c r="H3253" s="1"/>
      <c r="I3253" s="1"/>
      <c r="J3253" s="1"/>
      <c r="K3253" s="1"/>
      <c r="L3253" s="1"/>
      <c r="M3253" s="1"/>
      <c r="N3253" s="1"/>
      <c r="O3253" s="1"/>
      <c r="P3253" s="1"/>
      <c r="Q3253" s="1"/>
      <c r="R3253" s="1"/>
      <c r="S3253" s="1"/>
      <c r="T3253" s="1"/>
      <c r="U3253" s="1"/>
      <c r="V3253" s="1"/>
      <c r="W3253" s="1"/>
      <c r="X3253" s="1"/>
      <c r="Y3253" s="1"/>
      <c r="Z3253" s="1"/>
      <c r="AA3253" s="1"/>
      <c r="AB3253" s="1"/>
      <c r="AC3253" s="1"/>
      <c r="AD3253" s="1"/>
      <c r="AE3253" s="1"/>
      <c r="AF3253" s="83"/>
      <c r="AG3253" s="87"/>
      <c r="AH3253" s="1"/>
      <c r="AI3253" s="1"/>
      <c r="AJ3253" s="1"/>
      <c r="AK3253" s="1"/>
      <c r="AL3253" s="1"/>
      <c r="AM3253" s="1"/>
      <c r="AN3253" s="1"/>
      <c r="AO3253" s="1"/>
      <c r="AP3253" s="1"/>
      <c r="AQ3253" s="1"/>
      <c r="AR3253" s="1"/>
      <c r="AS3253" s="1"/>
      <c r="AT3253" s="1"/>
      <c r="AU3253" s="1"/>
      <c r="AV3253" s="1"/>
      <c r="AW3253" s="1"/>
      <c r="AX3253" s="1"/>
      <c r="AY3253" s="1"/>
      <c r="AZ3253" s="1"/>
      <c r="BA3253" s="1"/>
      <c r="BB3253" s="1"/>
      <c r="BC3253" s="1"/>
      <c r="BD3253" s="1"/>
      <c r="BE3253" s="1"/>
      <c r="BF3253" s="1"/>
      <c r="BG3253" s="1"/>
      <c r="BH3253" s="1"/>
      <c r="BI3253" s="1"/>
      <c r="BJ3253" s="1"/>
      <c r="BK3253" s="1"/>
    </row>
    <row r="3254" spans="1:63" s="2" customFormat="1" ht="15" customHeight="1" x14ac:dyDescent="0.15">
      <c r="A3254" s="1"/>
      <c r="B3254" s="1"/>
      <c r="C3254" s="1"/>
      <c r="D3254" s="1"/>
      <c r="E3254" s="1"/>
      <c r="F3254" s="1"/>
      <c r="G3254" s="1"/>
      <c r="H3254" s="1"/>
      <c r="I3254" s="1"/>
      <c r="J3254" s="1"/>
      <c r="K3254" s="1"/>
      <c r="L3254" s="1"/>
      <c r="M3254" s="1"/>
      <c r="N3254" s="1"/>
      <c r="O3254" s="1"/>
      <c r="P3254" s="1"/>
      <c r="Q3254" s="1"/>
      <c r="R3254" s="1"/>
      <c r="S3254" s="1"/>
      <c r="T3254" s="1"/>
      <c r="U3254" s="1"/>
      <c r="V3254" s="1"/>
      <c r="W3254" s="1"/>
      <c r="X3254" s="1"/>
      <c r="Y3254" s="1"/>
      <c r="Z3254" s="1"/>
      <c r="AA3254" s="1"/>
      <c r="AB3254" s="1"/>
      <c r="AC3254" s="1"/>
      <c r="AD3254" s="1"/>
      <c r="AE3254" s="1"/>
      <c r="AF3254" s="83"/>
      <c r="AG3254" s="87"/>
      <c r="AH3254" s="1"/>
      <c r="AI3254" s="1"/>
      <c r="AJ3254" s="1"/>
      <c r="AK3254" s="1"/>
      <c r="AL3254" s="1"/>
      <c r="AM3254" s="1"/>
      <c r="AN3254" s="1"/>
      <c r="AO3254" s="1"/>
      <c r="AP3254" s="1"/>
      <c r="AQ3254" s="1"/>
      <c r="AR3254" s="1"/>
      <c r="AS3254" s="1"/>
      <c r="AT3254" s="1"/>
      <c r="AU3254" s="1"/>
      <c r="AV3254" s="1"/>
      <c r="AW3254" s="1"/>
      <c r="AX3254" s="1"/>
      <c r="AY3254" s="1"/>
      <c r="AZ3254" s="1"/>
      <c r="BA3254" s="1"/>
      <c r="BB3254" s="1"/>
      <c r="BC3254" s="1"/>
      <c r="BD3254" s="1"/>
      <c r="BE3254" s="1"/>
      <c r="BF3254" s="1"/>
      <c r="BG3254" s="1"/>
      <c r="BH3254" s="1"/>
      <c r="BI3254" s="1"/>
      <c r="BJ3254" s="1"/>
      <c r="BK3254" s="1"/>
    </row>
    <row r="3255" spans="1:63" s="2" customFormat="1" ht="15" customHeight="1" x14ac:dyDescent="0.15">
      <c r="A3255" s="1"/>
      <c r="B3255" s="1"/>
      <c r="C3255" s="1"/>
      <c r="D3255" s="1"/>
      <c r="E3255" s="1"/>
      <c r="F3255" s="1"/>
      <c r="G3255" s="1"/>
      <c r="H3255" s="1"/>
      <c r="I3255" s="1"/>
      <c r="J3255" s="1"/>
      <c r="K3255" s="1"/>
      <c r="L3255" s="1"/>
      <c r="M3255" s="1"/>
      <c r="N3255" s="1"/>
      <c r="O3255" s="1"/>
      <c r="P3255" s="1"/>
      <c r="Q3255" s="1"/>
      <c r="R3255" s="1"/>
      <c r="S3255" s="1"/>
      <c r="T3255" s="1"/>
      <c r="U3255" s="1"/>
      <c r="V3255" s="1"/>
      <c r="W3255" s="1"/>
      <c r="X3255" s="1"/>
      <c r="Y3255" s="1"/>
      <c r="Z3255" s="1"/>
      <c r="AA3255" s="1"/>
      <c r="AB3255" s="1"/>
      <c r="AC3255" s="1"/>
      <c r="AD3255" s="1"/>
      <c r="AE3255" s="1"/>
      <c r="AF3255" s="83"/>
      <c r="AG3255" s="87"/>
      <c r="AH3255" s="1"/>
      <c r="AI3255" s="1"/>
      <c r="AJ3255" s="1"/>
      <c r="AK3255" s="1"/>
      <c r="AL3255" s="1"/>
      <c r="AM3255" s="1"/>
      <c r="AN3255" s="1"/>
      <c r="AO3255" s="1"/>
      <c r="AP3255" s="1"/>
      <c r="AQ3255" s="1"/>
      <c r="AR3255" s="1"/>
      <c r="AS3255" s="1"/>
      <c r="AT3255" s="1"/>
      <c r="AU3255" s="1"/>
      <c r="AV3255" s="1"/>
      <c r="AW3255" s="1"/>
      <c r="AX3255" s="1"/>
      <c r="AY3255" s="1"/>
      <c r="AZ3255" s="1"/>
      <c r="BA3255" s="1"/>
      <c r="BB3255" s="1"/>
      <c r="BC3255" s="1"/>
      <c r="BD3255" s="1"/>
      <c r="BE3255" s="1"/>
      <c r="BF3255" s="1"/>
      <c r="BG3255" s="1"/>
      <c r="BH3255" s="1"/>
      <c r="BI3255" s="1"/>
      <c r="BJ3255" s="1"/>
      <c r="BK3255" s="1"/>
    </row>
    <row r="3256" spans="1:63" s="2" customFormat="1" ht="15" customHeight="1" x14ac:dyDescent="0.15">
      <c r="A3256" s="1"/>
      <c r="B3256" s="1"/>
      <c r="C3256" s="1"/>
      <c r="D3256" s="1"/>
      <c r="E3256" s="1"/>
      <c r="F3256" s="1"/>
      <c r="G3256" s="1"/>
      <c r="H3256" s="1"/>
      <c r="I3256" s="1"/>
      <c r="J3256" s="1"/>
      <c r="K3256" s="1"/>
      <c r="L3256" s="1"/>
      <c r="M3256" s="1"/>
      <c r="N3256" s="1"/>
      <c r="O3256" s="1"/>
      <c r="P3256" s="1"/>
      <c r="Q3256" s="1"/>
      <c r="R3256" s="1"/>
      <c r="S3256" s="1"/>
      <c r="T3256" s="1"/>
      <c r="U3256" s="1"/>
      <c r="V3256" s="1"/>
      <c r="W3256" s="1"/>
      <c r="X3256" s="1"/>
      <c r="Y3256" s="1"/>
      <c r="Z3256" s="1"/>
      <c r="AA3256" s="1"/>
      <c r="AB3256" s="1"/>
      <c r="AC3256" s="1"/>
      <c r="AD3256" s="1"/>
      <c r="AE3256" s="1"/>
      <c r="AF3256" s="83"/>
      <c r="AG3256" s="87"/>
      <c r="AH3256" s="1"/>
      <c r="AI3256" s="1"/>
      <c r="AJ3256" s="1"/>
      <c r="AK3256" s="1"/>
      <c r="AL3256" s="1"/>
      <c r="AM3256" s="1"/>
      <c r="AN3256" s="1"/>
      <c r="AO3256" s="1"/>
      <c r="AP3256" s="1"/>
      <c r="AQ3256" s="1"/>
      <c r="AR3256" s="1"/>
      <c r="AS3256" s="1"/>
      <c r="AT3256" s="1"/>
      <c r="AU3256" s="1"/>
      <c r="AV3256" s="1"/>
      <c r="AW3256" s="1"/>
      <c r="AX3256" s="1"/>
      <c r="AY3256" s="1"/>
      <c r="AZ3256" s="1"/>
      <c r="BA3256" s="1"/>
      <c r="BB3256" s="1"/>
      <c r="BC3256" s="1"/>
      <c r="BD3256" s="1"/>
      <c r="BE3256" s="1"/>
      <c r="BF3256" s="1"/>
      <c r="BG3256" s="1"/>
      <c r="BH3256" s="1"/>
      <c r="BI3256" s="1"/>
      <c r="BJ3256" s="1"/>
      <c r="BK3256" s="1"/>
    </row>
    <row r="3257" spans="1:63" s="2" customFormat="1" ht="15" customHeight="1" x14ac:dyDescent="0.15">
      <c r="A3257" s="1"/>
      <c r="B3257" s="1"/>
      <c r="C3257" s="1"/>
      <c r="D3257" s="1"/>
      <c r="E3257" s="1"/>
      <c r="F3257" s="1"/>
      <c r="G3257" s="1"/>
      <c r="H3257" s="1"/>
      <c r="I3257" s="1"/>
      <c r="J3257" s="1"/>
      <c r="K3257" s="1"/>
      <c r="L3257" s="1"/>
      <c r="M3257" s="1"/>
      <c r="N3257" s="1"/>
      <c r="O3257" s="1"/>
      <c r="P3257" s="1"/>
      <c r="Q3257" s="1"/>
      <c r="R3257" s="1"/>
      <c r="S3257" s="1"/>
      <c r="T3257" s="1"/>
      <c r="U3257" s="1"/>
      <c r="V3257" s="1"/>
      <c r="W3257" s="1"/>
      <c r="X3257" s="1"/>
      <c r="Y3257" s="1"/>
      <c r="Z3257" s="1"/>
      <c r="AA3257" s="1"/>
      <c r="AB3257" s="1"/>
      <c r="AC3257" s="1"/>
      <c r="AD3257" s="1"/>
      <c r="AE3257" s="1"/>
      <c r="AF3257" s="83"/>
      <c r="AG3257" s="87"/>
      <c r="AH3257" s="1"/>
      <c r="AI3257" s="1"/>
      <c r="AJ3257" s="1"/>
      <c r="AK3257" s="1"/>
      <c r="AL3257" s="1"/>
      <c r="AM3257" s="1"/>
      <c r="AN3257" s="1"/>
      <c r="AO3257" s="1"/>
      <c r="AP3257" s="1"/>
      <c r="AQ3257" s="1"/>
      <c r="AR3257" s="1"/>
      <c r="AS3257" s="1"/>
      <c r="AT3257" s="1"/>
      <c r="AU3257" s="1"/>
      <c r="AV3257" s="1"/>
      <c r="AW3257" s="1"/>
      <c r="AX3257" s="1"/>
      <c r="AY3257" s="1"/>
      <c r="AZ3257" s="1"/>
      <c r="BA3257" s="1"/>
      <c r="BB3257" s="1"/>
      <c r="BC3257" s="1"/>
      <c r="BD3257" s="1"/>
      <c r="BE3257" s="1"/>
      <c r="BF3257" s="1"/>
      <c r="BG3257" s="1"/>
      <c r="BH3257" s="1"/>
      <c r="BI3257" s="1"/>
      <c r="BJ3257" s="1"/>
      <c r="BK3257" s="1"/>
    </row>
    <row r="3258" spans="1:63" s="2" customFormat="1" ht="15" customHeight="1" x14ac:dyDescent="0.15">
      <c r="A3258" s="1"/>
      <c r="B3258" s="1"/>
      <c r="C3258" s="1"/>
      <c r="D3258" s="1"/>
      <c r="E3258" s="1"/>
      <c r="F3258" s="1"/>
      <c r="G3258" s="1"/>
      <c r="H3258" s="1"/>
      <c r="I3258" s="1"/>
      <c r="J3258" s="1"/>
      <c r="K3258" s="1"/>
      <c r="L3258" s="1"/>
      <c r="M3258" s="1"/>
      <c r="N3258" s="1"/>
      <c r="O3258" s="1"/>
      <c r="P3258" s="1"/>
      <c r="Q3258" s="1"/>
      <c r="R3258" s="1"/>
      <c r="S3258" s="1"/>
      <c r="T3258" s="1"/>
      <c r="U3258" s="1"/>
      <c r="V3258" s="1"/>
      <c r="W3258" s="1"/>
      <c r="X3258" s="1"/>
      <c r="Y3258" s="1"/>
      <c r="Z3258" s="1"/>
      <c r="AA3258" s="1"/>
      <c r="AB3258" s="1"/>
      <c r="AC3258" s="1"/>
      <c r="AD3258" s="1"/>
      <c r="AE3258" s="1"/>
      <c r="AF3258" s="83"/>
      <c r="AG3258" s="87"/>
      <c r="AH3258" s="1"/>
      <c r="AI3258" s="1"/>
      <c r="AJ3258" s="1"/>
      <c r="AK3258" s="1"/>
      <c r="AL3258" s="1"/>
      <c r="AM3258" s="1"/>
      <c r="AN3258" s="1"/>
      <c r="AO3258" s="1"/>
      <c r="AP3258" s="1"/>
      <c r="AQ3258" s="1"/>
      <c r="AR3258" s="1"/>
      <c r="AS3258" s="1"/>
      <c r="AT3258" s="1"/>
      <c r="AU3258" s="1"/>
      <c r="AV3258" s="1"/>
      <c r="AW3258" s="1"/>
      <c r="AX3258" s="1"/>
      <c r="AY3258" s="1"/>
      <c r="AZ3258" s="1"/>
      <c r="BA3258" s="1"/>
      <c r="BB3258" s="1"/>
      <c r="BC3258" s="1"/>
      <c r="BD3258" s="1"/>
      <c r="BE3258" s="1"/>
      <c r="BF3258" s="1"/>
      <c r="BG3258" s="1"/>
      <c r="BH3258" s="1"/>
      <c r="BI3258" s="1"/>
      <c r="BJ3258" s="1"/>
      <c r="BK3258" s="1"/>
    </row>
    <row r="3259" spans="1:63" s="2" customFormat="1" ht="15" customHeight="1" x14ac:dyDescent="0.15">
      <c r="A3259" s="1"/>
      <c r="B3259" s="1"/>
      <c r="C3259" s="1"/>
      <c r="D3259" s="1"/>
      <c r="E3259" s="1"/>
      <c r="F3259" s="1"/>
      <c r="G3259" s="1"/>
      <c r="H3259" s="1"/>
      <c r="I3259" s="1"/>
      <c r="J3259" s="1"/>
      <c r="K3259" s="1"/>
      <c r="L3259" s="1"/>
      <c r="M3259" s="1"/>
      <c r="N3259" s="1"/>
      <c r="O3259" s="1"/>
      <c r="P3259" s="1"/>
      <c r="Q3259" s="1"/>
      <c r="R3259" s="1"/>
      <c r="S3259" s="1"/>
      <c r="T3259" s="1"/>
      <c r="U3259" s="1"/>
      <c r="V3259" s="1"/>
      <c r="W3259" s="1"/>
      <c r="X3259" s="1"/>
      <c r="Y3259" s="1"/>
      <c r="Z3259" s="1"/>
      <c r="AA3259" s="1"/>
      <c r="AB3259" s="1"/>
      <c r="AC3259" s="1"/>
      <c r="AD3259" s="1"/>
      <c r="AE3259" s="1"/>
      <c r="AF3259" s="83"/>
      <c r="AG3259" s="87"/>
      <c r="AH3259" s="1"/>
      <c r="AI3259" s="1"/>
      <c r="AJ3259" s="1"/>
      <c r="AK3259" s="1"/>
      <c r="AL3259" s="1"/>
      <c r="AM3259" s="1"/>
      <c r="AN3259" s="1"/>
      <c r="AO3259" s="1"/>
      <c r="AP3259" s="1"/>
      <c r="AQ3259" s="1"/>
      <c r="AR3259" s="1"/>
      <c r="AS3259" s="1"/>
      <c r="AT3259" s="1"/>
      <c r="AU3259" s="1"/>
      <c r="AV3259" s="1"/>
      <c r="AW3259" s="1"/>
      <c r="AX3259" s="1"/>
      <c r="AY3259" s="1"/>
      <c r="AZ3259" s="1"/>
      <c r="BA3259" s="1"/>
      <c r="BB3259" s="1"/>
      <c r="BC3259" s="1"/>
      <c r="BD3259" s="1"/>
      <c r="BE3259" s="1"/>
      <c r="BF3259" s="1"/>
      <c r="BG3259" s="1"/>
      <c r="BH3259" s="1"/>
      <c r="BI3259" s="1"/>
      <c r="BJ3259" s="1"/>
      <c r="BK3259" s="1"/>
    </row>
    <row r="3260" spans="1:63" s="2" customFormat="1" ht="15" customHeight="1" x14ac:dyDescent="0.15">
      <c r="A3260" s="1"/>
      <c r="B3260" s="1"/>
      <c r="C3260" s="1"/>
      <c r="D3260" s="1"/>
      <c r="E3260" s="1"/>
      <c r="F3260" s="1"/>
      <c r="G3260" s="1"/>
      <c r="H3260" s="1"/>
      <c r="I3260" s="1"/>
      <c r="J3260" s="1"/>
      <c r="K3260" s="1"/>
      <c r="L3260" s="1"/>
      <c r="M3260" s="1"/>
      <c r="N3260" s="1"/>
      <c r="O3260" s="1"/>
      <c r="P3260" s="1"/>
      <c r="Q3260" s="1"/>
      <c r="R3260" s="1"/>
      <c r="S3260" s="1"/>
      <c r="T3260" s="1"/>
      <c r="U3260" s="1"/>
      <c r="V3260" s="1"/>
      <c r="W3260" s="1"/>
      <c r="X3260" s="1"/>
      <c r="Y3260" s="1"/>
      <c r="Z3260" s="1"/>
      <c r="AA3260" s="1"/>
      <c r="AB3260" s="1"/>
      <c r="AC3260" s="1"/>
      <c r="AD3260" s="1"/>
      <c r="AE3260" s="1"/>
      <c r="AF3260" s="83"/>
      <c r="AG3260" s="87"/>
      <c r="AH3260" s="1"/>
      <c r="AI3260" s="1"/>
      <c r="AJ3260" s="1"/>
      <c r="AK3260" s="1"/>
      <c r="AL3260" s="1"/>
      <c r="AM3260" s="1"/>
      <c r="AN3260" s="1"/>
      <c r="AO3260" s="1"/>
      <c r="AP3260" s="1"/>
      <c r="AQ3260" s="1"/>
      <c r="AR3260" s="1"/>
      <c r="AS3260" s="1"/>
      <c r="AT3260" s="1"/>
      <c r="AU3260" s="1"/>
      <c r="AV3260" s="1"/>
      <c r="AW3260" s="1"/>
      <c r="AX3260" s="1"/>
      <c r="AY3260" s="1"/>
      <c r="AZ3260" s="1"/>
      <c r="BA3260" s="1"/>
      <c r="BB3260" s="1"/>
      <c r="BC3260" s="1"/>
      <c r="BD3260" s="1"/>
      <c r="BE3260" s="1"/>
      <c r="BF3260" s="1"/>
      <c r="BG3260" s="1"/>
      <c r="BH3260" s="1"/>
      <c r="BI3260" s="1"/>
      <c r="BJ3260" s="1"/>
      <c r="BK3260" s="1"/>
    </row>
    <row r="3261" spans="1:63" s="2" customFormat="1" ht="15" customHeight="1" x14ac:dyDescent="0.15">
      <c r="A3261" s="1"/>
      <c r="B3261" s="1"/>
      <c r="C3261" s="1"/>
      <c r="D3261" s="1"/>
      <c r="E3261" s="1"/>
      <c r="F3261" s="1"/>
      <c r="G3261" s="1"/>
      <c r="H3261" s="1"/>
      <c r="I3261" s="1"/>
      <c r="J3261" s="1"/>
      <c r="K3261" s="1"/>
      <c r="L3261" s="1"/>
      <c r="M3261" s="1"/>
      <c r="N3261" s="1"/>
      <c r="O3261" s="1"/>
      <c r="P3261" s="1"/>
      <c r="Q3261" s="1"/>
      <c r="R3261" s="1"/>
      <c r="S3261" s="1"/>
      <c r="T3261" s="1"/>
      <c r="U3261" s="1"/>
      <c r="V3261" s="1"/>
      <c r="W3261" s="1"/>
      <c r="X3261" s="1"/>
      <c r="Y3261" s="1"/>
      <c r="Z3261" s="1"/>
      <c r="AA3261" s="1"/>
      <c r="AB3261" s="1"/>
      <c r="AC3261" s="1"/>
      <c r="AD3261" s="1"/>
      <c r="AE3261" s="1"/>
      <c r="AF3261" s="83"/>
      <c r="AG3261" s="87"/>
      <c r="AH3261" s="1"/>
      <c r="AI3261" s="1"/>
      <c r="AJ3261" s="1"/>
      <c r="AK3261" s="1"/>
      <c r="AL3261" s="1"/>
      <c r="AM3261" s="1"/>
      <c r="AN3261" s="1"/>
      <c r="AO3261" s="1"/>
      <c r="AP3261" s="1"/>
      <c r="AQ3261" s="1"/>
      <c r="AR3261" s="1"/>
      <c r="AS3261" s="1"/>
      <c r="AT3261" s="1"/>
      <c r="AU3261" s="1"/>
      <c r="AV3261" s="1"/>
      <c r="AW3261" s="1"/>
      <c r="AX3261" s="1"/>
      <c r="AY3261" s="1"/>
      <c r="AZ3261" s="1"/>
      <c r="BA3261" s="1"/>
      <c r="BB3261" s="1"/>
      <c r="BC3261" s="1"/>
      <c r="BD3261" s="1"/>
      <c r="BE3261" s="1"/>
      <c r="BF3261" s="1"/>
      <c r="BG3261" s="1"/>
      <c r="BH3261" s="1"/>
      <c r="BI3261" s="1"/>
      <c r="BJ3261" s="1"/>
      <c r="BK3261" s="1"/>
    </row>
    <row r="3262" spans="1:63" s="2" customFormat="1" ht="15" customHeight="1" x14ac:dyDescent="0.15">
      <c r="A3262" s="1"/>
      <c r="B3262" s="1"/>
      <c r="C3262" s="1"/>
      <c r="D3262" s="1"/>
      <c r="E3262" s="1"/>
      <c r="F3262" s="1"/>
      <c r="G3262" s="1"/>
      <c r="H3262" s="1"/>
      <c r="I3262" s="1"/>
      <c r="J3262" s="1"/>
      <c r="K3262" s="1"/>
      <c r="L3262" s="1"/>
      <c r="M3262" s="1"/>
      <c r="N3262" s="1"/>
      <c r="O3262" s="1"/>
      <c r="P3262" s="1"/>
      <c r="Q3262" s="1"/>
      <c r="R3262" s="1"/>
      <c r="S3262" s="1"/>
      <c r="T3262" s="1"/>
      <c r="U3262" s="1"/>
      <c r="V3262" s="1"/>
      <c r="W3262" s="1"/>
      <c r="X3262" s="1"/>
      <c r="Y3262" s="1"/>
      <c r="Z3262" s="1"/>
      <c r="AA3262" s="1"/>
      <c r="AB3262" s="1"/>
      <c r="AC3262" s="1"/>
      <c r="AD3262" s="1"/>
      <c r="AE3262" s="1"/>
      <c r="AF3262" s="83"/>
      <c r="AG3262" s="87"/>
      <c r="AH3262" s="1"/>
      <c r="AI3262" s="1"/>
      <c r="AJ3262" s="1"/>
      <c r="AK3262" s="1"/>
      <c r="AL3262" s="1"/>
      <c r="AM3262" s="1"/>
      <c r="AN3262" s="1"/>
      <c r="AO3262" s="1"/>
      <c r="AP3262" s="1"/>
      <c r="AQ3262" s="1"/>
      <c r="AR3262" s="1"/>
      <c r="AS3262" s="1"/>
      <c r="AT3262" s="1"/>
      <c r="AU3262" s="1"/>
      <c r="AV3262" s="1"/>
      <c r="AW3262" s="1"/>
      <c r="AX3262" s="1"/>
      <c r="AY3262" s="1"/>
      <c r="AZ3262" s="1"/>
      <c r="BA3262" s="1"/>
      <c r="BB3262" s="1"/>
      <c r="BC3262" s="1"/>
      <c r="BD3262" s="1"/>
      <c r="BE3262" s="1"/>
      <c r="BF3262" s="1"/>
      <c r="BG3262" s="1"/>
      <c r="BH3262" s="1"/>
      <c r="BI3262" s="1"/>
      <c r="BJ3262" s="1"/>
      <c r="BK3262" s="1"/>
    </row>
    <row r="3263" spans="1:63" s="2" customFormat="1" ht="15" customHeight="1" x14ac:dyDescent="0.15">
      <c r="A3263" s="1"/>
      <c r="B3263" s="1"/>
      <c r="C3263" s="1"/>
      <c r="D3263" s="1"/>
      <c r="E3263" s="1"/>
      <c r="F3263" s="1"/>
      <c r="G3263" s="1"/>
      <c r="H3263" s="1"/>
      <c r="I3263" s="1"/>
      <c r="J3263" s="1"/>
      <c r="K3263" s="1"/>
      <c r="L3263" s="1"/>
      <c r="M3263" s="1"/>
      <c r="N3263" s="1"/>
      <c r="O3263" s="1"/>
      <c r="P3263" s="1"/>
      <c r="Q3263" s="1"/>
      <c r="R3263" s="1"/>
      <c r="S3263" s="1"/>
      <c r="T3263" s="1"/>
      <c r="U3263" s="1"/>
      <c r="V3263" s="1"/>
      <c r="W3263" s="1"/>
      <c r="X3263" s="1"/>
      <c r="Y3263" s="1"/>
      <c r="Z3263" s="1"/>
      <c r="AA3263" s="1"/>
      <c r="AB3263" s="1"/>
      <c r="AC3263" s="1"/>
      <c r="AD3263" s="1"/>
      <c r="AE3263" s="1"/>
      <c r="AF3263" s="83"/>
      <c r="AG3263" s="87"/>
      <c r="AH3263" s="1"/>
      <c r="AI3263" s="1"/>
      <c r="AJ3263" s="1"/>
      <c r="AK3263" s="1"/>
      <c r="AL3263" s="1"/>
      <c r="AM3263" s="1"/>
      <c r="AN3263" s="1"/>
      <c r="AO3263" s="1"/>
      <c r="AP3263" s="1"/>
      <c r="AQ3263" s="1"/>
      <c r="AR3263" s="1"/>
      <c r="AS3263" s="1"/>
      <c r="AT3263" s="1"/>
      <c r="AU3263" s="1"/>
      <c r="AV3263" s="1"/>
      <c r="AW3263" s="1"/>
      <c r="AX3263" s="1"/>
      <c r="AY3263" s="1"/>
      <c r="AZ3263" s="1"/>
      <c r="BA3263" s="1"/>
      <c r="BB3263" s="1"/>
      <c r="BC3263" s="1"/>
      <c r="BD3263" s="1"/>
      <c r="BE3263" s="1"/>
      <c r="BF3263" s="1"/>
      <c r="BG3263" s="1"/>
      <c r="BH3263" s="1"/>
      <c r="BI3263" s="1"/>
      <c r="BJ3263" s="1"/>
      <c r="BK3263" s="1"/>
    </row>
    <row r="3264" spans="1:63" s="2" customFormat="1" ht="15" customHeight="1" x14ac:dyDescent="0.15">
      <c r="A3264" s="1"/>
      <c r="B3264" s="1"/>
      <c r="C3264" s="1"/>
      <c r="D3264" s="1"/>
      <c r="E3264" s="1"/>
      <c r="F3264" s="1"/>
      <c r="G3264" s="1"/>
      <c r="H3264" s="1"/>
      <c r="I3264" s="1"/>
      <c r="J3264" s="1"/>
      <c r="K3264" s="1"/>
      <c r="L3264" s="1"/>
      <c r="M3264" s="1"/>
      <c r="N3264" s="1"/>
      <c r="O3264" s="1"/>
      <c r="P3264" s="1"/>
      <c r="Q3264" s="1"/>
      <c r="R3264" s="1"/>
      <c r="S3264" s="1"/>
      <c r="T3264" s="1"/>
      <c r="U3264" s="1"/>
      <c r="V3264" s="1"/>
      <c r="W3264" s="1"/>
      <c r="X3264" s="1"/>
      <c r="Y3264" s="1"/>
      <c r="Z3264" s="1"/>
      <c r="AA3264" s="1"/>
      <c r="AB3264" s="1"/>
      <c r="AC3264" s="1"/>
      <c r="AD3264" s="1"/>
      <c r="AE3264" s="1"/>
      <c r="AF3264" s="83"/>
      <c r="AG3264" s="87"/>
      <c r="AH3264" s="1"/>
      <c r="AI3264" s="1"/>
      <c r="AJ3264" s="1"/>
      <c r="AK3264" s="1"/>
      <c r="AL3264" s="1"/>
      <c r="AM3264" s="1"/>
      <c r="AN3264" s="1"/>
      <c r="AO3264" s="1"/>
      <c r="AP3264" s="1"/>
      <c r="AQ3264" s="1"/>
      <c r="AR3264" s="1"/>
      <c r="AS3264" s="1"/>
      <c r="AT3264" s="1"/>
      <c r="AU3264" s="1"/>
      <c r="AV3264" s="1"/>
      <c r="AW3264" s="1"/>
      <c r="AX3264" s="1"/>
      <c r="AY3264" s="1"/>
      <c r="AZ3264" s="1"/>
      <c r="BA3264" s="1"/>
      <c r="BB3264" s="1"/>
      <c r="BC3264" s="1"/>
      <c r="BD3264" s="1"/>
      <c r="BE3264" s="1"/>
      <c r="BF3264" s="1"/>
      <c r="BG3264" s="1"/>
      <c r="BH3264" s="1"/>
      <c r="BI3264" s="1"/>
      <c r="BJ3264" s="1"/>
      <c r="BK3264" s="1"/>
    </row>
    <row r="3265" spans="1:63" s="2" customFormat="1" ht="15" customHeight="1" x14ac:dyDescent="0.15">
      <c r="A3265" s="1"/>
      <c r="B3265" s="1"/>
      <c r="C3265" s="1"/>
      <c r="D3265" s="1"/>
      <c r="E3265" s="1"/>
      <c r="F3265" s="1"/>
      <c r="G3265" s="1"/>
      <c r="H3265" s="1"/>
      <c r="I3265" s="1"/>
      <c r="J3265" s="1"/>
      <c r="K3265" s="1"/>
      <c r="L3265" s="1"/>
      <c r="M3265" s="1"/>
      <c r="N3265" s="1"/>
      <c r="O3265" s="1"/>
      <c r="P3265" s="1"/>
      <c r="Q3265" s="1"/>
      <c r="R3265" s="1"/>
      <c r="S3265" s="1"/>
      <c r="T3265" s="1"/>
      <c r="U3265" s="1"/>
      <c r="V3265" s="1"/>
      <c r="W3265" s="1"/>
      <c r="X3265" s="1"/>
      <c r="Y3265" s="1"/>
      <c r="Z3265" s="1"/>
      <c r="AA3265" s="1"/>
      <c r="AB3265" s="1"/>
      <c r="AC3265" s="1"/>
      <c r="AD3265" s="1"/>
      <c r="AE3265" s="1"/>
      <c r="AF3265" s="83"/>
      <c r="AG3265" s="87"/>
      <c r="AH3265" s="1"/>
      <c r="AI3265" s="1"/>
      <c r="AJ3265" s="1"/>
      <c r="AK3265" s="1"/>
      <c r="AL3265" s="1"/>
      <c r="AM3265" s="1"/>
      <c r="AN3265" s="1"/>
      <c r="AO3265" s="1"/>
      <c r="AP3265" s="1"/>
      <c r="AQ3265" s="1"/>
      <c r="AR3265" s="1"/>
      <c r="AS3265" s="1"/>
      <c r="AT3265" s="1"/>
      <c r="AU3265" s="1"/>
      <c r="AV3265" s="1"/>
      <c r="AW3265" s="1"/>
      <c r="AX3265" s="1"/>
      <c r="AY3265" s="1"/>
      <c r="AZ3265" s="1"/>
      <c r="BA3265" s="1"/>
      <c r="BB3265" s="1"/>
      <c r="BC3265" s="1"/>
      <c r="BD3265" s="1"/>
      <c r="BE3265" s="1"/>
      <c r="BF3265" s="1"/>
      <c r="BG3265" s="1"/>
      <c r="BH3265" s="1"/>
      <c r="BI3265" s="1"/>
      <c r="BJ3265" s="1"/>
      <c r="BK3265" s="1"/>
    </row>
    <row r="3266" spans="1:63" s="2" customFormat="1" ht="15" customHeight="1" x14ac:dyDescent="0.15">
      <c r="A3266" s="1"/>
      <c r="B3266" s="1"/>
      <c r="C3266" s="1"/>
      <c r="D3266" s="1"/>
      <c r="E3266" s="1"/>
      <c r="F3266" s="1"/>
      <c r="G3266" s="1"/>
      <c r="H3266" s="1"/>
      <c r="I3266" s="1"/>
      <c r="J3266" s="1"/>
      <c r="K3266" s="1"/>
      <c r="L3266" s="1"/>
      <c r="M3266" s="1"/>
      <c r="N3266" s="1"/>
      <c r="O3266" s="1"/>
      <c r="P3266" s="1"/>
      <c r="Q3266" s="1"/>
      <c r="R3266" s="1"/>
      <c r="S3266" s="1"/>
      <c r="T3266" s="1"/>
      <c r="U3266" s="1"/>
      <c r="V3266" s="1"/>
      <c r="W3266" s="1"/>
      <c r="X3266" s="1"/>
      <c r="Y3266" s="1"/>
      <c r="Z3266" s="1"/>
      <c r="AA3266" s="1"/>
      <c r="AB3266" s="1"/>
      <c r="AC3266" s="1"/>
      <c r="AD3266" s="1"/>
      <c r="AE3266" s="1"/>
      <c r="AF3266" s="83"/>
      <c r="AG3266" s="87"/>
      <c r="AH3266" s="1"/>
      <c r="AI3266" s="1"/>
      <c r="AJ3266" s="1"/>
      <c r="AK3266" s="1"/>
      <c r="AL3266" s="1"/>
      <c r="AM3266" s="1"/>
      <c r="AN3266" s="1"/>
      <c r="AO3266" s="1"/>
      <c r="AP3266" s="1"/>
      <c r="AQ3266" s="1"/>
      <c r="AR3266" s="1"/>
      <c r="AS3266" s="1"/>
      <c r="AT3266" s="1"/>
      <c r="AU3266" s="1"/>
      <c r="AV3266" s="1"/>
      <c r="AW3266" s="1"/>
      <c r="AX3266" s="1"/>
      <c r="AY3266" s="1"/>
      <c r="AZ3266" s="1"/>
      <c r="BA3266" s="1"/>
      <c r="BB3266" s="1"/>
      <c r="BC3266" s="1"/>
      <c r="BD3266" s="1"/>
      <c r="BE3266" s="1"/>
      <c r="BF3266" s="1"/>
      <c r="BG3266" s="1"/>
      <c r="BH3266" s="1"/>
      <c r="BI3266" s="1"/>
      <c r="BJ3266" s="1"/>
      <c r="BK3266" s="1"/>
    </row>
    <row r="3267" spans="1:63" s="2" customFormat="1" ht="15" customHeight="1" x14ac:dyDescent="0.15">
      <c r="A3267" s="1"/>
      <c r="B3267" s="1"/>
      <c r="C3267" s="1"/>
      <c r="D3267" s="1"/>
      <c r="E3267" s="1"/>
      <c r="F3267" s="1"/>
      <c r="G3267" s="1"/>
      <c r="H3267" s="1"/>
      <c r="I3267" s="1"/>
      <c r="J3267" s="1"/>
      <c r="K3267" s="1"/>
      <c r="L3267" s="1"/>
      <c r="M3267" s="1"/>
      <c r="N3267" s="1"/>
      <c r="O3267" s="1"/>
      <c r="P3267" s="1"/>
      <c r="Q3267" s="1"/>
      <c r="R3267" s="1"/>
      <c r="S3267" s="1"/>
      <c r="T3267" s="1"/>
      <c r="U3267" s="1"/>
      <c r="V3267" s="1"/>
      <c r="W3267" s="1"/>
      <c r="X3267" s="1"/>
      <c r="Y3267" s="1"/>
      <c r="Z3267" s="1"/>
      <c r="AA3267" s="1"/>
      <c r="AB3267" s="1"/>
      <c r="AC3267" s="1"/>
      <c r="AD3267" s="1"/>
      <c r="AE3267" s="1"/>
      <c r="AF3267" s="83"/>
      <c r="AG3267" s="87"/>
      <c r="AH3267" s="1"/>
      <c r="AI3267" s="1"/>
      <c r="AJ3267" s="1"/>
      <c r="AK3267" s="1"/>
      <c r="AL3267" s="1"/>
      <c r="AM3267" s="1"/>
      <c r="AN3267" s="1"/>
      <c r="AO3267" s="1"/>
      <c r="AP3267" s="1"/>
      <c r="AQ3267" s="1"/>
      <c r="AR3267" s="1"/>
      <c r="AS3267" s="1"/>
      <c r="AT3267" s="1"/>
      <c r="AU3267" s="1"/>
      <c r="AV3267" s="1"/>
      <c r="AW3267" s="1"/>
      <c r="AX3267" s="1"/>
      <c r="AY3267" s="1"/>
      <c r="AZ3267" s="1"/>
      <c r="BA3267" s="1"/>
      <c r="BB3267" s="1"/>
      <c r="BC3267" s="1"/>
      <c r="BD3267" s="1"/>
      <c r="BE3267" s="1"/>
      <c r="BF3267" s="1"/>
      <c r="BG3267" s="1"/>
      <c r="BH3267" s="1"/>
      <c r="BI3267" s="1"/>
      <c r="BJ3267" s="1"/>
      <c r="BK3267" s="1"/>
    </row>
    <row r="3268" spans="1:63" s="2" customFormat="1" ht="15" customHeight="1" x14ac:dyDescent="0.15">
      <c r="A3268" s="1"/>
      <c r="B3268" s="1"/>
      <c r="C3268" s="1"/>
      <c r="D3268" s="1"/>
      <c r="E3268" s="1"/>
      <c r="F3268" s="1"/>
      <c r="G3268" s="1"/>
      <c r="H3268" s="1"/>
      <c r="I3268" s="1"/>
      <c r="J3268" s="1"/>
      <c r="K3268" s="1"/>
      <c r="L3268" s="1"/>
      <c r="M3268" s="1"/>
      <c r="N3268" s="1"/>
      <c r="O3268" s="1"/>
      <c r="P3268" s="1"/>
      <c r="Q3268" s="1"/>
      <c r="R3268" s="1"/>
      <c r="S3268" s="1"/>
      <c r="T3268" s="1"/>
      <c r="U3268" s="1"/>
      <c r="V3268" s="1"/>
      <c r="W3268" s="1"/>
      <c r="X3268" s="1"/>
      <c r="Y3268" s="1"/>
      <c r="Z3268" s="1"/>
      <c r="AA3268" s="1"/>
      <c r="AB3268" s="1"/>
      <c r="AC3268" s="1"/>
      <c r="AD3268" s="1"/>
      <c r="AE3268" s="1"/>
      <c r="AF3268" s="83"/>
      <c r="AG3268" s="87"/>
      <c r="AH3268" s="1"/>
      <c r="AI3268" s="1"/>
      <c r="AJ3268" s="1"/>
      <c r="AK3268" s="1"/>
      <c r="AL3268" s="1"/>
      <c r="AM3268" s="1"/>
      <c r="AN3268" s="1"/>
      <c r="AO3268" s="1"/>
      <c r="AP3268" s="1"/>
      <c r="AQ3268" s="1"/>
      <c r="AR3268" s="1"/>
      <c r="AS3268" s="1"/>
      <c r="AT3268" s="1"/>
      <c r="AU3268" s="1"/>
      <c r="AV3268" s="1"/>
      <c r="AW3268" s="1"/>
      <c r="AX3268" s="1"/>
      <c r="AY3268" s="1"/>
      <c r="AZ3268" s="1"/>
      <c r="BA3268" s="1"/>
      <c r="BB3268" s="1"/>
      <c r="BC3268" s="1"/>
      <c r="BD3268" s="1"/>
      <c r="BE3268" s="1"/>
      <c r="BF3268" s="1"/>
      <c r="BG3268" s="1"/>
      <c r="BH3268" s="1"/>
      <c r="BI3268" s="1"/>
      <c r="BJ3268" s="1"/>
      <c r="BK3268" s="1"/>
    </row>
    <row r="3269" spans="1:63" s="2" customFormat="1" ht="15" customHeight="1" x14ac:dyDescent="0.15">
      <c r="A3269" s="1"/>
      <c r="B3269" s="1"/>
      <c r="C3269" s="1"/>
      <c r="D3269" s="1"/>
      <c r="E3269" s="1"/>
      <c r="F3269" s="1"/>
      <c r="G3269" s="1"/>
      <c r="H3269" s="1"/>
      <c r="I3269" s="1"/>
      <c r="J3269" s="1"/>
      <c r="K3269" s="1"/>
      <c r="L3269" s="1"/>
      <c r="M3269" s="1"/>
      <c r="N3269" s="1"/>
      <c r="O3269" s="1"/>
      <c r="P3269" s="1"/>
      <c r="Q3269" s="1"/>
      <c r="R3269" s="1"/>
      <c r="S3269" s="1"/>
      <c r="T3269" s="1"/>
      <c r="U3269" s="1"/>
      <c r="V3269" s="1"/>
      <c r="W3269" s="1"/>
      <c r="X3269" s="1"/>
      <c r="Y3269" s="1"/>
      <c r="Z3269" s="1"/>
      <c r="AA3269" s="1"/>
      <c r="AB3269" s="1"/>
      <c r="AC3269" s="1"/>
      <c r="AD3269" s="1"/>
      <c r="AE3269" s="1"/>
      <c r="AF3269" s="83"/>
      <c r="AG3269" s="87"/>
      <c r="AH3269" s="1"/>
      <c r="AI3269" s="1"/>
      <c r="AJ3269" s="1"/>
      <c r="AK3269" s="1"/>
      <c r="AL3269" s="1"/>
      <c r="AM3269" s="1"/>
      <c r="AN3269" s="1"/>
      <c r="AO3269" s="1"/>
      <c r="AP3269" s="1"/>
      <c r="AQ3269" s="1"/>
      <c r="AR3269" s="1"/>
      <c r="AS3269" s="1"/>
      <c r="AT3269" s="1"/>
      <c r="AU3269" s="1"/>
      <c r="AV3269" s="1"/>
      <c r="AW3269" s="1"/>
      <c r="AX3269" s="1"/>
      <c r="AY3269" s="1"/>
      <c r="AZ3269" s="1"/>
      <c r="BA3269" s="1"/>
      <c r="BB3269" s="1"/>
      <c r="BC3269" s="1"/>
      <c r="BD3269" s="1"/>
      <c r="BE3269" s="1"/>
      <c r="BF3269" s="1"/>
      <c r="BG3269" s="1"/>
      <c r="BH3269" s="1"/>
      <c r="BI3269" s="1"/>
      <c r="BJ3269" s="1"/>
      <c r="BK3269" s="1"/>
    </row>
    <row r="3270" spans="1:63" s="2" customFormat="1" ht="15" customHeight="1" x14ac:dyDescent="0.15">
      <c r="A3270" s="1"/>
      <c r="B3270" s="1"/>
      <c r="C3270" s="1"/>
      <c r="D3270" s="1"/>
      <c r="E3270" s="1"/>
      <c r="F3270" s="1"/>
      <c r="G3270" s="1"/>
      <c r="H3270" s="1"/>
      <c r="I3270" s="1"/>
      <c r="J3270" s="1"/>
      <c r="K3270" s="1"/>
      <c r="L3270" s="1"/>
      <c r="M3270" s="1"/>
      <c r="N3270" s="1"/>
      <c r="O3270" s="1"/>
      <c r="P3270" s="1"/>
      <c r="Q3270" s="1"/>
      <c r="R3270" s="1"/>
      <c r="S3270" s="1"/>
      <c r="T3270" s="1"/>
      <c r="U3270" s="1"/>
      <c r="V3270" s="1"/>
      <c r="W3270" s="1"/>
      <c r="X3270" s="1"/>
      <c r="Y3270" s="1"/>
      <c r="Z3270" s="1"/>
      <c r="AA3270" s="1"/>
      <c r="AB3270" s="1"/>
      <c r="AC3270" s="1"/>
      <c r="AD3270" s="1"/>
      <c r="AE3270" s="1"/>
      <c r="AF3270" s="83"/>
      <c r="AG3270" s="87"/>
      <c r="AH3270" s="1"/>
      <c r="AI3270" s="1"/>
      <c r="AJ3270" s="1"/>
      <c r="AK3270" s="1"/>
      <c r="AL3270" s="1"/>
      <c r="AM3270" s="1"/>
      <c r="AN3270" s="1"/>
      <c r="AO3270" s="1"/>
      <c r="AP3270" s="1"/>
      <c r="AQ3270" s="1"/>
      <c r="AR3270" s="1"/>
      <c r="AS3270" s="1"/>
      <c r="AT3270" s="1"/>
      <c r="AU3270" s="1"/>
      <c r="AV3270" s="1"/>
      <c r="AW3270" s="1"/>
      <c r="AX3270" s="1"/>
      <c r="AY3270" s="1"/>
      <c r="AZ3270" s="1"/>
      <c r="BA3270" s="1"/>
      <c r="BB3270" s="1"/>
      <c r="BC3270" s="1"/>
      <c r="BD3270" s="1"/>
      <c r="BE3270" s="1"/>
      <c r="BF3270" s="1"/>
      <c r="BG3270" s="1"/>
      <c r="BH3270" s="1"/>
      <c r="BI3270" s="1"/>
      <c r="BJ3270" s="1"/>
      <c r="BK3270" s="1"/>
    </row>
    <row r="3271" spans="1:63" s="2" customFormat="1" ht="15" customHeight="1" x14ac:dyDescent="0.15">
      <c r="A3271" s="1"/>
      <c r="B3271" s="1"/>
      <c r="C3271" s="1"/>
      <c r="D3271" s="1"/>
      <c r="E3271" s="1"/>
      <c r="F3271" s="1"/>
      <c r="G3271" s="1"/>
      <c r="H3271" s="1"/>
      <c r="I3271" s="1"/>
      <c r="J3271" s="1"/>
      <c r="K3271" s="1"/>
      <c r="L3271" s="1"/>
      <c r="M3271" s="1"/>
      <c r="N3271" s="1"/>
      <c r="O3271" s="1"/>
      <c r="P3271" s="1"/>
      <c r="Q3271" s="1"/>
      <c r="R3271" s="1"/>
      <c r="S3271" s="1"/>
      <c r="T3271" s="1"/>
      <c r="U3271" s="1"/>
      <c r="V3271" s="1"/>
      <c r="W3271" s="1"/>
      <c r="X3271" s="1"/>
      <c r="Y3271" s="1"/>
      <c r="Z3271" s="1"/>
      <c r="AA3271" s="1"/>
      <c r="AB3271" s="1"/>
      <c r="AC3271" s="1"/>
      <c r="AD3271" s="1"/>
      <c r="AE3271" s="1"/>
      <c r="AF3271" s="83"/>
      <c r="AG3271" s="87"/>
      <c r="AH3271" s="1"/>
      <c r="AI3271" s="1"/>
      <c r="AJ3271" s="1"/>
      <c r="AK3271" s="1"/>
      <c r="AL3271" s="1"/>
      <c r="AM3271" s="1"/>
      <c r="AN3271" s="1"/>
      <c r="AO3271" s="1"/>
      <c r="AP3271" s="1"/>
      <c r="AQ3271" s="1"/>
      <c r="AR3271" s="1"/>
      <c r="AS3271" s="1"/>
      <c r="AT3271" s="1"/>
      <c r="AU3271" s="1"/>
      <c r="AV3271" s="1"/>
      <c r="AW3271" s="1"/>
      <c r="AX3271" s="1"/>
      <c r="AY3271" s="1"/>
      <c r="AZ3271" s="1"/>
      <c r="BA3271" s="1"/>
      <c r="BB3271" s="1"/>
      <c r="BC3271" s="1"/>
      <c r="BD3271" s="1"/>
      <c r="BE3271" s="1"/>
      <c r="BF3271" s="1"/>
      <c r="BG3271" s="1"/>
      <c r="BH3271" s="1"/>
      <c r="BI3271" s="1"/>
      <c r="BJ3271" s="1"/>
      <c r="BK3271" s="1"/>
    </row>
    <row r="3272" spans="1:63" s="2" customFormat="1" ht="15" customHeight="1" x14ac:dyDescent="0.15">
      <c r="A3272" s="1"/>
      <c r="B3272" s="1"/>
      <c r="C3272" s="1"/>
      <c r="D3272" s="1"/>
      <c r="E3272" s="1"/>
      <c r="F3272" s="1"/>
      <c r="G3272" s="1"/>
      <c r="H3272" s="1"/>
      <c r="I3272" s="1"/>
      <c r="J3272" s="1"/>
      <c r="K3272" s="1"/>
      <c r="L3272" s="1"/>
      <c r="M3272" s="1"/>
      <c r="N3272" s="1"/>
      <c r="O3272" s="1"/>
      <c r="P3272" s="1"/>
      <c r="Q3272" s="1"/>
      <c r="R3272" s="1"/>
      <c r="S3272" s="1"/>
      <c r="T3272" s="1"/>
      <c r="U3272" s="1"/>
      <c r="V3272" s="1"/>
      <c r="W3272" s="1"/>
      <c r="X3272" s="1"/>
      <c r="Y3272" s="1"/>
      <c r="Z3272" s="1"/>
      <c r="AA3272" s="1"/>
      <c r="AB3272" s="1"/>
      <c r="AC3272" s="1"/>
      <c r="AD3272" s="1"/>
      <c r="AE3272" s="1"/>
      <c r="AF3272" s="83"/>
      <c r="AG3272" s="87"/>
      <c r="AH3272" s="1"/>
      <c r="AI3272" s="1"/>
      <c r="AJ3272" s="1"/>
      <c r="AK3272" s="1"/>
      <c r="AL3272" s="1"/>
      <c r="AM3272" s="1"/>
      <c r="AN3272" s="1"/>
      <c r="AO3272" s="1"/>
      <c r="AP3272" s="1"/>
      <c r="AQ3272" s="1"/>
      <c r="AR3272" s="1"/>
      <c r="AS3272" s="1"/>
      <c r="AT3272" s="1"/>
      <c r="AU3272" s="1"/>
      <c r="AV3272" s="1"/>
      <c r="AW3272" s="1"/>
      <c r="AX3272" s="1"/>
      <c r="AY3272" s="1"/>
      <c r="AZ3272" s="1"/>
      <c r="BA3272" s="1"/>
      <c r="BB3272" s="1"/>
      <c r="BC3272" s="1"/>
      <c r="BD3272" s="1"/>
      <c r="BE3272" s="1"/>
      <c r="BF3272" s="1"/>
      <c r="BG3272" s="1"/>
      <c r="BH3272" s="1"/>
      <c r="BI3272" s="1"/>
      <c r="BJ3272" s="1"/>
      <c r="BK3272" s="1"/>
    </row>
    <row r="3273" spans="1:63" s="2" customFormat="1" ht="15" customHeight="1" x14ac:dyDescent="0.15">
      <c r="A3273" s="1"/>
      <c r="B3273" s="1"/>
      <c r="C3273" s="1"/>
      <c r="D3273" s="1"/>
      <c r="E3273" s="1"/>
      <c r="F3273" s="1"/>
      <c r="G3273" s="1"/>
      <c r="H3273" s="1"/>
      <c r="I3273" s="1"/>
      <c r="J3273" s="1"/>
      <c r="K3273" s="1"/>
      <c r="L3273" s="1"/>
      <c r="M3273" s="1"/>
      <c r="N3273" s="1"/>
      <c r="O3273" s="1"/>
      <c r="P3273" s="1"/>
      <c r="Q3273" s="1"/>
      <c r="R3273" s="1"/>
      <c r="S3273" s="1"/>
      <c r="T3273" s="1"/>
      <c r="U3273" s="1"/>
      <c r="V3273" s="1"/>
      <c r="W3273" s="1"/>
      <c r="X3273" s="1"/>
      <c r="Y3273" s="1"/>
      <c r="Z3273" s="1"/>
      <c r="AA3273" s="1"/>
      <c r="AB3273" s="1"/>
      <c r="AC3273" s="1"/>
      <c r="AD3273" s="1"/>
      <c r="AE3273" s="1"/>
      <c r="AF3273" s="83"/>
      <c r="AG3273" s="87"/>
      <c r="AH3273" s="1"/>
      <c r="AI3273" s="1"/>
      <c r="AJ3273" s="1"/>
      <c r="AK3273" s="1"/>
      <c r="AL3273" s="1"/>
      <c r="AM3273" s="1"/>
      <c r="AN3273" s="1"/>
      <c r="AO3273" s="1"/>
      <c r="AP3273" s="1"/>
      <c r="AQ3273" s="1"/>
      <c r="AR3273" s="1"/>
      <c r="AS3273" s="1"/>
      <c r="AT3273" s="1"/>
      <c r="AU3273" s="1"/>
      <c r="AV3273" s="1"/>
      <c r="AW3273" s="1"/>
      <c r="AX3273" s="1"/>
      <c r="AY3273" s="1"/>
      <c r="AZ3273" s="1"/>
      <c r="BA3273" s="1"/>
      <c r="BB3273" s="1"/>
      <c r="BC3273" s="1"/>
      <c r="BD3273" s="1"/>
      <c r="BE3273" s="1"/>
      <c r="BF3273" s="1"/>
      <c r="BG3273" s="1"/>
      <c r="BH3273" s="1"/>
      <c r="BI3273" s="1"/>
      <c r="BJ3273" s="1"/>
      <c r="BK3273" s="1"/>
    </row>
    <row r="3274" spans="1:63" s="2" customFormat="1" ht="15" customHeight="1" x14ac:dyDescent="0.15">
      <c r="A3274" s="1"/>
      <c r="B3274" s="1"/>
      <c r="C3274" s="1"/>
      <c r="D3274" s="1"/>
      <c r="E3274" s="1"/>
      <c r="F3274" s="1"/>
      <c r="G3274" s="1"/>
      <c r="H3274" s="1"/>
      <c r="I3274" s="1"/>
      <c r="J3274" s="1"/>
      <c r="K3274" s="1"/>
      <c r="L3274" s="1"/>
      <c r="M3274" s="1"/>
      <c r="N3274" s="1"/>
      <c r="O3274" s="1"/>
      <c r="P3274" s="1"/>
      <c r="Q3274" s="1"/>
      <c r="R3274" s="1"/>
      <c r="S3274" s="1"/>
      <c r="T3274" s="1"/>
      <c r="U3274" s="1"/>
      <c r="V3274" s="1"/>
      <c r="W3274" s="1"/>
      <c r="X3274" s="1"/>
      <c r="Y3274" s="1"/>
      <c r="Z3274" s="1"/>
      <c r="AA3274" s="1"/>
      <c r="AB3274" s="1"/>
      <c r="AC3274" s="1"/>
      <c r="AD3274" s="1"/>
      <c r="AE3274" s="1"/>
      <c r="AF3274" s="83"/>
      <c r="AG3274" s="87"/>
      <c r="AH3274" s="1"/>
      <c r="AI3274" s="1"/>
      <c r="AJ3274" s="1"/>
      <c r="AK3274" s="1"/>
      <c r="AL3274" s="1"/>
      <c r="AM3274" s="1"/>
      <c r="AN3274" s="1"/>
      <c r="AO3274" s="1"/>
      <c r="AP3274" s="1"/>
      <c r="AQ3274" s="1"/>
      <c r="AR3274" s="1"/>
      <c r="AS3274" s="1"/>
      <c r="AT3274" s="1"/>
      <c r="AU3274" s="1"/>
      <c r="AV3274" s="1"/>
      <c r="AW3274" s="1"/>
      <c r="AX3274" s="1"/>
      <c r="AY3274" s="1"/>
      <c r="AZ3274" s="1"/>
      <c r="BA3274" s="1"/>
      <c r="BB3274" s="1"/>
      <c r="BC3274" s="1"/>
      <c r="BD3274" s="1"/>
      <c r="BE3274" s="1"/>
      <c r="BF3274" s="1"/>
      <c r="BG3274" s="1"/>
      <c r="BH3274" s="1"/>
      <c r="BI3274" s="1"/>
      <c r="BJ3274" s="1"/>
      <c r="BK3274" s="1"/>
    </row>
    <row r="3275" spans="1:63" s="2" customFormat="1" ht="15" customHeight="1" x14ac:dyDescent="0.15">
      <c r="A3275" s="1"/>
      <c r="B3275" s="1"/>
      <c r="C3275" s="1"/>
      <c r="D3275" s="1"/>
      <c r="E3275" s="1"/>
      <c r="F3275" s="1"/>
      <c r="G3275" s="1"/>
      <c r="H3275" s="1"/>
      <c r="I3275" s="1"/>
      <c r="J3275" s="1"/>
      <c r="K3275" s="1"/>
      <c r="L3275" s="1"/>
      <c r="M3275" s="1"/>
      <c r="N3275" s="1"/>
      <c r="O3275" s="1"/>
      <c r="P3275" s="1"/>
      <c r="Q3275" s="1"/>
      <c r="R3275" s="1"/>
      <c r="S3275" s="1"/>
      <c r="T3275" s="1"/>
      <c r="U3275" s="1"/>
      <c r="V3275" s="1"/>
      <c r="W3275" s="1"/>
      <c r="X3275" s="1"/>
      <c r="Y3275" s="1"/>
      <c r="Z3275" s="1"/>
      <c r="AA3275" s="1"/>
      <c r="AB3275" s="1"/>
      <c r="AC3275" s="1"/>
      <c r="AD3275" s="1"/>
      <c r="AE3275" s="1"/>
      <c r="AF3275" s="83"/>
      <c r="AG3275" s="87"/>
      <c r="AH3275" s="1"/>
      <c r="AI3275" s="1"/>
      <c r="AJ3275" s="1"/>
      <c r="AK3275" s="1"/>
      <c r="AL3275" s="1"/>
      <c r="AM3275" s="1"/>
      <c r="AN3275" s="1"/>
      <c r="AO3275" s="1"/>
      <c r="AP3275" s="1"/>
      <c r="AQ3275" s="1"/>
      <c r="AR3275" s="1"/>
      <c r="AS3275" s="1"/>
      <c r="AT3275" s="1"/>
      <c r="AU3275" s="1"/>
      <c r="AV3275" s="1"/>
      <c r="AW3275" s="1"/>
      <c r="AX3275" s="1"/>
      <c r="AY3275" s="1"/>
      <c r="AZ3275" s="1"/>
      <c r="BA3275" s="1"/>
      <c r="BB3275" s="1"/>
      <c r="BC3275" s="1"/>
      <c r="BD3275" s="1"/>
      <c r="BE3275" s="1"/>
      <c r="BF3275" s="1"/>
      <c r="BG3275" s="1"/>
      <c r="BH3275" s="1"/>
      <c r="BI3275" s="1"/>
      <c r="BJ3275" s="1"/>
      <c r="BK3275" s="1"/>
    </row>
    <row r="3276" spans="1:63" s="2" customFormat="1" ht="15" customHeight="1" x14ac:dyDescent="0.15">
      <c r="A3276" s="1"/>
      <c r="B3276" s="1"/>
      <c r="C3276" s="1"/>
      <c r="D3276" s="1"/>
      <c r="E3276" s="1"/>
      <c r="F3276" s="1"/>
      <c r="G3276" s="1"/>
      <c r="H3276" s="1"/>
      <c r="I3276" s="1"/>
      <c r="J3276" s="1"/>
      <c r="K3276" s="1"/>
      <c r="L3276" s="1"/>
      <c r="M3276" s="1"/>
      <c r="N3276" s="1"/>
      <c r="O3276" s="1"/>
      <c r="P3276" s="1"/>
      <c r="Q3276" s="1"/>
      <c r="R3276" s="1"/>
      <c r="S3276" s="1"/>
      <c r="T3276" s="1"/>
      <c r="U3276" s="1"/>
      <c r="V3276" s="1"/>
      <c r="W3276" s="1"/>
      <c r="X3276" s="1"/>
      <c r="Y3276" s="1"/>
      <c r="Z3276" s="1"/>
      <c r="AA3276" s="1"/>
      <c r="AB3276" s="1"/>
      <c r="AC3276" s="1"/>
      <c r="AD3276" s="1"/>
      <c r="AE3276" s="1"/>
      <c r="AF3276" s="83"/>
      <c r="AG3276" s="87"/>
      <c r="AH3276" s="1"/>
      <c r="AI3276" s="1"/>
      <c r="AJ3276" s="1"/>
      <c r="AK3276" s="1"/>
      <c r="AL3276" s="1"/>
      <c r="AM3276" s="1"/>
      <c r="AN3276" s="1"/>
      <c r="AO3276" s="1"/>
      <c r="AP3276" s="1"/>
      <c r="AQ3276" s="1"/>
      <c r="AR3276" s="1"/>
      <c r="AS3276" s="1"/>
      <c r="AT3276" s="1"/>
      <c r="AU3276" s="1"/>
      <c r="AV3276" s="1"/>
      <c r="AW3276" s="1"/>
      <c r="AX3276" s="1"/>
      <c r="AY3276" s="1"/>
      <c r="AZ3276" s="1"/>
      <c r="BA3276" s="1"/>
      <c r="BB3276" s="1"/>
      <c r="BC3276" s="1"/>
      <c r="BD3276" s="1"/>
      <c r="BE3276" s="1"/>
      <c r="BF3276" s="1"/>
      <c r="BG3276" s="1"/>
      <c r="BH3276" s="1"/>
      <c r="BI3276" s="1"/>
      <c r="BJ3276" s="1"/>
      <c r="BK3276" s="1"/>
    </row>
    <row r="3277" spans="1:63" s="2" customFormat="1" ht="15" customHeight="1" x14ac:dyDescent="0.15">
      <c r="A3277" s="1"/>
      <c r="B3277" s="1"/>
      <c r="C3277" s="1"/>
      <c r="D3277" s="1"/>
      <c r="E3277" s="1"/>
      <c r="F3277" s="1"/>
      <c r="G3277" s="1"/>
      <c r="H3277" s="1"/>
      <c r="I3277" s="1"/>
      <c r="J3277" s="1"/>
      <c r="K3277" s="1"/>
      <c r="L3277" s="1"/>
      <c r="M3277" s="1"/>
      <c r="N3277" s="1"/>
      <c r="O3277" s="1"/>
      <c r="P3277" s="1"/>
      <c r="Q3277" s="1"/>
      <c r="R3277" s="1"/>
      <c r="S3277" s="1"/>
      <c r="T3277" s="1"/>
      <c r="U3277" s="1"/>
      <c r="V3277" s="1"/>
      <c r="W3277" s="1"/>
      <c r="X3277" s="1"/>
      <c r="Y3277" s="1"/>
      <c r="Z3277" s="1"/>
      <c r="AA3277" s="1"/>
      <c r="AB3277" s="1"/>
      <c r="AC3277" s="1"/>
      <c r="AD3277" s="1"/>
      <c r="AE3277" s="1"/>
      <c r="AF3277" s="83"/>
      <c r="AG3277" s="87"/>
      <c r="AH3277" s="1"/>
      <c r="AI3277" s="1"/>
      <c r="AJ3277" s="1"/>
      <c r="AK3277" s="1"/>
      <c r="AL3277" s="1"/>
      <c r="AM3277" s="1"/>
      <c r="AN3277" s="1"/>
      <c r="AO3277" s="1"/>
      <c r="AP3277" s="1"/>
      <c r="AQ3277" s="1"/>
      <c r="AR3277" s="1"/>
      <c r="AS3277" s="1"/>
      <c r="AT3277" s="1"/>
      <c r="AU3277" s="1"/>
      <c r="AV3277" s="1"/>
      <c r="AW3277" s="1"/>
      <c r="AX3277" s="1"/>
      <c r="AY3277" s="1"/>
      <c r="AZ3277" s="1"/>
      <c r="BA3277" s="1"/>
      <c r="BB3277" s="1"/>
      <c r="BC3277" s="1"/>
      <c r="BD3277" s="1"/>
      <c r="BE3277" s="1"/>
      <c r="BF3277" s="1"/>
      <c r="BG3277" s="1"/>
      <c r="BH3277" s="1"/>
      <c r="BI3277" s="1"/>
      <c r="BJ3277" s="1"/>
      <c r="BK3277" s="1"/>
    </row>
    <row r="3278" spans="1:63" s="2" customFormat="1" ht="15" customHeight="1" x14ac:dyDescent="0.15">
      <c r="A3278" s="1"/>
      <c r="B3278" s="1"/>
      <c r="C3278" s="1"/>
      <c r="D3278" s="1"/>
      <c r="E3278" s="1"/>
      <c r="F3278" s="1"/>
      <c r="G3278" s="1"/>
      <c r="H3278" s="1"/>
      <c r="I3278" s="1"/>
      <c r="J3278" s="1"/>
      <c r="K3278" s="1"/>
      <c r="L3278" s="1"/>
      <c r="M3278" s="1"/>
      <c r="N3278" s="1"/>
      <c r="O3278" s="1"/>
      <c r="P3278" s="1"/>
      <c r="Q3278" s="1"/>
      <c r="R3278" s="1"/>
      <c r="S3278" s="1"/>
      <c r="T3278" s="1"/>
      <c r="U3278" s="1"/>
      <c r="V3278" s="1"/>
      <c r="W3278" s="1"/>
      <c r="X3278" s="1"/>
      <c r="Y3278" s="1"/>
      <c r="Z3278" s="1"/>
      <c r="AA3278" s="1"/>
      <c r="AB3278" s="1"/>
      <c r="AC3278" s="1"/>
      <c r="AD3278" s="1"/>
      <c r="AE3278" s="1"/>
      <c r="AF3278" s="83"/>
      <c r="AG3278" s="87"/>
      <c r="AH3278" s="1"/>
      <c r="AI3278" s="1"/>
      <c r="AJ3278" s="1"/>
      <c r="AK3278" s="1"/>
      <c r="AL3278" s="1"/>
      <c r="AM3278" s="1"/>
      <c r="AN3278" s="1"/>
      <c r="AO3278" s="1"/>
      <c r="AP3278" s="1"/>
      <c r="AQ3278" s="1"/>
      <c r="AR3278" s="1"/>
      <c r="AS3278" s="1"/>
      <c r="AT3278" s="1"/>
      <c r="AU3278" s="1"/>
      <c r="AV3278" s="1"/>
      <c r="AW3278" s="1"/>
      <c r="AX3278" s="1"/>
      <c r="AY3278" s="1"/>
      <c r="AZ3278" s="1"/>
      <c r="BA3278" s="1"/>
      <c r="BB3278" s="1"/>
      <c r="BC3278" s="1"/>
      <c r="BD3278" s="1"/>
      <c r="BE3278" s="1"/>
      <c r="BF3278" s="1"/>
      <c r="BG3278" s="1"/>
      <c r="BH3278" s="1"/>
      <c r="BI3278" s="1"/>
      <c r="BJ3278" s="1"/>
      <c r="BK3278" s="1"/>
    </row>
    <row r="3279" spans="1:63" s="2" customFormat="1" ht="15" customHeight="1" x14ac:dyDescent="0.15">
      <c r="A3279" s="1"/>
      <c r="B3279" s="1"/>
      <c r="C3279" s="1"/>
      <c r="D3279" s="1"/>
      <c r="E3279" s="1"/>
      <c r="F3279" s="1"/>
      <c r="G3279" s="1"/>
      <c r="H3279" s="1"/>
      <c r="I3279" s="1"/>
      <c r="J3279" s="1"/>
      <c r="K3279" s="1"/>
      <c r="L3279" s="1"/>
      <c r="M3279" s="1"/>
      <c r="N3279" s="1"/>
      <c r="O3279" s="1"/>
      <c r="P3279" s="1"/>
      <c r="Q3279" s="1"/>
      <c r="R3279" s="1"/>
      <c r="S3279" s="1"/>
      <c r="T3279" s="1"/>
      <c r="U3279" s="1"/>
      <c r="V3279" s="1"/>
      <c r="W3279" s="1"/>
      <c r="X3279" s="1"/>
      <c r="Y3279" s="1"/>
      <c r="Z3279" s="1"/>
      <c r="AA3279" s="1"/>
      <c r="AB3279" s="1"/>
      <c r="AC3279" s="1"/>
      <c r="AD3279" s="1"/>
      <c r="AE3279" s="1"/>
      <c r="AF3279" s="83"/>
      <c r="AG3279" s="87"/>
      <c r="AH3279" s="1"/>
      <c r="AI3279" s="1"/>
      <c r="AJ3279" s="1"/>
      <c r="AK3279" s="1"/>
      <c r="AL3279" s="1"/>
      <c r="AM3279" s="1"/>
      <c r="AN3279" s="1"/>
      <c r="AO3279" s="1"/>
      <c r="AP3279" s="1"/>
      <c r="AQ3279" s="1"/>
      <c r="AR3279" s="1"/>
      <c r="AS3279" s="1"/>
      <c r="AT3279" s="1"/>
      <c r="AU3279" s="1"/>
      <c r="AV3279" s="1"/>
      <c r="AW3279" s="1"/>
      <c r="AX3279" s="1"/>
      <c r="AY3279" s="1"/>
      <c r="AZ3279" s="1"/>
      <c r="BA3279" s="1"/>
      <c r="BB3279" s="1"/>
      <c r="BC3279" s="1"/>
      <c r="BD3279" s="1"/>
      <c r="BE3279" s="1"/>
      <c r="BF3279" s="1"/>
      <c r="BG3279" s="1"/>
      <c r="BH3279" s="1"/>
      <c r="BI3279" s="1"/>
      <c r="BJ3279" s="1"/>
      <c r="BK3279" s="1"/>
    </row>
    <row r="3280" spans="1:63" s="2" customFormat="1" ht="15" customHeight="1" x14ac:dyDescent="0.15">
      <c r="A3280" s="1"/>
      <c r="B3280" s="1"/>
      <c r="C3280" s="1"/>
      <c r="D3280" s="1"/>
      <c r="E3280" s="1"/>
      <c r="F3280" s="1"/>
      <c r="G3280" s="1"/>
      <c r="H3280" s="1"/>
      <c r="I3280" s="1"/>
      <c r="J3280" s="1"/>
      <c r="K3280" s="1"/>
      <c r="L3280" s="1"/>
      <c r="M3280" s="1"/>
      <c r="N3280" s="1"/>
      <c r="O3280" s="1"/>
      <c r="P3280" s="1"/>
      <c r="Q3280" s="1"/>
      <c r="R3280" s="1"/>
      <c r="S3280" s="1"/>
      <c r="T3280" s="1"/>
      <c r="U3280" s="1"/>
      <c r="V3280" s="1"/>
      <c r="W3280" s="1"/>
      <c r="X3280" s="1"/>
      <c r="Y3280" s="1"/>
      <c r="Z3280" s="1"/>
      <c r="AA3280" s="1"/>
      <c r="AB3280" s="1"/>
      <c r="AC3280" s="1"/>
      <c r="AD3280" s="1"/>
      <c r="AE3280" s="1"/>
      <c r="AF3280" s="83"/>
      <c r="AG3280" s="87"/>
      <c r="AH3280" s="1"/>
      <c r="AI3280" s="1"/>
      <c r="AJ3280" s="1"/>
      <c r="AK3280" s="1"/>
      <c r="AL3280" s="1"/>
      <c r="AM3280" s="1"/>
      <c r="AN3280" s="1"/>
      <c r="AO3280" s="1"/>
      <c r="AP3280" s="1"/>
      <c r="AQ3280" s="1"/>
      <c r="AR3280" s="1"/>
      <c r="AS3280" s="1"/>
      <c r="AT3280" s="1"/>
      <c r="AU3280" s="1"/>
      <c r="AV3280" s="1"/>
      <c r="AW3280" s="1"/>
      <c r="AX3280" s="1"/>
      <c r="AY3280" s="1"/>
      <c r="AZ3280" s="1"/>
      <c r="BA3280" s="1"/>
      <c r="BB3280" s="1"/>
      <c r="BC3280" s="1"/>
      <c r="BD3280" s="1"/>
      <c r="BE3280" s="1"/>
      <c r="BF3280" s="1"/>
      <c r="BG3280" s="1"/>
      <c r="BH3280" s="1"/>
      <c r="BI3280" s="1"/>
      <c r="BJ3280" s="1"/>
      <c r="BK3280" s="1"/>
    </row>
    <row r="3281" spans="1:63" s="2" customFormat="1" ht="15" customHeight="1" x14ac:dyDescent="0.15">
      <c r="A3281" s="1"/>
      <c r="B3281" s="1"/>
      <c r="C3281" s="1"/>
      <c r="D3281" s="1"/>
      <c r="E3281" s="1"/>
      <c r="F3281" s="1"/>
      <c r="G3281" s="1"/>
      <c r="H3281" s="1"/>
      <c r="I3281" s="1"/>
      <c r="J3281" s="1"/>
      <c r="K3281" s="1"/>
      <c r="L3281" s="1"/>
      <c r="M3281" s="1"/>
      <c r="N3281" s="1"/>
      <c r="O3281" s="1"/>
      <c r="P3281" s="1"/>
      <c r="Q3281" s="1"/>
      <c r="R3281" s="1"/>
      <c r="S3281" s="1"/>
      <c r="T3281" s="1"/>
      <c r="U3281" s="1"/>
      <c r="V3281" s="1"/>
      <c r="W3281" s="1"/>
      <c r="X3281" s="1"/>
      <c r="Y3281" s="1"/>
      <c r="Z3281" s="1"/>
      <c r="AA3281" s="1"/>
      <c r="AB3281" s="1"/>
      <c r="AC3281" s="1"/>
      <c r="AD3281" s="1"/>
      <c r="AE3281" s="1"/>
      <c r="AF3281" s="83"/>
      <c r="AG3281" s="87"/>
      <c r="AH3281" s="1"/>
      <c r="AI3281" s="1"/>
      <c r="AJ3281" s="1"/>
      <c r="AK3281" s="1"/>
      <c r="AL3281" s="1"/>
      <c r="AM3281" s="1"/>
      <c r="AN3281" s="1"/>
      <c r="AO3281" s="1"/>
      <c r="AP3281" s="1"/>
      <c r="AQ3281" s="1"/>
      <c r="AR3281" s="1"/>
      <c r="AS3281" s="1"/>
      <c r="AT3281" s="1"/>
      <c r="AU3281" s="1"/>
      <c r="AV3281" s="1"/>
      <c r="AW3281" s="1"/>
      <c r="AX3281" s="1"/>
      <c r="AY3281" s="1"/>
      <c r="AZ3281" s="1"/>
      <c r="BA3281" s="1"/>
      <c r="BB3281" s="1"/>
      <c r="BC3281" s="1"/>
      <c r="BD3281" s="1"/>
      <c r="BE3281" s="1"/>
      <c r="BF3281" s="1"/>
      <c r="BG3281" s="1"/>
      <c r="BH3281" s="1"/>
      <c r="BI3281" s="1"/>
      <c r="BJ3281" s="1"/>
      <c r="BK3281" s="1"/>
    </row>
    <row r="3282" spans="1:63" s="2" customFormat="1" ht="15" customHeight="1" x14ac:dyDescent="0.15">
      <c r="A3282" s="1"/>
      <c r="B3282" s="1"/>
      <c r="C3282" s="1"/>
      <c r="D3282" s="1"/>
      <c r="E3282" s="1"/>
      <c r="F3282" s="1"/>
      <c r="G3282" s="1"/>
      <c r="H3282" s="1"/>
      <c r="I3282" s="1"/>
      <c r="J3282" s="1"/>
      <c r="K3282" s="1"/>
      <c r="L3282" s="1"/>
      <c r="M3282" s="1"/>
      <c r="N3282" s="1"/>
      <c r="O3282" s="1"/>
      <c r="P3282" s="1"/>
      <c r="Q3282" s="1"/>
      <c r="R3282" s="1"/>
      <c r="S3282" s="1"/>
      <c r="T3282" s="1"/>
      <c r="U3282" s="1"/>
      <c r="V3282" s="1"/>
      <c r="W3282" s="1"/>
      <c r="X3282" s="1"/>
      <c r="Y3282" s="1"/>
      <c r="Z3282" s="1"/>
      <c r="AA3282" s="1"/>
      <c r="AB3282" s="1"/>
      <c r="AC3282" s="1"/>
      <c r="AD3282" s="1"/>
      <c r="AE3282" s="1"/>
      <c r="AF3282" s="83"/>
      <c r="AG3282" s="87"/>
      <c r="AH3282" s="1"/>
      <c r="AI3282" s="1"/>
      <c r="AJ3282" s="1"/>
      <c r="AK3282" s="1"/>
      <c r="AL3282" s="1"/>
      <c r="AM3282" s="1"/>
      <c r="AN3282" s="1"/>
      <c r="AO3282" s="1"/>
      <c r="AP3282" s="1"/>
      <c r="AQ3282" s="1"/>
      <c r="AR3282" s="1"/>
      <c r="AS3282" s="1"/>
      <c r="AT3282" s="1"/>
      <c r="AU3282" s="1"/>
      <c r="AV3282" s="1"/>
      <c r="AW3282" s="1"/>
      <c r="AX3282" s="1"/>
      <c r="AY3282" s="1"/>
      <c r="AZ3282" s="1"/>
      <c r="BA3282" s="1"/>
      <c r="BB3282" s="1"/>
      <c r="BC3282" s="1"/>
      <c r="BD3282" s="1"/>
      <c r="BE3282" s="1"/>
      <c r="BF3282" s="1"/>
      <c r="BG3282" s="1"/>
      <c r="BH3282" s="1"/>
      <c r="BI3282" s="1"/>
      <c r="BJ3282" s="1"/>
      <c r="BK3282" s="1"/>
    </row>
    <row r="3283" spans="1:63" s="2" customFormat="1" ht="15" customHeight="1" x14ac:dyDescent="0.15">
      <c r="A3283" s="1"/>
      <c r="B3283" s="1"/>
      <c r="C3283" s="1"/>
      <c r="D3283" s="1"/>
      <c r="E3283" s="1"/>
      <c r="F3283" s="1"/>
      <c r="G3283" s="1"/>
      <c r="H3283" s="1"/>
      <c r="I3283" s="1"/>
      <c r="J3283" s="1"/>
      <c r="K3283" s="1"/>
      <c r="L3283" s="1"/>
      <c r="M3283" s="1"/>
      <c r="N3283" s="1"/>
      <c r="O3283" s="1"/>
      <c r="P3283" s="1"/>
      <c r="Q3283" s="1"/>
      <c r="R3283" s="1"/>
      <c r="S3283" s="1"/>
      <c r="T3283" s="1"/>
      <c r="U3283" s="1"/>
      <c r="V3283" s="1"/>
      <c r="W3283" s="1"/>
      <c r="X3283" s="1"/>
      <c r="Y3283" s="1"/>
      <c r="Z3283" s="1"/>
      <c r="AA3283" s="1"/>
      <c r="AB3283" s="1"/>
      <c r="AC3283" s="1"/>
      <c r="AD3283" s="1"/>
      <c r="AE3283" s="1"/>
      <c r="AF3283" s="83"/>
      <c r="AG3283" s="87"/>
      <c r="AH3283" s="1"/>
      <c r="AI3283" s="1"/>
      <c r="AJ3283" s="1"/>
      <c r="AK3283" s="1"/>
      <c r="AL3283" s="1"/>
      <c r="AM3283" s="1"/>
      <c r="AN3283" s="1"/>
      <c r="AO3283" s="1"/>
      <c r="AP3283" s="1"/>
      <c r="AQ3283" s="1"/>
      <c r="AR3283" s="1"/>
      <c r="AS3283" s="1"/>
      <c r="AT3283" s="1"/>
      <c r="AU3283" s="1"/>
      <c r="AV3283" s="1"/>
      <c r="AW3283" s="1"/>
      <c r="AX3283" s="1"/>
      <c r="AY3283" s="1"/>
      <c r="AZ3283" s="1"/>
      <c r="BA3283" s="1"/>
      <c r="BB3283" s="1"/>
      <c r="BC3283" s="1"/>
      <c r="BD3283" s="1"/>
      <c r="BE3283" s="1"/>
      <c r="BF3283" s="1"/>
      <c r="BG3283" s="1"/>
      <c r="BH3283" s="1"/>
      <c r="BI3283" s="1"/>
      <c r="BJ3283" s="1"/>
      <c r="BK3283" s="1"/>
    </row>
    <row r="3284" spans="1:63" s="2" customFormat="1" ht="15" customHeight="1" x14ac:dyDescent="0.15">
      <c r="A3284" s="1"/>
      <c r="B3284" s="1"/>
      <c r="C3284" s="1"/>
      <c r="D3284" s="1"/>
      <c r="E3284" s="1"/>
      <c r="F3284" s="1"/>
      <c r="G3284" s="1"/>
      <c r="H3284" s="1"/>
      <c r="I3284" s="1"/>
      <c r="J3284" s="1"/>
      <c r="K3284" s="1"/>
      <c r="L3284" s="1"/>
      <c r="M3284" s="1"/>
      <c r="N3284" s="1"/>
      <c r="O3284" s="1"/>
      <c r="P3284" s="1"/>
      <c r="Q3284" s="1"/>
      <c r="R3284" s="1"/>
      <c r="S3284" s="1"/>
      <c r="T3284" s="1"/>
      <c r="U3284" s="1"/>
      <c r="V3284" s="1"/>
      <c r="W3284" s="1"/>
      <c r="X3284" s="1"/>
      <c r="Y3284" s="1"/>
      <c r="Z3284" s="1"/>
      <c r="AA3284" s="1"/>
      <c r="AB3284" s="1"/>
      <c r="AC3284" s="1"/>
      <c r="AD3284" s="1"/>
      <c r="AE3284" s="1"/>
      <c r="AF3284" s="83"/>
      <c r="AG3284" s="87"/>
      <c r="AH3284" s="1"/>
      <c r="AI3284" s="1"/>
      <c r="AJ3284" s="1"/>
      <c r="AK3284" s="1"/>
      <c r="AL3284" s="1"/>
      <c r="AM3284" s="1"/>
      <c r="AN3284" s="1"/>
      <c r="AO3284" s="1"/>
      <c r="AP3284" s="1"/>
      <c r="AQ3284" s="1"/>
      <c r="AR3284" s="1"/>
      <c r="AS3284" s="1"/>
      <c r="AT3284" s="1"/>
      <c r="AU3284" s="1"/>
      <c r="AV3284" s="1"/>
      <c r="AW3284" s="1"/>
      <c r="AX3284" s="1"/>
      <c r="AY3284" s="1"/>
      <c r="AZ3284" s="1"/>
      <c r="BA3284" s="1"/>
      <c r="BB3284" s="1"/>
      <c r="BC3284" s="1"/>
      <c r="BD3284" s="1"/>
      <c r="BE3284" s="1"/>
      <c r="BF3284" s="1"/>
      <c r="BG3284" s="1"/>
      <c r="BH3284" s="1"/>
      <c r="BI3284" s="1"/>
      <c r="BJ3284" s="1"/>
      <c r="BK3284" s="1"/>
    </row>
    <row r="3285" spans="1:63" s="2" customFormat="1" ht="15" customHeight="1" x14ac:dyDescent="0.15">
      <c r="A3285" s="1"/>
      <c r="B3285" s="1"/>
      <c r="C3285" s="1"/>
      <c r="D3285" s="1"/>
      <c r="E3285" s="1"/>
      <c r="F3285" s="1"/>
      <c r="G3285" s="1"/>
      <c r="H3285" s="1"/>
      <c r="I3285" s="1"/>
      <c r="J3285" s="1"/>
      <c r="K3285" s="1"/>
      <c r="L3285" s="1"/>
      <c r="M3285" s="1"/>
      <c r="N3285" s="1"/>
      <c r="O3285" s="1"/>
      <c r="P3285" s="1"/>
      <c r="Q3285" s="1"/>
      <c r="R3285" s="1"/>
      <c r="S3285" s="1"/>
      <c r="T3285" s="1"/>
      <c r="U3285" s="1"/>
      <c r="V3285" s="1"/>
      <c r="W3285" s="1"/>
      <c r="X3285" s="1"/>
      <c r="Y3285" s="1"/>
      <c r="Z3285" s="1"/>
      <c r="AA3285" s="1"/>
      <c r="AB3285" s="1"/>
      <c r="AC3285" s="1"/>
      <c r="AD3285" s="1"/>
      <c r="AE3285" s="1"/>
      <c r="AF3285" s="83"/>
      <c r="AG3285" s="87"/>
      <c r="AH3285" s="1"/>
      <c r="AI3285" s="1"/>
      <c r="AJ3285" s="1"/>
      <c r="AK3285" s="1"/>
      <c r="AL3285" s="1"/>
      <c r="AM3285" s="1"/>
      <c r="AN3285" s="1"/>
      <c r="AO3285" s="1"/>
      <c r="AP3285" s="1"/>
      <c r="AQ3285" s="1"/>
      <c r="AR3285" s="1"/>
      <c r="AS3285" s="1"/>
      <c r="AT3285" s="1"/>
      <c r="AU3285" s="1"/>
      <c r="AV3285" s="1"/>
      <c r="AW3285" s="1"/>
      <c r="AX3285" s="1"/>
      <c r="AY3285" s="1"/>
      <c r="AZ3285" s="1"/>
      <c r="BA3285" s="1"/>
      <c r="BB3285" s="1"/>
      <c r="BC3285" s="1"/>
      <c r="BD3285" s="1"/>
      <c r="BE3285" s="1"/>
      <c r="BF3285" s="1"/>
      <c r="BG3285" s="1"/>
      <c r="BH3285" s="1"/>
      <c r="BI3285" s="1"/>
      <c r="BJ3285" s="1"/>
      <c r="BK3285" s="1"/>
    </row>
    <row r="3286" spans="1:63" s="2" customFormat="1" ht="15" customHeight="1" x14ac:dyDescent="0.15">
      <c r="A3286" s="1"/>
      <c r="B3286" s="1"/>
      <c r="C3286" s="1"/>
      <c r="D3286" s="1"/>
      <c r="E3286" s="1"/>
      <c r="F3286" s="1"/>
      <c r="G3286" s="1"/>
      <c r="H3286" s="1"/>
      <c r="I3286" s="1"/>
      <c r="J3286" s="1"/>
      <c r="K3286" s="1"/>
      <c r="L3286" s="1"/>
      <c r="M3286" s="1"/>
      <c r="N3286" s="1"/>
      <c r="O3286" s="1"/>
      <c r="P3286" s="1"/>
      <c r="Q3286" s="1"/>
      <c r="R3286" s="1"/>
      <c r="S3286" s="1"/>
      <c r="T3286" s="1"/>
      <c r="U3286" s="1"/>
      <c r="V3286" s="1"/>
      <c r="W3286" s="1"/>
      <c r="X3286" s="1"/>
      <c r="Y3286" s="1"/>
      <c r="Z3286" s="1"/>
      <c r="AA3286" s="1"/>
      <c r="AB3286" s="1"/>
      <c r="AC3286" s="1"/>
      <c r="AD3286" s="1"/>
      <c r="AE3286" s="1"/>
      <c r="AF3286" s="83"/>
      <c r="AG3286" s="87"/>
      <c r="AH3286" s="1"/>
      <c r="AI3286" s="1"/>
      <c r="AJ3286" s="1"/>
      <c r="AK3286" s="1"/>
      <c r="AL3286" s="1"/>
      <c r="AM3286" s="1"/>
      <c r="AN3286" s="1"/>
      <c r="AO3286" s="1"/>
      <c r="AP3286" s="1"/>
      <c r="AQ3286" s="1"/>
      <c r="AR3286" s="1"/>
      <c r="AS3286" s="1"/>
      <c r="AT3286" s="1"/>
      <c r="AU3286" s="1"/>
      <c r="AV3286" s="1"/>
      <c r="AW3286" s="1"/>
      <c r="AX3286" s="1"/>
      <c r="AY3286" s="1"/>
      <c r="AZ3286" s="1"/>
      <c r="BA3286" s="1"/>
      <c r="BB3286" s="1"/>
      <c r="BC3286" s="1"/>
      <c r="BD3286" s="1"/>
      <c r="BE3286" s="1"/>
      <c r="BF3286" s="1"/>
      <c r="BG3286" s="1"/>
      <c r="BH3286" s="1"/>
      <c r="BI3286" s="1"/>
      <c r="BJ3286" s="1"/>
      <c r="BK3286" s="1"/>
    </row>
    <row r="3287" spans="1:63" s="2" customFormat="1" ht="15" customHeight="1" x14ac:dyDescent="0.15">
      <c r="A3287" s="1"/>
      <c r="B3287" s="1"/>
      <c r="C3287" s="1"/>
      <c r="D3287" s="1"/>
      <c r="E3287" s="1"/>
      <c r="F3287" s="1"/>
      <c r="G3287" s="1"/>
      <c r="H3287" s="1"/>
      <c r="I3287" s="1"/>
      <c r="J3287" s="1"/>
      <c r="K3287" s="1"/>
      <c r="L3287" s="1"/>
      <c r="M3287" s="1"/>
      <c r="N3287" s="1"/>
      <c r="O3287" s="1"/>
      <c r="P3287" s="1"/>
      <c r="Q3287" s="1"/>
      <c r="R3287" s="1"/>
      <c r="S3287" s="1"/>
      <c r="T3287" s="1"/>
      <c r="U3287" s="1"/>
      <c r="V3287" s="1"/>
      <c r="W3287" s="1"/>
      <c r="X3287" s="1"/>
      <c r="Y3287" s="1"/>
      <c r="Z3287" s="1"/>
      <c r="AA3287" s="1"/>
      <c r="AB3287" s="1"/>
      <c r="AC3287" s="1"/>
      <c r="AD3287" s="1"/>
      <c r="AE3287" s="1"/>
      <c r="AF3287" s="83"/>
      <c r="AG3287" s="87"/>
      <c r="AH3287" s="1"/>
      <c r="AI3287" s="1"/>
      <c r="AJ3287" s="1"/>
      <c r="AK3287" s="1"/>
      <c r="AL3287" s="1"/>
      <c r="AM3287" s="1"/>
      <c r="AN3287" s="1"/>
      <c r="AO3287" s="1"/>
      <c r="AP3287" s="1"/>
      <c r="AQ3287" s="1"/>
      <c r="AR3287" s="1"/>
      <c r="AS3287" s="1"/>
      <c r="AT3287" s="1"/>
      <c r="AU3287" s="1"/>
      <c r="AV3287" s="1"/>
      <c r="AW3287" s="1"/>
      <c r="AX3287" s="1"/>
      <c r="AY3287" s="1"/>
      <c r="AZ3287" s="1"/>
      <c r="BA3287" s="1"/>
      <c r="BB3287" s="1"/>
      <c r="BC3287" s="1"/>
      <c r="BD3287" s="1"/>
      <c r="BE3287" s="1"/>
      <c r="BF3287" s="1"/>
      <c r="BG3287" s="1"/>
      <c r="BH3287" s="1"/>
      <c r="BI3287" s="1"/>
      <c r="BJ3287" s="1"/>
      <c r="BK3287" s="1"/>
    </row>
    <row r="3288" spans="1:63" s="2" customFormat="1" ht="15" customHeight="1" x14ac:dyDescent="0.15">
      <c r="A3288" s="1"/>
      <c r="B3288" s="1"/>
      <c r="C3288" s="1"/>
      <c r="D3288" s="1"/>
      <c r="E3288" s="1"/>
      <c r="F3288" s="1"/>
      <c r="G3288" s="1"/>
      <c r="H3288" s="1"/>
      <c r="I3288" s="1"/>
      <c r="J3288" s="1"/>
      <c r="K3288" s="1"/>
      <c r="L3288" s="1"/>
      <c r="M3288" s="1"/>
      <c r="N3288" s="1"/>
      <c r="O3288" s="1"/>
      <c r="P3288" s="1"/>
      <c r="Q3288" s="1"/>
      <c r="R3288" s="1"/>
      <c r="S3288" s="1"/>
      <c r="T3288" s="1"/>
      <c r="U3288" s="1"/>
      <c r="V3288" s="1"/>
      <c r="W3288" s="1"/>
      <c r="X3288" s="1"/>
      <c r="Y3288" s="1"/>
      <c r="Z3288" s="1"/>
      <c r="AA3288" s="1"/>
      <c r="AB3288" s="1"/>
      <c r="AC3288" s="1"/>
      <c r="AD3288" s="1"/>
      <c r="AE3288" s="1"/>
      <c r="AF3288" s="83"/>
      <c r="AG3288" s="87"/>
      <c r="AH3288" s="1"/>
      <c r="AI3288" s="1"/>
      <c r="AJ3288" s="1"/>
      <c r="AK3288" s="1"/>
      <c r="AL3288" s="1"/>
      <c r="AM3288" s="1"/>
      <c r="AN3288" s="1"/>
      <c r="AO3288" s="1"/>
      <c r="AP3288" s="1"/>
      <c r="AQ3288" s="1"/>
      <c r="AR3288" s="1"/>
      <c r="AS3288" s="1"/>
      <c r="AT3288" s="1"/>
      <c r="AU3288" s="1"/>
      <c r="AV3288" s="1"/>
      <c r="AW3288" s="1"/>
      <c r="AX3288" s="1"/>
      <c r="AY3288" s="1"/>
      <c r="AZ3288" s="1"/>
      <c r="BA3288" s="1"/>
      <c r="BB3288" s="1"/>
      <c r="BC3288" s="1"/>
      <c r="BD3288" s="1"/>
      <c r="BE3288" s="1"/>
      <c r="BF3288" s="1"/>
      <c r="BG3288" s="1"/>
      <c r="BH3288" s="1"/>
      <c r="BI3288" s="1"/>
      <c r="BJ3288" s="1"/>
      <c r="BK3288" s="1"/>
    </row>
    <row r="3289" spans="1:63" s="2" customFormat="1" ht="15" customHeight="1" x14ac:dyDescent="0.15">
      <c r="A3289" s="1"/>
      <c r="B3289" s="1"/>
      <c r="C3289" s="1"/>
      <c r="D3289" s="1"/>
      <c r="E3289" s="1"/>
      <c r="F3289" s="1"/>
      <c r="G3289" s="1"/>
      <c r="H3289" s="1"/>
      <c r="I3289" s="1"/>
      <c r="J3289" s="1"/>
      <c r="K3289" s="1"/>
      <c r="L3289" s="1"/>
      <c r="M3289" s="1"/>
      <c r="N3289" s="1"/>
      <c r="O3289" s="1"/>
      <c r="P3289" s="1"/>
      <c r="Q3289" s="1"/>
      <c r="R3289" s="1"/>
      <c r="S3289" s="1"/>
      <c r="T3289" s="1"/>
      <c r="U3289" s="1"/>
      <c r="V3289" s="1"/>
      <c r="W3289" s="1"/>
      <c r="X3289" s="1"/>
      <c r="Y3289" s="1"/>
      <c r="Z3289" s="1"/>
      <c r="AA3289" s="1"/>
      <c r="AB3289" s="1"/>
      <c r="AC3289" s="1"/>
      <c r="AD3289" s="1"/>
      <c r="AE3289" s="1"/>
      <c r="AF3289" s="83"/>
      <c r="AG3289" s="87"/>
      <c r="AH3289" s="1"/>
      <c r="AI3289" s="1"/>
      <c r="AJ3289" s="1"/>
      <c r="AK3289" s="1"/>
      <c r="AL3289" s="1"/>
      <c r="AM3289" s="1"/>
      <c r="AN3289" s="1"/>
      <c r="AO3289" s="1"/>
      <c r="AP3289" s="1"/>
      <c r="AQ3289" s="1"/>
      <c r="AR3289" s="1"/>
      <c r="AS3289" s="1"/>
      <c r="AT3289" s="1"/>
      <c r="AU3289" s="1"/>
      <c r="AV3289" s="1"/>
      <c r="AW3289" s="1"/>
      <c r="AX3289" s="1"/>
      <c r="AY3289" s="1"/>
      <c r="AZ3289" s="1"/>
      <c r="BA3289" s="1"/>
      <c r="BB3289" s="1"/>
      <c r="BC3289" s="1"/>
      <c r="BD3289" s="1"/>
      <c r="BE3289" s="1"/>
      <c r="BF3289" s="1"/>
      <c r="BG3289" s="1"/>
      <c r="BH3289" s="1"/>
      <c r="BI3289" s="1"/>
      <c r="BJ3289" s="1"/>
      <c r="BK3289" s="1"/>
    </row>
    <row r="3290" spans="1:63" s="2" customFormat="1" ht="15" customHeight="1" x14ac:dyDescent="0.15">
      <c r="A3290" s="1"/>
      <c r="B3290" s="1"/>
      <c r="C3290" s="1"/>
      <c r="D3290" s="1"/>
      <c r="E3290" s="1"/>
      <c r="F3290" s="1"/>
      <c r="G3290" s="1"/>
      <c r="H3290" s="1"/>
      <c r="I3290" s="1"/>
      <c r="J3290" s="1"/>
      <c r="K3290" s="1"/>
      <c r="L3290" s="1"/>
      <c r="M3290" s="1"/>
      <c r="N3290" s="1"/>
      <c r="O3290" s="1"/>
      <c r="P3290" s="1"/>
      <c r="Q3290" s="1"/>
      <c r="R3290" s="1"/>
      <c r="S3290" s="1"/>
      <c r="T3290" s="1"/>
      <c r="U3290" s="1"/>
      <c r="V3290" s="1"/>
      <c r="W3290" s="1"/>
      <c r="X3290" s="1"/>
      <c r="Y3290" s="1"/>
      <c r="Z3290" s="1"/>
      <c r="AA3290" s="1"/>
      <c r="AB3290" s="1"/>
      <c r="AC3290" s="1"/>
      <c r="AD3290" s="1"/>
      <c r="AE3290" s="1"/>
      <c r="AF3290" s="83"/>
      <c r="AG3290" s="87"/>
      <c r="AH3290" s="1"/>
      <c r="AI3290" s="1"/>
      <c r="AJ3290" s="1"/>
      <c r="AK3290" s="1"/>
      <c r="AL3290" s="1"/>
      <c r="AM3290" s="1"/>
      <c r="AN3290" s="1"/>
      <c r="AO3290" s="1"/>
      <c r="AP3290" s="1"/>
      <c r="AQ3290" s="1"/>
      <c r="AR3290" s="1"/>
      <c r="AS3290" s="1"/>
      <c r="AT3290" s="1"/>
      <c r="AU3290" s="1"/>
      <c r="AV3290" s="1"/>
      <c r="AW3290" s="1"/>
      <c r="AX3290" s="1"/>
      <c r="AY3290" s="1"/>
      <c r="AZ3290" s="1"/>
      <c r="BA3290" s="1"/>
      <c r="BB3290" s="1"/>
      <c r="BC3290" s="1"/>
      <c r="BD3290" s="1"/>
      <c r="BE3290" s="1"/>
      <c r="BF3290" s="1"/>
      <c r="BG3290" s="1"/>
      <c r="BH3290" s="1"/>
      <c r="BI3290" s="1"/>
      <c r="BJ3290" s="1"/>
      <c r="BK3290" s="1"/>
    </row>
    <row r="3291" spans="1:63" s="2" customFormat="1" ht="15" customHeight="1" x14ac:dyDescent="0.15">
      <c r="A3291" s="1"/>
      <c r="B3291" s="1"/>
      <c r="C3291" s="1"/>
      <c r="D3291" s="1"/>
      <c r="E3291" s="1"/>
      <c r="F3291" s="1"/>
      <c r="G3291" s="1"/>
      <c r="H3291" s="1"/>
      <c r="I3291" s="1"/>
      <c r="J3291" s="1"/>
      <c r="K3291" s="1"/>
      <c r="L3291" s="1"/>
      <c r="M3291" s="1"/>
      <c r="N3291" s="1"/>
      <c r="O3291" s="1"/>
      <c r="P3291" s="1"/>
      <c r="Q3291" s="1"/>
      <c r="R3291" s="1"/>
      <c r="S3291" s="1"/>
      <c r="T3291" s="1"/>
      <c r="U3291" s="1"/>
      <c r="V3291" s="1"/>
      <c r="W3291" s="1"/>
      <c r="X3291" s="1"/>
      <c r="Y3291" s="1"/>
      <c r="Z3291" s="1"/>
      <c r="AA3291" s="1"/>
      <c r="AB3291" s="1"/>
      <c r="AC3291" s="1"/>
      <c r="AD3291" s="1"/>
      <c r="AE3291" s="1"/>
      <c r="AF3291" s="83"/>
      <c r="AG3291" s="87"/>
      <c r="AH3291" s="1"/>
      <c r="AI3291" s="1"/>
      <c r="AJ3291" s="1"/>
      <c r="AK3291" s="1"/>
      <c r="AL3291" s="1"/>
      <c r="AM3291" s="1"/>
      <c r="AN3291" s="1"/>
      <c r="AO3291" s="1"/>
      <c r="AP3291" s="1"/>
      <c r="AQ3291" s="1"/>
      <c r="AR3291" s="1"/>
      <c r="AS3291" s="1"/>
      <c r="AT3291" s="1"/>
      <c r="AU3291" s="1"/>
      <c r="AV3291" s="1"/>
      <c r="AW3291" s="1"/>
      <c r="AX3291" s="1"/>
      <c r="AY3291" s="1"/>
      <c r="AZ3291" s="1"/>
      <c r="BA3291" s="1"/>
      <c r="BB3291" s="1"/>
      <c r="BC3291" s="1"/>
      <c r="BD3291" s="1"/>
      <c r="BE3291" s="1"/>
      <c r="BF3291" s="1"/>
      <c r="BG3291" s="1"/>
      <c r="BH3291" s="1"/>
      <c r="BI3291" s="1"/>
      <c r="BJ3291" s="1"/>
      <c r="BK3291" s="1"/>
    </row>
    <row r="3292" spans="1:63" s="2" customFormat="1" ht="15" customHeight="1" x14ac:dyDescent="0.15">
      <c r="A3292" s="1"/>
      <c r="B3292" s="1"/>
      <c r="C3292" s="1"/>
      <c r="D3292" s="1"/>
      <c r="E3292" s="1"/>
      <c r="F3292" s="1"/>
      <c r="G3292" s="1"/>
      <c r="H3292" s="1"/>
      <c r="I3292" s="1"/>
      <c r="J3292" s="1"/>
      <c r="K3292" s="1"/>
      <c r="L3292" s="1"/>
      <c r="M3292" s="1"/>
      <c r="N3292" s="1"/>
      <c r="O3292" s="1"/>
      <c r="P3292" s="1"/>
      <c r="Q3292" s="1"/>
      <c r="R3292" s="1"/>
      <c r="S3292" s="1"/>
      <c r="T3292" s="1"/>
      <c r="U3292" s="1"/>
      <c r="V3292" s="1"/>
      <c r="W3292" s="1"/>
      <c r="X3292" s="1"/>
      <c r="Y3292" s="1"/>
      <c r="Z3292" s="1"/>
      <c r="AA3292" s="1"/>
      <c r="AB3292" s="1"/>
      <c r="AC3292" s="1"/>
      <c r="AD3292" s="1"/>
      <c r="AE3292" s="1"/>
      <c r="AF3292" s="83"/>
      <c r="AG3292" s="87"/>
      <c r="AH3292" s="1"/>
      <c r="AI3292" s="1"/>
      <c r="AJ3292" s="1"/>
      <c r="AK3292" s="1"/>
      <c r="AL3292" s="1"/>
      <c r="AM3292" s="1"/>
      <c r="AN3292" s="1"/>
      <c r="AO3292" s="1"/>
      <c r="AP3292" s="1"/>
      <c r="AQ3292" s="1"/>
      <c r="AR3292" s="1"/>
      <c r="AS3292" s="1"/>
      <c r="AT3292" s="1"/>
      <c r="AU3292" s="1"/>
      <c r="AV3292" s="1"/>
      <c r="AW3292" s="1"/>
      <c r="AX3292" s="1"/>
      <c r="AY3292" s="1"/>
      <c r="AZ3292" s="1"/>
      <c r="BA3292" s="1"/>
      <c r="BB3292" s="1"/>
      <c r="BC3292" s="1"/>
      <c r="BD3292" s="1"/>
      <c r="BE3292" s="1"/>
      <c r="BF3292" s="1"/>
      <c r="BG3292" s="1"/>
      <c r="BH3292" s="1"/>
      <c r="BI3292" s="1"/>
      <c r="BJ3292" s="1"/>
      <c r="BK3292" s="1"/>
    </row>
    <row r="3293" spans="1:63" s="2" customFormat="1" ht="15" customHeight="1" x14ac:dyDescent="0.15">
      <c r="A3293" s="1"/>
      <c r="B3293" s="1"/>
      <c r="C3293" s="1"/>
      <c r="D3293" s="1"/>
      <c r="E3293" s="1"/>
      <c r="F3293" s="1"/>
      <c r="G3293" s="1"/>
      <c r="H3293" s="1"/>
      <c r="I3293" s="1"/>
      <c r="J3293" s="1"/>
      <c r="K3293" s="1"/>
      <c r="L3293" s="1"/>
      <c r="M3293" s="1"/>
      <c r="N3293" s="1"/>
      <c r="O3293" s="1"/>
      <c r="P3293" s="1"/>
      <c r="Q3293" s="1"/>
      <c r="R3293" s="1"/>
      <c r="S3293" s="1"/>
      <c r="T3293" s="1"/>
      <c r="U3293" s="1"/>
      <c r="V3293" s="1"/>
      <c r="W3293" s="1"/>
      <c r="X3293" s="1"/>
      <c r="Y3293" s="1"/>
      <c r="Z3293" s="1"/>
      <c r="AA3293" s="1"/>
      <c r="AB3293" s="1"/>
      <c r="AC3293" s="1"/>
      <c r="AD3293" s="1"/>
      <c r="AE3293" s="1"/>
      <c r="AF3293" s="83"/>
      <c r="AG3293" s="87"/>
      <c r="AH3293" s="1"/>
      <c r="AI3293" s="1"/>
      <c r="AJ3293" s="1"/>
      <c r="AK3293" s="1"/>
      <c r="AL3293" s="1"/>
      <c r="AM3293" s="1"/>
      <c r="AN3293" s="1"/>
      <c r="AO3293" s="1"/>
      <c r="AP3293" s="1"/>
      <c r="AQ3293" s="1"/>
      <c r="AR3293" s="1"/>
      <c r="AS3293" s="1"/>
      <c r="AT3293" s="1"/>
      <c r="AU3293" s="1"/>
      <c r="AV3293" s="1"/>
      <c r="AW3293" s="1"/>
      <c r="AX3293" s="1"/>
      <c r="AY3293" s="1"/>
      <c r="AZ3293" s="1"/>
      <c r="BA3293" s="1"/>
      <c r="BB3293" s="1"/>
      <c r="BC3293" s="1"/>
      <c r="BD3293" s="1"/>
      <c r="BE3293" s="1"/>
      <c r="BF3293" s="1"/>
      <c r="BG3293" s="1"/>
      <c r="BH3293" s="1"/>
      <c r="BI3293" s="1"/>
      <c r="BJ3293" s="1"/>
      <c r="BK3293" s="1"/>
    </row>
    <row r="3294" spans="1:63" s="2" customFormat="1" ht="15" customHeight="1" x14ac:dyDescent="0.15">
      <c r="A3294" s="1"/>
      <c r="B3294" s="1"/>
      <c r="C3294" s="1"/>
      <c r="D3294" s="1"/>
      <c r="E3294" s="1"/>
      <c r="F3294" s="1"/>
      <c r="G3294" s="1"/>
      <c r="H3294" s="1"/>
      <c r="I3294" s="1"/>
      <c r="J3294" s="1"/>
      <c r="K3294" s="1"/>
      <c r="L3294" s="1"/>
      <c r="M3294" s="1"/>
      <c r="N3294" s="1"/>
      <c r="O3294" s="1"/>
      <c r="P3294" s="1"/>
      <c r="Q3294" s="1"/>
      <c r="R3294" s="1"/>
      <c r="S3294" s="1"/>
      <c r="T3294" s="1"/>
      <c r="U3294" s="1"/>
      <c r="V3294" s="1"/>
      <c r="W3294" s="1"/>
      <c r="X3294" s="1"/>
      <c r="Y3294" s="1"/>
      <c r="Z3294" s="1"/>
      <c r="AA3294" s="1"/>
      <c r="AB3294" s="1"/>
      <c r="AC3294" s="1"/>
      <c r="AD3294" s="1"/>
      <c r="AE3294" s="1"/>
      <c r="AF3294" s="83"/>
      <c r="AG3294" s="87"/>
      <c r="AH3294" s="1"/>
      <c r="AI3294" s="1"/>
      <c r="AJ3294" s="1"/>
      <c r="AK3294" s="1"/>
      <c r="AL3294" s="1"/>
      <c r="AM3294" s="1"/>
      <c r="AN3294" s="1"/>
      <c r="AO3294" s="1"/>
      <c r="AP3294" s="1"/>
      <c r="AQ3294" s="1"/>
      <c r="AR3294" s="1"/>
      <c r="AS3294" s="1"/>
      <c r="AT3294" s="1"/>
      <c r="AU3294" s="1"/>
      <c r="AV3294" s="1"/>
      <c r="AW3294" s="1"/>
      <c r="AX3294" s="1"/>
      <c r="AY3294" s="1"/>
      <c r="AZ3294" s="1"/>
      <c r="BA3294" s="1"/>
      <c r="BB3294" s="1"/>
      <c r="BC3294" s="1"/>
      <c r="BD3294" s="1"/>
      <c r="BE3294" s="1"/>
      <c r="BF3294" s="1"/>
      <c r="BG3294" s="1"/>
      <c r="BH3294" s="1"/>
      <c r="BI3294" s="1"/>
      <c r="BJ3294" s="1"/>
      <c r="BK3294" s="1"/>
    </row>
    <row r="3295" spans="1:63" s="2" customFormat="1" ht="15" customHeight="1" x14ac:dyDescent="0.15">
      <c r="A3295" s="1"/>
      <c r="B3295" s="1"/>
      <c r="C3295" s="1"/>
      <c r="D3295" s="1"/>
      <c r="E3295" s="1"/>
      <c r="F3295" s="1"/>
      <c r="G3295" s="1"/>
      <c r="H3295" s="1"/>
      <c r="I3295" s="1"/>
      <c r="J3295" s="1"/>
      <c r="K3295" s="1"/>
      <c r="L3295" s="1"/>
      <c r="M3295" s="1"/>
      <c r="N3295" s="1"/>
      <c r="O3295" s="1"/>
      <c r="P3295" s="1"/>
      <c r="Q3295" s="1"/>
      <c r="R3295" s="1"/>
      <c r="S3295" s="1"/>
      <c r="T3295" s="1"/>
      <c r="U3295" s="1"/>
      <c r="V3295" s="1"/>
      <c r="W3295" s="1"/>
      <c r="X3295" s="1"/>
      <c r="Y3295" s="1"/>
      <c r="Z3295" s="1"/>
      <c r="AA3295" s="1"/>
      <c r="AB3295" s="1"/>
      <c r="AC3295" s="1"/>
      <c r="AD3295" s="1"/>
      <c r="AE3295" s="1"/>
      <c r="AF3295" s="83"/>
      <c r="AG3295" s="87"/>
      <c r="AH3295" s="1"/>
      <c r="AI3295" s="1"/>
      <c r="AJ3295" s="1"/>
      <c r="AK3295" s="1"/>
      <c r="AL3295" s="1"/>
      <c r="AM3295" s="1"/>
      <c r="AN3295" s="1"/>
      <c r="AO3295" s="1"/>
      <c r="AP3295" s="1"/>
      <c r="AQ3295" s="1"/>
      <c r="AR3295" s="1"/>
      <c r="AS3295" s="1"/>
      <c r="AT3295" s="1"/>
      <c r="AU3295" s="1"/>
      <c r="AV3295" s="1"/>
      <c r="AW3295" s="1"/>
      <c r="AX3295" s="1"/>
      <c r="AY3295" s="1"/>
      <c r="AZ3295" s="1"/>
      <c r="BA3295" s="1"/>
      <c r="BB3295" s="1"/>
      <c r="BC3295" s="1"/>
      <c r="BD3295" s="1"/>
      <c r="BE3295" s="1"/>
      <c r="BF3295" s="1"/>
      <c r="BG3295" s="1"/>
      <c r="BH3295" s="1"/>
      <c r="BI3295" s="1"/>
      <c r="BJ3295" s="1"/>
      <c r="BK3295" s="1"/>
    </row>
    <row r="3296" spans="1:63" s="2" customFormat="1" ht="15" customHeight="1" x14ac:dyDescent="0.15">
      <c r="A3296" s="1"/>
      <c r="B3296" s="1"/>
      <c r="C3296" s="1"/>
      <c r="D3296" s="1"/>
      <c r="E3296" s="1"/>
      <c r="F3296" s="1"/>
      <c r="G3296" s="1"/>
      <c r="H3296" s="1"/>
      <c r="I3296" s="1"/>
      <c r="J3296" s="1"/>
      <c r="K3296" s="1"/>
      <c r="L3296" s="1"/>
      <c r="M3296" s="1"/>
      <c r="N3296" s="1"/>
      <c r="O3296" s="1"/>
      <c r="P3296" s="1"/>
      <c r="Q3296" s="1"/>
      <c r="R3296" s="1"/>
      <c r="S3296" s="1"/>
      <c r="T3296" s="1"/>
      <c r="U3296" s="1"/>
      <c r="V3296" s="1"/>
      <c r="W3296" s="1"/>
      <c r="X3296" s="1"/>
      <c r="Y3296" s="1"/>
      <c r="Z3296" s="1"/>
      <c r="AA3296" s="1"/>
      <c r="AB3296" s="1"/>
      <c r="AC3296" s="1"/>
      <c r="AD3296" s="1"/>
      <c r="AE3296" s="1"/>
      <c r="AF3296" s="83"/>
      <c r="AG3296" s="87"/>
      <c r="AH3296" s="1"/>
      <c r="AI3296" s="1"/>
      <c r="AJ3296" s="1"/>
      <c r="AK3296" s="1"/>
      <c r="AL3296" s="1"/>
      <c r="AM3296" s="1"/>
      <c r="AN3296" s="1"/>
      <c r="AO3296" s="1"/>
      <c r="AP3296" s="1"/>
      <c r="AQ3296" s="1"/>
      <c r="AR3296" s="1"/>
      <c r="AS3296" s="1"/>
      <c r="AT3296" s="1"/>
      <c r="AU3296" s="1"/>
      <c r="AV3296" s="1"/>
      <c r="AW3296" s="1"/>
      <c r="AX3296" s="1"/>
      <c r="AY3296" s="1"/>
      <c r="AZ3296" s="1"/>
      <c r="BA3296" s="1"/>
      <c r="BB3296" s="1"/>
      <c r="BC3296" s="1"/>
      <c r="BD3296" s="1"/>
      <c r="BE3296" s="1"/>
      <c r="BF3296" s="1"/>
      <c r="BG3296" s="1"/>
      <c r="BH3296" s="1"/>
      <c r="BI3296" s="1"/>
      <c r="BJ3296" s="1"/>
      <c r="BK3296" s="1"/>
    </row>
    <row r="3297" spans="1:63" s="2" customFormat="1" ht="15" customHeight="1" x14ac:dyDescent="0.15">
      <c r="A3297" s="1"/>
      <c r="B3297" s="1"/>
      <c r="C3297" s="1"/>
      <c r="D3297" s="1"/>
      <c r="E3297" s="1"/>
      <c r="F3297" s="1"/>
      <c r="G3297" s="1"/>
      <c r="H3297" s="1"/>
      <c r="I3297" s="1"/>
      <c r="J3297" s="1"/>
      <c r="K3297" s="1"/>
      <c r="L3297" s="1"/>
      <c r="M3297" s="1"/>
      <c r="N3297" s="1"/>
      <c r="O3297" s="1"/>
      <c r="P3297" s="1"/>
      <c r="Q3297" s="1"/>
      <c r="R3297" s="1"/>
      <c r="S3297" s="1"/>
      <c r="T3297" s="1"/>
      <c r="U3297" s="1"/>
      <c r="V3297" s="1"/>
      <c r="W3297" s="1"/>
      <c r="X3297" s="1"/>
      <c r="Y3297" s="1"/>
      <c r="Z3297" s="1"/>
      <c r="AA3297" s="1"/>
      <c r="AB3297" s="1"/>
      <c r="AC3297" s="1"/>
      <c r="AD3297" s="1"/>
      <c r="AE3297" s="1"/>
      <c r="AF3297" s="83"/>
      <c r="AG3297" s="87"/>
      <c r="AH3297" s="1"/>
      <c r="AI3297" s="1"/>
      <c r="AJ3297" s="1"/>
      <c r="AK3297" s="1"/>
      <c r="AL3297" s="1"/>
      <c r="AM3297" s="1"/>
      <c r="AN3297" s="1"/>
      <c r="AO3297" s="1"/>
      <c r="AP3297" s="1"/>
      <c r="AQ3297" s="1"/>
      <c r="AR3297" s="1"/>
      <c r="AS3297" s="1"/>
      <c r="AT3297" s="1"/>
      <c r="AU3297" s="1"/>
      <c r="AV3297" s="1"/>
      <c r="AW3297" s="1"/>
      <c r="AX3297" s="1"/>
      <c r="AY3297" s="1"/>
      <c r="AZ3297" s="1"/>
      <c r="BA3297" s="1"/>
      <c r="BB3297" s="1"/>
      <c r="BC3297" s="1"/>
      <c r="BD3297" s="1"/>
      <c r="BE3297" s="1"/>
      <c r="BF3297" s="1"/>
      <c r="BG3297" s="1"/>
      <c r="BH3297" s="1"/>
      <c r="BI3297" s="1"/>
      <c r="BJ3297" s="1"/>
      <c r="BK3297" s="1"/>
    </row>
    <row r="3298" spans="1:63" s="2" customFormat="1" ht="15" customHeight="1" x14ac:dyDescent="0.15">
      <c r="A3298" s="1"/>
      <c r="B3298" s="1"/>
      <c r="C3298" s="1"/>
      <c r="D3298" s="1"/>
      <c r="E3298" s="1"/>
      <c r="F3298" s="1"/>
      <c r="G3298" s="1"/>
      <c r="H3298" s="1"/>
      <c r="I3298" s="1"/>
      <c r="J3298" s="1"/>
      <c r="K3298" s="1"/>
      <c r="L3298" s="1"/>
      <c r="M3298" s="1"/>
      <c r="N3298" s="1"/>
      <c r="O3298" s="1"/>
      <c r="P3298" s="1"/>
      <c r="Q3298" s="1"/>
      <c r="R3298" s="1"/>
      <c r="S3298" s="1"/>
      <c r="T3298" s="1"/>
      <c r="U3298" s="1"/>
      <c r="V3298" s="1"/>
      <c r="W3298" s="1"/>
      <c r="X3298" s="1"/>
      <c r="Y3298" s="1"/>
      <c r="Z3298" s="1"/>
      <c r="AA3298" s="1"/>
      <c r="AB3298" s="1"/>
      <c r="AC3298" s="1"/>
      <c r="AD3298" s="1"/>
      <c r="AE3298" s="1"/>
      <c r="AF3298" s="83"/>
      <c r="AG3298" s="87"/>
      <c r="AH3298" s="1"/>
      <c r="AI3298" s="1"/>
      <c r="AJ3298" s="1"/>
      <c r="AK3298" s="1"/>
      <c r="AL3298" s="1"/>
      <c r="AM3298" s="1"/>
      <c r="AN3298" s="1"/>
      <c r="AO3298" s="1"/>
      <c r="AP3298" s="1"/>
      <c r="AQ3298" s="1"/>
      <c r="AR3298" s="1"/>
      <c r="AS3298" s="1"/>
      <c r="AT3298" s="1"/>
      <c r="AU3298" s="1"/>
      <c r="AV3298" s="1"/>
      <c r="AW3298" s="1"/>
      <c r="AX3298" s="1"/>
      <c r="AY3298" s="1"/>
      <c r="AZ3298" s="1"/>
      <c r="BA3298" s="1"/>
      <c r="BB3298" s="1"/>
      <c r="BC3298" s="1"/>
      <c r="BD3298" s="1"/>
      <c r="BE3298" s="1"/>
      <c r="BF3298" s="1"/>
      <c r="BG3298" s="1"/>
      <c r="BH3298" s="1"/>
      <c r="BI3298" s="1"/>
      <c r="BJ3298" s="1"/>
      <c r="BK3298" s="1"/>
    </row>
    <row r="3299" spans="1:63" s="2" customFormat="1" ht="15" customHeight="1" x14ac:dyDescent="0.15">
      <c r="A3299" s="1"/>
      <c r="B3299" s="1"/>
      <c r="C3299" s="1"/>
      <c r="D3299" s="1"/>
      <c r="E3299" s="1"/>
      <c r="F3299" s="1"/>
      <c r="G3299" s="1"/>
      <c r="H3299" s="1"/>
      <c r="I3299" s="1"/>
      <c r="J3299" s="1"/>
      <c r="K3299" s="1"/>
      <c r="L3299" s="1"/>
      <c r="M3299" s="1"/>
      <c r="N3299" s="1"/>
      <c r="O3299" s="1"/>
      <c r="P3299" s="1"/>
      <c r="Q3299" s="1"/>
      <c r="R3299" s="1"/>
      <c r="S3299" s="1"/>
      <c r="T3299" s="1"/>
      <c r="U3299" s="1"/>
      <c r="V3299" s="1"/>
      <c r="W3299" s="1"/>
      <c r="X3299" s="1"/>
      <c r="Y3299" s="1"/>
      <c r="Z3299" s="1"/>
      <c r="AA3299" s="1"/>
      <c r="AB3299" s="1"/>
      <c r="AC3299" s="1"/>
      <c r="AD3299" s="1"/>
      <c r="AE3299" s="1"/>
      <c r="AF3299" s="83"/>
      <c r="AG3299" s="87"/>
      <c r="AH3299" s="1"/>
      <c r="AI3299" s="1"/>
      <c r="AJ3299" s="1"/>
      <c r="AK3299" s="1"/>
      <c r="AL3299" s="1"/>
      <c r="AM3299" s="1"/>
      <c r="AN3299" s="1"/>
      <c r="AO3299" s="1"/>
      <c r="AP3299" s="1"/>
      <c r="AQ3299" s="1"/>
      <c r="AR3299" s="1"/>
      <c r="AS3299" s="1"/>
      <c r="AT3299" s="1"/>
      <c r="AU3299" s="1"/>
      <c r="AV3299" s="1"/>
      <c r="AW3299" s="1"/>
      <c r="AX3299" s="1"/>
      <c r="AY3299" s="1"/>
      <c r="AZ3299" s="1"/>
      <c r="BA3299" s="1"/>
      <c r="BB3299" s="1"/>
      <c r="BC3299" s="1"/>
      <c r="BD3299" s="1"/>
      <c r="BE3299" s="1"/>
      <c r="BF3299" s="1"/>
      <c r="BG3299" s="1"/>
      <c r="BH3299" s="1"/>
      <c r="BI3299" s="1"/>
      <c r="BJ3299" s="1"/>
      <c r="BK3299" s="1"/>
    </row>
    <row r="3300" spans="1:63" s="2" customFormat="1" ht="15" customHeight="1" x14ac:dyDescent="0.15">
      <c r="A3300" s="1"/>
      <c r="B3300" s="1"/>
      <c r="C3300" s="1"/>
      <c r="D3300" s="1"/>
      <c r="E3300" s="1"/>
      <c r="F3300" s="1"/>
      <c r="G3300" s="1"/>
      <c r="H3300" s="1"/>
      <c r="I3300" s="1"/>
      <c r="J3300" s="1"/>
      <c r="K3300" s="1"/>
      <c r="L3300" s="1"/>
      <c r="M3300" s="1"/>
      <c r="N3300" s="1"/>
      <c r="O3300" s="1"/>
      <c r="P3300" s="1"/>
      <c r="Q3300" s="1"/>
      <c r="R3300" s="1"/>
      <c r="S3300" s="1"/>
      <c r="T3300" s="1"/>
      <c r="U3300" s="1"/>
      <c r="V3300" s="1"/>
      <c r="W3300" s="1"/>
      <c r="X3300" s="1"/>
      <c r="Y3300" s="1"/>
      <c r="Z3300" s="1"/>
      <c r="AA3300" s="1"/>
      <c r="AB3300" s="1"/>
      <c r="AC3300" s="1"/>
      <c r="AD3300" s="1"/>
      <c r="AE3300" s="1"/>
      <c r="AF3300" s="83"/>
      <c r="AG3300" s="87"/>
      <c r="AH3300" s="1"/>
      <c r="AI3300" s="1"/>
      <c r="AJ3300" s="1"/>
      <c r="AK3300" s="1"/>
      <c r="AL3300" s="1"/>
      <c r="AM3300" s="1"/>
      <c r="AN3300" s="1"/>
      <c r="AO3300" s="1"/>
      <c r="AP3300" s="1"/>
      <c r="AQ3300" s="1"/>
      <c r="AR3300" s="1"/>
      <c r="AS3300" s="1"/>
      <c r="AT3300" s="1"/>
      <c r="AU3300" s="1"/>
      <c r="AV3300" s="1"/>
      <c r="AW3300" s="1"/>
      <c r="AX3300" s="1"/>
      <c r="AY3300" s="1"/>
      <c r="AZ3300" s="1"/>
      <c r="BA3300" s="1"/>
      <c r="BB3300" s="1"/>
      <c r="BC3300" s="1"/>
      <c r="BD3300" s="1"/>
      <c r="BE3300" s="1"/>
      <c r="BF3300" s="1"/>
      <c r="BG3300" s="1"/>
      <c r="BH3300" s="1"/>
      <c r="BI3300" s="1"/>
      <c r="BJ3300" s="1"/>
      <c r="BK3300" s="1"/>
    </row>
    <row r="3301" spans="1:63" s="2" customFormat="1" ht="15" customHeight="1" x14ac:dyDescent="0.15">
      <c r="A3301" s="1"/>
      <c r="B3301" s="1"/>
      <c r="C3301" s="1"/>
      <c r="D3301" s="1"/>
      <c r="E3301" s="1"/>
      <c r="F3301" s="1"/>
      <c r="G3301" s="1"/>
      <c r="H3301" s="1"/>
      <c r="I3301" s="1"/>
      <c r="J3301" s="1"/>
      <c r="K3301" s="1"/>
      <c r="L3301" s="1"/>
      <c r="M3301" s="1"/>
      <c r="N3301" s="1"/>
      <c r="O3301" s="1"/>
      <c r="P3301" s="1"/>
      <c r="Q3301" s="1"/>
      <c r="R3301" s="1"/>
      <c r="S3301" s="1"/>
      <c r="T3301" s="1"/>
      <c r="U3301" s="1"/>
      <c r="V3301" s="1"/>
      <c r="W3301" s="1"/>
      <c r="X3301" s="1"/>
      <c r="Y3301" s="1"/>
      <c r="Z3301" s="1"/>
      <c r="AA3301" s="1"/>
      <c r="AB3301" s="1"/>
      <c r="AC3301" s="1"/>
      <c r="AD3301" s="1"/>
      <c r="AE3301" s="1"/>
      <c r="AF3301" s="83"/>
      <c r="AG3301" s="87"/>
      <c r="AH3301" s="1"/>
      <c r="AI3301" s="1"/>
      <c r="AJ3301" s="1"/>
      <c r="AK3301" s="1"/>
      <c r="AL3301" s="1"/>
      <c r="AM3301" s="1"/>
      <c r="AN3301" s="1"/>
      <c r="AO3301" s="1"/>
      <c r="AP3301" s="1"/>
      <c r="AQ3301" s="1"/>
      <c r="AR3301" s="1"/>
      <c r="AS3301" s="1"/>
      <c r="AT3301" s="1"/>
      <c r="AU3301" s="1"/>
      <c r="AV3301" s="1"/>
      <c r="AW3301" s="1"/>
      <c r="AX3301" s="1"/>
      <c r="AY3301" s="1"/>
      <c r="AZ3301" s="1"/>
      <c r="BA3301" s="1"/>
      <c r="BB3301" s="1"/>
      <c r="BC3301" s="1"/>
      <c r="BD3301" s="1"/>
      <c r="BE3301" s="1"/>
      <c r="BF3301" s="1"/>
      <c r="BG3301" s="1"/>
      <c r="BH3301" s="1"/>
      <c r="BI3301" s="1"/>
      <c r="BJ3301" s="1"/>
      <c r="BK3301" s="1"/>
    </row>
    <row r="3302" spans="1:63" s="2" customFormat="1" ht="15" customHeight="1" x14ac:dyDescent="0.15">
      <c r="A3302" s="1"/>
      <c r="B3302" s="1"/>
      <c r="C3302" s="1"/>
      <c r="D3302" s="1"/>
      <c r="E3302" s="1"/>
      <c r="F3302" s="1"/>
      <c r="G3302" s="1"/>
      <c r="H3302" s="1"/>
      <c r="I3302" s="1"/>
      <c r="J3302" s="1"/>
      <c r="K3302" s="1"/>
      <c r="L3302" s="1"/>
      <c r="M3302" s="1"/>
      <c r="N3302" s="1"/>
      <c r="O3302" s="1"/>
      <c r="P3302" s="1"/>
      <c r="Q3302" s="1"/>
      <c r="R3302" s="1"/>
      <c r="S3302" s="1"/>
      <c r="T3302" s="1"/>
      <c r="U3302" s="1"/>
      <c r="V3302" s="1"/>
      <c r="W3302" s="1"/>
      <c r="X3302" s="1"/>
      <c r="Y3302" s="1"/>
      <c r="Z3302" s="1"/>
      <c r="AA3302" s="1"/>
      <c r="AB3302" s="1"/>
      <c r="AC3302" s="1"/>
      <c r="AD3302" s="1"/>
      <c r="AE3302" s="1"/>
      <c r="AF3302" s="83"/>
      <c r="AG3302" s="87"/>
      <c r="AH3302" s="1"/>
      <c r="AI3302" s="1"/>
      <c r="AJ3302" s="1"/>
      <c r="AK3302" s="1"/>
      <c r="AL3302" s="1"/>
      <c r="AM3302" s="1"/>
      <c r="AN3302" s="1"/>
      <c r="AO3302" s="1"/>
      <c r="AP3302" s="1"/>
      <c r="AQ3302" s="1"/>
      <c r="AR3302" s="1"/>
      <c r="AS3302" s="1"/>
      <c r="AT3302" s="1"/>
      <c r="AU3302" s="1"/>
      <c r="AV3302" s="1"/>
      <c r="AW3302" s="1"/>
      <c r="AX3302" s="1"/>
      <c r="AY3302" s="1"/>
      <c r="AZ3302" s="1"/>
      <c r="BA3302" s="1"/>
      <c r="BB3302" s="1"/>
      <c r="BC3302" s="1"/>
      <c r="BD3302" s="1"/>
      <c r="BE3302" s="1"/>
      <c r="BF3302" s="1"/>
      <c r="BG3302" s="1"/>
      <c r="BH3302" s="1"/>
      <c r="BI3302" s="1"/>
      <c r="BJ3302" s="1"/>
      <c r="BK3302" s="1"/>
    </row>
    <row r="3303" spans="1:63" s="2" customFormat="1" ht="15" customHeight="1" x14ac:dyDescent="0.15">
      <c r="A3303" s="1"/>
      <c r="B3303" s="1"/>
      <c r="C3303" s="1"/>
      <c r="D3303" s="1"/>
      <c r="E3303" s="1"/>
      <c r="F3303" s="1"/>
      <c r="G3303" s="1"/>
      <c r="H3303" s="1"/>
      <c r="I3303" s="1"/>
      <c r="J3303" s="1"/>
      <c r="K3303" s="1"/>
      <c r="L3303" s="1"/>
      <c r="M3303" s="1"/>
      <c r="N3303" s="1"/>
      <c r="O3303" s="1"/>
      <c r="P3303" s="1"/>
      <c r="Q3303" s="1"/>
      <c r="R3303" s="1"/>
      <c r="S3303" s="1"/>
      <c r="T3303" s="1"/>
      <c r="U3303" s="1"/>
      <c r="V3303" s="1"/>
      <c r="W3303" s="1"/>
      <c r="X3303" s="1"/>
      <c r="Y3303" s="1"/>
      <c r="Z3303" s="1"/>
      <c r="AA3303" s="1"/>
      <c r="AB3303" s="1"/>
      <c r="AC3303" s="1"/>
      <c r="AD3303" s="1"/>
      <c r="AE3303" s="1"/>
      <c r="AF3303" s="83"/>
      <c r="AG3303" s="87"/>
      <c r="AH3303" s="1"/>
      <c r="AI3303" s="1"/>
      <c r="AJ3303" s="1"/>
      <c r="AK3303" s="1"/>
      <c r="AL3303" s="1"/>
      <c r="AM3303" s="1"/>
      <c r="AN3303" s="1"/>
      <c r="AO3303" s="1"/>
      <c r="AP3303" s="1"/>
      <c r="AQ3303" s="1"/>
      <c r="AR3303" s="1"/>
      <c r="AS3303" s="1"/>
      <c r="AT3303" s="1"/>
      <c r="AU3303" s="1"/>
      <c r="AV3303" s="1"/>
      <c r="AW3303" s="1"/>
      <c r="AX3303" s="1"/>
      <c r="AY3303" s="1"/>
      <c r="AZ3303" s="1"/>
      <c r="BA3303" s="1"/>
      <c r="BB3303" s="1"/>
      <c r="BC3303" s="1"/>
      <c r="BD3303" s="1"/>
      <c r="BE3303" s="1"/>
      <c r="BF3303" s="1"/>
      <c r="BG3303" s="1"/>
      <c r="BH3303" s="1"/>
      <c r="BI3303" s="1"/>
      <c r="BJ3303" s="1"/>
      <c r="BK3303" s="1"/>
    </row>
    <row r="3304" spans="1:63" s="2" customFormat="1" ht="15" customHeight="1" x14ac:dyDescent="0.15">
      <c r="A3304" s="1"/>
      <c r="B3304" s="1"/>
      <c r="C3304" s="1"/>
      <c r="D3304" s="1"/>
      <c r="E3304" s="1"/>
      <c r="F3304" s="1"/>
      <c r="G3304" s="1"/>
      <c r="H3304" s="1"/>
      <c r="I3304" s="1"/>
      <c r="J3304" s="1"/>
      <c r="K3304" s="1"/>
      <c r="L3304" s="1"/>
      <c r="M3304" s="1"/>
      <c r="N3304" s="1"/>
      <c r="O3304" s="1"/>
      <c r="P3304" s="1"/>
      <c r="Q3304" s="1"/>
      <c r="R3304" s="1"/>
      <c r="S3304" s="1"/>
      <c r="T3304" s="1"/>
      <c r="U3304" s="1"/>
      <c r="V3304" s="1"/>
      <c r="W3304" s="1"/>
      <c r="X3304" s="1"/>
      <c r="Y3304" s="1"/>
      <c r="Z3304" s="1"/>
      <c r="AA3304" s="1"/>
      <c r="AB3304" s="1"/>
      <c r="AC3304" s="1"/>
      <c r="AD3304" s="1"/>
      <c r="AE3304" s="1"/>
      <c r="AF3304" s="83"/>
      <c r="AG3304" s="87"/>
      <c r="AH3304" s="1"/>
      <c r="AI3304" s="1"/>
      <c r="AJ3304" s="1"/>
      <c r="AK3304" s="1"/>
      <c r="AL3304" s="1"/>
      <c r="AM3304" s="1"/>
      <c r="AN3304" s="1"/>
      <c r="AO3304" s="1"/>
      <c r="AP3304" s="1"/>
      <c r="AQ3304" s="1"/>
      <c r="AR3304" s="1"/>
      <c r="AS3304" s="1"/>
      <c r="AT3304" s="1"/>
      <c r="AU3304" s="1"/>
      <c r="AV3304" s="1"/>
      <c r="AW3304" s="1"/>
      <c r="AX3304" s="1"/>
      <c r="AY3304" s="1"/>
      <c r="AZ3304" s="1"/>
      <c r="BA3304" s="1"/>
      <c r="BB3304" s="1"/>
      <c r="BC3304" s="1"/>
      <c r="BD3304" s="1"/>
      <c r="BE3304" s="1"/>
      <c r="BF3304" s="1"/>
      <c r="BG3304" s="1"/>
      <c r="BH3304" s="1"/>
      <c r="BI3304" s="1"/>
      <c r="BJ3304" s="1"/>
      <c r="BK3304" s="1"/>
    </row>
    <row r="3305" spans="1:63" s="2" customFormat="1" ht="15" customHeight="1" x14ac:dyDescent="0.15">
      <c r="A3305" s="1"/>
      <c r="B3305" s="1"/>
      <c r="C3305" s="1"/>
      <c r="D3305" s="1"/>
      <c r="E3305" s="1"/>
      <c r="F3305" s="1"/>
      <c r="G3305" s="1"/>
      <c r="H3305" s="1"/>
      <c r="I3305" s="1"/>
      <c r="J3305" s="1"/>
      <c r="K3305" s="1"/>
      <c r="L3305" s="1"/>
      <c r="M3305" s="1"/>
      <c r="N3305" s="1"/>
      <c r="O3305" s="1"/>
      <c r="P3305" s="1"/>
      <c r="Q3305" s="1"/>
      <c r="R3305" s="1"/>
      <c r="S3305" s="1"/>
      <c r="T3305" s="1"/>
      <c r="U3305" s="1"/>
      <c r="V3305" s="1"/>
      <c r="W3305" s="1"/>
      <c r="X3305" s="1"/>
      <c r="Y3305" s="1"/>
      <c r="Z3305" s="1"/>
      <c r="AA3305" s="1"/>
      <c r="AB3305" s="1"/>
      <c r="AC3305" s="1"/>
      <c r="AD3305" s="1"/>
      <c r="AE3305" s="1"/>
      <c r="AF3305" s="83"/>
      <c r="AG3305" s="87"/>
      <c r="AH3305" s="1"/>
      <c r="AI3305" s="1"/>
      <c r="AJ3305" s="1"/>
      <c r="AK3305" s="1"/>
      <c r="AL3305" s="1"/>
      <c r="AM3305" s="1"/>
      <c r="AN3305" s="1"/>
      <c r="AO3305" s="1"/>
      <c r="AP3305" s="1"/>
      <c r="AQ3305" s="1"/>
      <c r="AR3305" s="1"/>
      <c r="AS3305" s="1"/>
      <c r="AT3305" s="1"/>
      <c r="AU3305" s="1"/>
      <c r="AV3305" s="1"/>
      <c r="AW3305" s="1"/>
      <c r="AX3305" s="1"/>
      <c r="AY3305" s="1"/>
      <c r="AZ3305" s="1"/>
      <c r="BA3305" s="1"/>
      <c r="BB3305" s="1"/>
      <c r="BC3305" s="1"/>
      <c r="BD3305" s="1"/>
      <c r="BE3305" s="1"/>
      <c r="BF3305" s="1"/>
      <c r="BG3305" s="1"/>
      <c r="BH3305" s="1"/>
      <c r="BI3305" s="1"/>
      <c r="BJ3305" s="1"/>
      <c r="BK3305" s="1"/>
    </row>
    <row r="3306" spans="1:63" s="2" customFormat="1" ht="15" customHeight="1" x14ac:dyDescent="0.15">
      <c r="A3306" s="1"/>
      <c r="B3306" s="1"/>
      <c r="C3306" s="1"/>
      <c r="D3306" s="1"/>
      <c r="E3306" s="1"/>
      <c r="F3306" s="1"/>
      <c r="G3306" s="1"/>
      <c r="H3306" s="1"/>
      <c r="I3306" s="1"/>
      <c r="J3306" s="1"/>
      <c r="K3306" s="1"/>
      <c r="L3306" s="1"/>
      <c r="M3306" s="1"/>
      <c r="N3306" s="1"/>
      <c r="O3306" s="1"/>
      <c r="P3306" s="1"/>
      <c r="Q3306" s="1"/>
      <c r="R3306" s="1"/>
      <c r="S3306" s="1"/>
      <c r="T3306" s="1"/>
      <c r="U3306" s="1"/>
      <c r="V3306" s="1"/>
      <c r="W3306" s="1"/>
      <c r="X3306" s="1"/>
      <c r="Y3306" s="1"/>
      <c r="Z3306" s="1"/>
      <c r="AA3306" s="1"/>
      <c r="AB3306" s="1"/>
      <c r="AC3306" s="1"/>
      <c r="AD3306" s="1"/>
      <c r="AE3306" s="1"/>
      <c r="AF3306" s="83"/>
      <c r="AG3306" s="87"/>
      <c r="AH3306" s="1"/>
      <c r="AI3306" s="1"/>
      <c r="AJ3306" s="1"/>
      <c r="AK3306" s="1"/>
      <c r="AL3306" s="1"/>
      <c r="AM3306" s="1"/>
      <c r="AN3306" s="1"/>
      <c r="AO3306" s="1"/>
      <c r="AP3306" s="1"/>
      <c r="AQ3306" s="1"/>
      <c r="AR3306" s="1"/>
      <c r="AS3306" s="1"/>
      <c r="AT3306" s="1"/>
      <c r="AU3306" s="1"/>
      <c r="AV3306" s="1"/>
      <c r="AW3306" s="1"/>
      <c r="AX3306" s="1"/>
      <c r="AY3306" s="1"/>
      <c r="AZ3306" s="1"/>
      <c r="BA3306" s="1"/>
      <c r="BB3306" s="1"/>
      <c r="BC3306" s="1"/>
      <c r="BD3306" s="1"/>
      <c r="BE3306" s="1"/>
      <c r="BF3306" s="1"/>
      <c r="BG3306" s="1"/>
      <c r="BH3306" s="1"/>
      <c r="BI3306" s="1"/>
      <c r="BJ3306" s="1"/>
      <c r="BK3306" s="1"/>
    </row>
    <row r="3307" spans="1:63" s="2" customFormat="1" ht="15" customHeight="1" x14ac:dyDescent="0.15">
      <c r="A3307" s="1"/>
      <c r="B3307" s="1"/>
      <c r="C3307" s="1"/>
      <c r="D3307" s="1"/>
      <c r="E3307" s="1"/>
      <c r="F3307" s="1"/>
      <c r="G3307" s="1"/>
      <c r="H3307" s="1"/>
      <c r="I3307" s="1"/>
      <c r="J3307" s="1"/>
      <c r="K3307" s="1"/>
      <c r="L3307" s="1"/>
      <c r="M3307" s="1"/>
      <c r="N3307" s="1"/>
      <c r="O3307" s="1"/>
      <c r="P3307" s="1"/>
      <c r="Q3307" s="1"/>
      <c r="R3307" s="1"/>
      <c r="S3307" s="1"/>
      <c r="T3307" s="1"/>
      <c r="U3307" s="1"/>
      <c r="V3307" s="1"/>
      <c r="W3307" s="1"/>
      <c r="X3307" s="1"/>
      <c r="Y3307" s="1"/>
      <c r="Z3307" s="1"/>
      <c r="AA3307" s="1"/>
      <c r="AB3307" s="1"/>
      <c r="AC3307" s="1"/>
      <c r="AD3307" s="1"/>
      <c r="AE3307" s="1"/>
      <c r="AF3307" s="83"/>
      <c r="AG3307" s="87"/>
      <c r="AH3307" s="1"/>
      <c r="AI3307" s="1"/>
      <c r="AJ3307" s="1"/>
      <c r="AK3307" s="1"/>
      <c r="AL3307" s="1"/>
      <c r="AM3307" s="1"/>
      <c r="AN3307" s="1"/>
      <c r="AO3307" s="1"/>
      <c r="AP3307" s="1"/>
      <c r="AQ3307" s="1"/>
      <c r="AR3307" s="1"/>
      <c r="AS3307" s="1"/>
      <c r="AT3307" s="1"/>
      <c r="AU3307" s="1"/>
      <c r="AV3307" s="1"/>
      <c r="AW3307" s="1"/>
      <c r="AX3307" s="1"/>
      <c r="AY3307" s="1"/>
      <c r="AZ3307" s="1"/>
      <c r="BA3307" s="1"/>
      <c r="BB3307" s="1"/>
      <c r="BC3307" s="1"/>
      <c r="BD3307" s="1"/>
      <c r="BE3307" s="1"/>
      <c r="BF3307" s="1"/>
      <c r="BG3307" s="1"/>
      <c r="BH3307" s="1"/>
      <c r="BI3307" s="1"/>
      <c r="BJ3307" s="1"/>
      <c r="BK3307" s="1"/>
    </row>
    <row r="3308" spans="1:63" s="2" customFormat="1" ht="15" customHeight="1" x14ac:dyDescent="0.15">
      <c r="A3308" s="1"/>
      <c r="B3308" s="1"/>
      <c r="C3308" s="1"/>
      <c r="D3308" s="1"/>
      <c r="E3308" s="1"/>
      <c r="F3308" s="1"/>
      <c r="G3308" s="1"/>
      <c r="H3308" s="1"/>
      <c r="I3308" s="1"/>
      <c r="J3308" s="1"/>
      <c r="K3308" s="1"/>
      <c r="L3308" s="1"/>
      <c r="M3308" s="1"/>
      <c r="N3308" s="1"/>
      <c r="O3308" s="1"/>
      <c r="P3308" s="1"/>
      <c r="Q3308" s="1"/>
      <c r="R3308" s="1"/>
      <c r="S3308" s="1"/>
      <c r="T3308" s="1"/>
      <c r="U3308" s="1"/>
      <c r="V3308" s="1"/>
      <c r="W3308" s="1"/>
      <c r="X3308" s="1"/>
      <c r="Y3308" s="1"/>
      <c r="Z3308" s="1"/>
      <c r="AA3308" s="1"/>
      <c r="AB3308" s="1"/>
      <c r="AC3308" s="1"/>
      <c r="AD3308" s="1"/>
      <c r="AE3308" s="1"/>
      <c r="AF3308" s="83"/>
      <c r="AG3308" s="87"/>
      <c r="AH3308" s="1"/>
      <c r="AI3308" s="1"/>
      <c r="AJ3308" s="1"/>
      <c r="AK3308" s="1"/>
      <c r="AL3308" s="1"/>
      <c r="AM3308" s="1"/>
      <c r="AN3308" s="1"/>
      <c r="AO3308" s="1"/>
      <c r="AP3308" s="1"/>
      <c r="AQ3308" s="1"/>
      <c r="AR3308" s="1"/>
      <c r="AS3308" s="1"/>
      <c r="AT3308" s="1"/>
      <c r="AU3308" s="1"/>
      <c r="AV3308" s="1"/>
      <c r="AW3308" s="1"/>
      <c r="AX3308" s="1"/>
      <c r="AY3308" s="1"/>
      <c r="AZ3308" s="1"/>
      <c r="BA3308" s="1"/>
      <c r="BB3308" s="1"/>
      <c r="BC3308" s="1"/>
      <c r="BD3308" s="1"/>
      <c r="BE3308" s="1"/>
      <c r="BF3308" s="1"/>
      <c r="BG3308" s="1"/>
      <c r="BH3308" s="1"/>
      <c r="BI3308" s="1"/>
      <c r="BJ3308" s="1"/>
      <c r="BK3308" s="1"/>
    </row>
    <row r="3309" spans="1:63" s="2" customFormat="1" ht="15" customHeight="1" x14ac:dyDescent="0.15">
      <c r="A3309" s="1"/>
      <c r="B3309" s="1"/>
      <c r="C3309" s="1"/>
      <c r="D3309" s="1"/>
      <c r="E3309" s="1"/>
      <c r="F3309" s="1"/>
      <c r="G3309" s="1"/>
      <c r="H3309" s="1"/>
      <c r="I3309" s="1"/>
      <c r="J3309" s="1"/>
      <c r="K3309" s="1"/>
      <c r="L3309" s="1"/>
      <c r="M3309" s="1"/>
      <c r="N3309" s="1"/>
      <c r="O3309" s="1"/>
      <c r="P3309" s="1"/>
      <c r="Q3309" s="1"/>
      <c r="R3309" s="1"/>
      <c r="S3309" s="1"/>
      <c r="T3309" s="1"/>
      <c r="U3309" s="1"/>
      <c r="V3309" s="1"/>
      <c r="W3309" s="1"/>
      <c r="X3309" s="1"/>
      <c r="Y3309" s="1"/>
      <c r="Z3309" s="1"/>
      <c r="AA3309" s="1"/>
      <c r="AB3309" s="1"/>
      <c r="AC3309" s="1"/>
      <c r="AD3309" s="1"/>
      <c r="AE3309" s="1"/>
      <c r="AF3309" s="83"/>
      <c r="AG3309" s="87"/>
      <c r="AH3309" s="1"/>
      <c r="AI3309" s="1"/>
      <c r="AJ3309" s="1"/>
      <c r="AK3309" s="1"/>
      <c r="AL3309" s="1"/>
      <c r="AM3309" s="1"/>
      <c r="AN3309" s="1"/>
      <c r="AO3309" s="1"/>
      <c r="AP3309" s="1"/>
      <c r="AQ3309" s="1"/>
      <c r="AR3309" s="1"/>
      <c r="AS3309" s="1"/>
      <c r="AT3309" s="1"/>
      <c r="AU3309" s="1"/>
      <c r="AV3309" s="1"/>
      <c r="AW3309" s="1"/>
      <c r="AX3309" s="1"/>
      <c r="AY3309" s="1"/>
      <c r="AZ3309" s="1"/>
      <c r="BA3309" s="1"/>
      <c r="BB3309" s="1"/>
      <c r="BC3309" s="1"/>
      <c r="BD3309" s="1"/>
      <c r="BE3309" s="1"/>
      <c r="BF3309" s="1"/>
      <c r="BG3309" s="1"/>
      <c r="BH3309" s="1"/>
      <c r="BI3309" s="1"/>
      <c r="BJ3309" s="1"/>
      <c r="BK3309" s="1"/>
    </row>
    <row r="3310" spans="1:63" s="2" customFormat="1" ht="15" customHeight="1" x14ac:dyDescent="0.15">
      <c r="A3310" s="1"/>
      <c r="B3310" s="1"/>
      <c r="C3310" s="1"/>
      <c r="D3310" s="1"/>
      <c r="E3310" s="1"/>
      <c r="F3310" s="1"/>
      <c r="G3310" s="1"/>
      <c r="H3310" s="1"/>
      <c r="I3310" s="1"/>
      <c r="J3310" s="1"/>
      <c r="K3310" s="1"/>
      <c r="L3310" s="1"/>
      <c r="M3310" s="1"/>
      <c r="N3310" s="1"/>
      <c r="O3310" s="1"/>
      <c r="P3310" s="1"/>
      <c r="Q3310" s="1"/>
      <c r="R3310" s="1"/>
      <c r="S3310" s="1"/>
      <c r="T3310" s="1"/>
      <c r="U3310" s="1"/>
      <c r="V3310" s="1"/>
      <c r="W3310" s="1"/>
      <c r="X3310" s="1"/>
      <c r="Y3310" s="1"/>
      <c r="Z3310" s="1"/>
      <c r="AA3310" s="1"/>
      <c r="AB3310" s="1"/>
      <c r="AC3310" s="1"/>
      <c r="AD3310" s="1"/>
      <c r="AE3310" s="1"/>
      <c r="AF3310" s="83"/>
      <c r="AG3310" s="87"/>
      <c r="AH3310" s="1"/>
      <c r="AI3310" s="1"/>
      <c r="AJ3310" s="1"/>
      <c r="AK3310" s="1"/>
      <c r="AL3310" s="1"/>
      <c r="AM3310" s="1"/>
      <c r="AN3310" s="1"/>
      <c r="AO3310" s="1"/>
      <c r="AP3310" s="1"/>
      <c r="AQ3310" s="1"/>
      <c r="AR3310" s="1"/>
      <c r="AS3310" s="1"/>
      <c r="AT3310" s="1"/>
      <c r="AU3310" s="1"/>
      <c r="AV3310" s="1"/>
      <c r="AW3310" s="1"/>
      <c r="AX3310" s="1"/>
      <c r="AY3310" s="1"/>
      <c r="AZ3310" s="1"/>
      <c r="BA3310" s="1"/>
      <c r="BB3310" s="1"/>
      <c r="BC3310" s="1"/>
      <c r="BD3310" s="1"/>
      <c r="BE3310" s="1"/>
      <c r="BF3310" s="1"/>
      <c r="BG3310" s="1"/>
      <c r="BH3310" s="1"/>
      <c r="BI3310" s="1"/>
      <c r="BJ3310" s="1"/>
      <c r="BK3310" s="1"/>
    </row>
    <row r="3311" spans="1:63" s="2" customFormat="1" ht="15" customHeight="1" x14ac:dyDescent="0.15">
      <c r="A3311" s="1"/>
      <c r="B3311" s="1"/>
      <c r="C3311" s="1"/>
      <c r="D3311" s="1"/>
      <c r="E3311" s="1"/>
      <c r="F3311" s="1"/>
      <c r="G3311" s="1"/>
      <c r="H3311" s="1"/>
      <c r="I3311" s="1"/>
      <c r="J3311" s="1"/>
      <c r="K3311" s="1"/>
      <c r="L3311" s="1"/>
      <c r="M3311" s="1"/>
      <c r="N3311" s="1"/>
      <c r="O3311" s="1"/>
      <c r="P3311" s="1"/>
      <c r="Q3311" s="1"/>
      <c r="R3311" s="1"/>
      <c r="S3311" s="1"/>
      <c r="T3311" s="1"/>
      <c r="U3311" s="1"/>
      <c r="V3311" s="1"/>
      <c r="W3311" s="1"/>
      <c r="X3311" s="1"/>
      <c r="Y3311" s="1"/>
      <c r="Z3311" s="1"/>
      <c r="AA3311" s="1"/>
      <c r="AB3311" s="1"/>
      <c r="AC3311" s="1"/>
      <c r="AD3311" s="1"/>
      <c r="AE3311" s="1"/>
      <c r="AF3311" s="83"/>
      <c r="AG3311" s="87"/>
      <c r="AH3311" s="1"/>
      <c r="AI3311" s="1"/>
      <c r="AJ3311" s="1"/>
      <c r="AK3311" s="1"/>
      <c r="AL3311" s="1"/>
      <c r="AM3311" s="1"/>
      <c r="AN3311" s="1"/>
      <c r="AO3311" s="1"/>
      <c r="AP3311" s="1"/>
      <c r="AQ3311" s="1"/>
      <c r="AR3311" s="1"/>
      <c r="AS3311" s="1"/>
      <c r="AT3311" s="1"/>
      <c r="AU3311" s="1"/>
      <c r="AV3311" s="1"/>
      <c r="AW3311" s="1"/>
      <c r="AX3311" s="1"/>
      <c r="AY3311" s="1"/>
      <c r="AZ3311" s="1"/>
      <c r="BA3311" s="1"/>
      <c r="BB3311" s="1"/>
      <c r="BC3311" s="1"/>
      <c r="BD3311" s="1"/>
      <c r="BE3311" s="1"/>
      <c r="BF3311" s="1"/>
      <c r="BG3311" s="1"/>
      <c r="BH3311" s="1"/>
      <c r="BI3311" s="1"/>
      <c r="BJ3311" s="1"/>
      <c r="BK3311" s="1"/>
    </row>
    <row r="3312" spans="1:63" s="2" customFormat="1" ht="15" customHeight="1" x14ac:dyDescent="0.15">
      <c r="A3312" s="1"/>
      <c r="B3312" s="1"/>
      <c r="C3312" s="1"/>
      <c r="D3312" s="1"/>
      <c r="E3312" s="1"/>
      <c r="F3312" s="1"/>
      <c r="G3312" s="1"/>
      <c r="H3312" s="1"/>
      <c r="I3312" s="1"/>
      <c r="J3312" s="1"/>
      <c r="K3312" s="1"/>
      <c r="L3312" s="1"/>
      <c r="M3312" s="1"/>
      <c r="N3312" s="1"/>
      <c r="O3312" s="1"/>
      <c r="P3312" s="1"/>
      <c r="Q3312" s="1"/>
      <c r="R3312" s="1"/>
      <c r="S3312" s="1"/>
      <c r="T3312" s="1"/>
      <c r="U3312" s="1"/>
      <c r="V3312" s="1"/>
      <c r="W3312" s="1"/>
      <c r="X3312" s="1"/>
      <c r="Y3312" s="1"/>
      <c r="Z3312" s="1"/>
      <c r="AA3312" s="1"/>
      <c r="AB3312" s="1"/>
      <c r="AC3312" s="1"/>
      <c r="AD3312" s="1"/>
      <c r="AE3312" s="1"/>
      <c r="AF3312" s="83"/>
      <c r="AG3312" s="87"/>
      <c r="AH3312" s="1"/>
      <c r="AI3312" s="1"/>
      <c r="AJ3312" s="1"/>
      <c r="AK3312" s="1"/>
      <c r="AL3312" s="1"/>
      <c r="AM3312" s="1"/>
      <c r="AN3312" s="1"/>
      <c r="AO3312" s="1"/>
      <c r="AP3312" s="1"/>
      <c r="AQ3312" s="1"/>
      <c r="AR3312" s="1"/>
      <c r="AS3312" s="1"/>
      <c r="AT3312" s="1"/>
      <c r="AU3312" s="1"/>
      <c r="AV3312" s="1"/>
      <c r="AW3312" s="1"/>
      <c r="AX3312" s="1"/>
      <c r="AY3312" s="1"/>
      <c r="AZ3312" s="1"/>
      <c r="BA3312" s="1"/>
      <c r="BB3312" s="1"/>
      <c r="BC3312" s="1"/>
      <c r="BD3312" s="1"/>
      <c r="BE3312" s="1"/>
      <c r="BF3312" s="1"/>
      <c r="BG3312" s="1"/>
      <c r="BH3312" s="1"/>
      <c r="BI3312" s="1"/>
      <c r="BJ3312" s="1"/>
      <c r="BK3312" s="1"/>
    </row>
    <row r="3313" spans="1:63" s="2" customFormat="1" ht="15" customHeight="1" x14ac:dyDescent="0.15">
      <c r="A3313" s="1"/>
      <c r="B3313" s="1"/>
      <c r="C3313" s="1"/>
      <c r="D3313" s="1"/>
      <c r="E3313" s="1"/>
      <c r="F3313" s="1"/>
      <c r="G3313" s="1"/>
      <c r="H3313" s="1"/>
      <c r="I3313" s="1"/>
      <c r="J3313" s="1"/>
      <c r="K3313" s="1"/>
      <c r="L3313" s="1"/>
      <c r="M3313" s="1"/>
      <c r="N3313" s="1"/>
      <c r="O3313" s="1"/>
      <c r="P3313" s="1"/>
      <c r="Q3313" s="1"/>
      <c r="R3313" s="1"/>
      <c r="S3313" s="1"/>
      <c r="T3313" s="1"/>
      <c r="U3313" s="1"/>
      <c r="V3313" s="1"/>
      <c r="W3313" s="1"/>
      <c r="X3313" s="1"/>
      <c r="Y3313" s="1"/>
      <c r="Z3313" s="1"/>
      <c r="AA3313" s="1"/>
      <c r="AB3313" s="1"/>
      <c r="AC3313" s="1"/>
      <c r="AD3313" s="1"/>
      <c r="AE3313" s="1"/>
      <c r="AF3313" s="83"/>
      <c r="AG3313" s="87"/>
      <c r="AH3313" s="1"/>
      <c r="AI3313" s="1"/>
      <c r="AJ3313" s="1"/>
      <c r="AK3313" s="1"/>
      <c r="AL3313" s="1"/>
      <c r="AM3313" s="1"/>
      <c r="AN3313" s="1"/>
      <c r="AO3313" s="1"/>
      <c r="AP3313" s="1"/>
      <c r="AQ3313" s="1"/>
      <c r="AR3313" s="1"/>
      <c r="AS3313" s="1"/>
      <c r="AT3313" s="1"/>
      <c r="AU3313" s="1"/>
      <c r="AV3313" s="1"/>
      <c r="AW3313" s="1"/>
      <c r="AX3313" s="1"/>
      <c r="AY3313" s="1"/>
      <c r="AZ3313" s="1"/>
      <c r="BA3313" s="1"/>
      <c r="BB3313" s="1"/>
      <c r="BC3313" s="1"/>
      <c r="BD3313" s="1"/>
      <c r="BE3313" s="1"/>
      <c r="BF3313" s="1"/>
      <c r="BG3313" s="1"/>
      <c r="BH3313" s="1"/>
      <c r="BI3313" s="1"/>
      <c r="BJ3313" s="1"/>
      <c r="BK3313" s="1"/>
    </row>
    <row r="3314" spans="1:63" s="2" customFormat="1" ht="15" customHeight="1" x14ac:dyDescent="0.15">
      <c r="A3314" s="1"/>
      <c r="B3314" s="1"/>
      <c r="C3314" s="1"/>
      <c r="D3314" s="1"/>
      <c r="E3314" s="1"/>
      <c r="F3314" s="1"/>
      <c r="G3314" s="1"/>
      <c r="H3314" s="1"/>
      <c r="I3314" s="1"/>
      <c r="J3314" s="1"/>
      <c r="K3314" s="1"/>
      <c r="L3314" s="1"/>
      <c r="M3314" s="1"/>
      <c r="N3314" s="1"/>
      <c r="O3314" s="1"/>
      <c r="P3314" s="1"/>
      <c r="Q3314" s="1"/>
      <c r="R3314" s="1"/>
      <c r="S3314" s="1"/>
      <c r="T3314" s="1"/>
      <c r="U3314" s="1"/>
      <c r="V3314" s="1"/>
      <c r="W3314" s="1"/>
      <c r="X3314" s="1"/>
      <c r="Y3314" s="1"/>
      <c r="Z3314" s="1"/>
      <c r="AA3314" s="1"/>
      <c r="AB3314" s="1"/>
      <c r="AC3314" s="1"/>
      <c r="AD3314" s="1"/>
      <c r="AE3314" s="1"/>
      <c r="AF3314" s="83"/>
      <c r="AG3314" s="87"/>
      <c r="AH3314" s="1"/>
      <c r="AI3314" s="1"/>
      <c r="AJ3314" s="1"/>
      <c r="AK3314" s="1"/>
      <c r="AL3314" s="1"/>
      <c r="AM3314" s="1"/>
      <c r="AN3314" s="1"/>
      <c r="AO3314" s="1"/>
      <c r="AP3314" s="1"/>
      <c r="AQ3314" s="1"/>
      <c r="AR3314" s="1"/>
      <c r="AS3314" s="1"/>
      <c r="AT3314" s="1"/>
      <c r="AU3314" s="1"/>
      <c r="AV3314" s="1"/>
      <c r="AW3314" s="1"/>
      <c r="AX3314" s="1"/>
      <c r="AY3314" s="1"/>
      <c r="AZ3314" s="1"/>
      <c r="BA3314" s="1"/>
      <c r="BB3314" s="1"/>
      <c r="BC3314" s="1"/>
      <c r="BD3314" s="1"/>
      <c r="BE3314" s="1"/>
      <c r="BF3314" s="1"/>
      <c r="BG3314" s="1"/>
      <c r="BH3314" s="1"/>
      <c r="BI3314" s="1"/>
      <c r="BJ3314" s="1"/>
      <c r="BK3314" s="1"/>
    </row>
    <row r="3315" spans="1:63" s="2" customFormat="1" ht="15" customHeight="1" x14ac:dyDescent="0.15">
      <c r="A3315" s="1"/>
      <c r="B3315" s="1"/>
      <c r="C3315" s="1"/>
      <c r="D3315" s="1"/>
      <c r="E3315" s="1"/>
      <c r="F3315" s="1"/>
      <c r="G3315" s="1"/>
      <c r="H3315" s="1"/>
      <c r="I3315" s="1"/>
      <c r="J3315" s="1"/>
      <c r="K3315" s="1"/>
      <c r="L3315" s="1"/>
      <c r="M3315" s="1"/>
      <c r="N3315" s="1"/>
      <c r="O3315" s="1"/>
      <c r="P3315" s="1"/>
      <c r="Q3315" s="1"/>
      <c r="R3315" s="1"/>
      <c r="S3315" s="1"/>
      <c r="T3315" s="1"/>
      <c r="U3315" s="1"/>
      <c r="V3315" s="1"/>
      <c r="W3315" s="1"/>
      <c r="X3315" s="1"/>
      <c r="Y3315" s="1"/>
      <c r="Z3315" s="1"/>
      <c r="AA3315" s="1"/>
      <c r="AB3315" s="1"/>
      <c r="AC3315" s="1"/>
      <c r="AD3315" s="1"/>
      <c r="AE3315" s="1"/>
      <c r="AF3315" s="83"/>
      <c r="AG3315" s="87"/>
      <c r="AH3315" s="1"/>
      <c r="AI3315" s="1"/>
      <c r="AJ3315" s="1"/>
      <c r="AK3315" s="1"/>
      <c r="AL3315" s="1"/>
      <c r="AM3315" s="1"/>
      <c r="AN3315" s="1"/>
      <c r="AO3315" s="1"/>
      <c r="AP3315" s="1"/>
      <c r="AQ3315" s="1"/>
      <c r="AR3315" s="1"/>
      <c r="AS3315" s="1"/>
      <c r="AT3315" s="1"/>
      <c r="AU3315" s="1"/>
      <c r="AV3315" s="1"/>
      <c r="AW3315" s="1"/>
      <c r="AX3315" s="1"/>
      <c r="AY3315" s="1"/>
      <c r="AZ3315" s="1"/>
      <c r="BA3315" s="1"/>
      <c r="BB3315" s="1"/>
      <c r="BC3315" s="1"/>
      <c r="BD3315" s="1"/>
      <c r="BE3315" s="1"/>
      <c r="BF3315" s="1"/>
      <c r="BG3315" s="1"/>
      <c r="BH3315" s="1"/>
      <c r="BI3315" s="1"/>
      <c r="BJ3315" s="1"/>
      <c r="BK3315" s="1"/>
    </row>
    <row r="3316" spans="1:63" s="2" customFormat="1" ht="15" customHeight="1" x14ac:dyDescent="0.15">
      <c r="A3316" s="1"/>
      <c r="B3316" s="1"/>
      <c r="C3316" s="1"/>
      <c r="D3316" s="1"/>
      <c r="E3316" s="1"/>
      <c r="F3316" s="1"/>
      <c r="G3316" s="1"/>
      <c r="H3316" s="1"/>
      <c r="I3316" s="1"/>
      <c r="J3316" s="1"/>
      <c r="K3316" s="1"/>
      <c r="L3316" s="1"/>
      <c r="M3316" s="1"/>
      <c r="N3316" s="1"/>
      <c r="O3316" s="1"/>
      <c r="P3316" s="1"/>
      <c r="Q3316" s="1"/>
      <c r="R3316" s="1"/>
      <c r="S3316" s="1"/>
      <c r="T3316" s="1"/>
      <c r="U3316" s="1"/>
      <c r="V3316" s="1"/>
      <c r="W3316" s="1"/>
      <c r="X3316" s="1"/>
      <c r="Y3316" s="1"/>
      <c r="Z3316" s="1"/>
      <c r="AA3316" s="1"/>
      <c r="AB3316" s="1"/>
      <c r="AC3316" s="1"/>
      <c r="AD3316" s="1"/>
      <c r="AE3316" s="1"/>
      <c r="AF3316" s="83"/>
      <c r="AG3316" s="87"/>
      <c r="AH3316" s="1"/>
      <c r="AI3316" s="1"/>
      <c r="AJ3316" s="1"/>
      <c r="AK3316" s="1"/>
      <c r="AL3316" s="1"/>
      <c r="AM3316" s="1"/>
      <c r="AN3316" s="1"/>
      <c r="AO3316" s="1"/>
      <c r="AP3316" s="1"/>
      <c r="AQ3316" s="1"/>
      <c r="AR3316" s="1"/>
      <c r="AS3316" s="1"/>
      <c r="AT3316" s="1"/>
      <c r="AU3316" s="1"/>
      <c r="AV3316" s="1"/>
      <c r="AW3316" s="1"/>
      <c r="AX3316" s="1"/>
      <c r="AY3316" s="1"/>
      <c r="AZ3316" s="1"/>
      <c r="BA3316" s="1"/>
      <c r="BB3316" s="1"/>
      <c r="BC3316" s="1"/>
      <c r="BD3316" s="1"/>
      <c r="BE3316" s="1"/>
      <c r="BF3316" s="1"/>
      <c r="BG3316" s="1"/>
      <c r="BH3316" s="1"/>
      <c r="BI3316" s="1"/>
      <c r="BJ3316" s="1"/>
      <c r="BK3316" s="1"/>
    </row>
    <row r="3317" spans="1:63" s="2" customFormat="1" ht="15" customHeight="1" x14ac:dyDescent="0.15">
      <c r="A3317" s="1"/>
      <c r="B3317" s="1"/>
      <c r="C3317" s="1"/>
      <c r="D3317" s="1"/>
      <c r="E3317" s="1"/>
      <c r="F3317" s="1"/>
      <c r="G3317" s="1"/>
      <c r="H3317" s="1"/>
      <c r="I3317" s="1"/>
      <c r="J3317" s="1"/>
      <c r="K3317" s="1"/>
      <c r="L3317" s="1"/>
      <c r="M3317" s="1"/>
      <c r="N3317" s="1"/>
      <c r="O3317" s="1"/>
      <c r="P3317" s="1"/>
      <c r="Q3317" s="1"/>
      <c r="R3317" s="1"/>
      <c r="S3317" s="1"/>
      <c r="T3317" s="1"/>
      <c r="U3317" s="1"/>
      <c r="V3317" s="1"/>
      <c r="W3317" s="1"/>
      <c r="X3317" s="1"/>
      <c r="Y3317" s="1"/>
      <c r="Z3317" s="1"/>
      <c r="AA3317" s="1"/>
      <c r="AB3317" s="1"/>
      <c r="AC3317" s="1"/>
      <c r="AD3317" s="1"/>
      <c r="AE3317" s="1"/>
      <c r="AF3317" s="83"/>
      <c r="AG3317" s="87"/>
      <c r="AH3317" s="1"/>
      <c r="AI3317" s="1"/>
      <c r="AJ3317" s="1"/>
      <c r="AK3317" s="1"/>
      <c r="AL3317" s="1"/>
      <c r="AM3317" s="1"/>
      <c r="AN3317" s="1"/>
      <c r="AO3317" s="1"/>
      <c r="AP3317" s="1"/>
      <c r="AQ3317" s="1"/>
      <c r="AR3317" s="1"/>
      <c r="AS3317" s="1"/>
      <c r="AT3317" s="1"/>
      <c r="AU3317" s="1"/>
      <c r="AV3317" s="1"/>
      <c r="AW3317" s="1"/>
      <c r="AX3317" s="1"/>
      <c r="AY3317" s="1"/>
      <c r="AZ3317" s="1"/>
      <c r="BA3317" s="1"/>
      <c r="BB3317" s="1"/>
      <c r="BC3317" s="1"/>
      <c r="BD3317" s="1"/>
      <c r="BE3317" s="1"/>
      <c r="BF3317" s="1"/>
      <c r="BG3317" s="1"/>
      <c r="BH3317" s="1"/>
      <c r="BI3317" s="1"/>
      <c r="BJ3317" s="1"/>
      <c r="BK3317" s="1"/>
    </row>
    <row r="3318" spans="1:63" s="2" customFormat="1" ht="15" customHeight="1" x14ac:dyDescent="0.15">
      <c r="A3318" s="1"/>
      <c r="B3318" s="1"/>
      <c r="C3318" s="1"/>
      <c r="D3318" s="1"/>
      <c r="E3318" s="1"/>
      <c r="F3318" s="1"/>
      <c r="G3318" s="1"/>
      <c r="H3318" s="1"/>
      <c r="I3318" s="1"/>
      <c r="J3318" s="1"/>
      <c r="K3318" s="1"/>
      <c r="L3318" s="1"/>
      <c r="M3318" s="1"/>
      <c r="N3318" s="1"/>
      <c r="O3318" s="1"/>
      <c r="P3318" s="1"/>
      <c r="Q3318" s="1"/>
      <c r="R3318" s="1"/>
      <c r="S3318" s="1"/>
      <c r="T3318" s="1"/>
      <c r="U3318" s="1"/>
      <c r="V3318" s="1"/>
      <c r="W3318" s="1"/>
      <c r="X3318" s="1"/>
      <c r="Y3318" s="1"/>
      <c r="Z3318" s="1"/>
      <c r="AA3318" s="1"/>
      <c r="AB3318" s="1"/>
      <c r="AC3318" s="1"/>
      <c r="AD3318" s="1"/>
      <c r="AE3318" s="1"/>
      <c r="AF3318" s="83"/>
      <c r="AG3318" s="87"/>
      <c r="AH3318" s="1"/>
      <c r="AI3318" s="1"/>
      <c r="AJ3318" s="1"/>
      <c r="AK3318" s="1"/>
      <c r="AL3318" s="1"/>
      <c r="AM3318" s="1"/>
      <c r="AN3318" s="1"/>
      <c r="AO3318" s="1"/>
      <c r="AP3318" s="1"/>
      <c r="AQ3318" s="1"/>
      <c r="AR3318" s="1"/>
      <c r="AS3318" s="1"/>
      <c r="AT3318" s="1"/>
      <c r="AU3318" s="1"/>
      <c r="AV3318" s="1"/>
      <c r="AW3318" s="1"/>
      <c r="AX3318" s="1"/>
      <c r="AY3318" s="1"/>
      <c r="AZ3318" s="1"/>
      <c r="BA3318" s="1"/>
      <c r="BB3318" s="1"/>
      <c r="BC3318" s="1"/>
      <c r="BD3318" s="1"/>
      <c r="BE3318" s="1"/>
      <c r="BF3318" s="1"/>
      <c r="BG3318" s="1"/>
      <c r="BH3318" s="1"/>
      <c r="BI3318" s="1"/>
      <c r="BJ3318" s="1"/>
      <c r="BK3318" s="1"/>
    </row>
    <row r="3319" spans="1:63" s="2" customFormat="1" ht="15" customHeight="1" x14ac:dyDescent="0.15">
      <c r="A3319" s="1"/>
      <c r="B3319" s="1"/>
      <c r="C3319" s="1"/>
      <c r="D3319" s="1"/>
      <c r="E3319" s="1"/>
      <c r="F3319" s="1"/>
      <c r="G3319" s="1"/>
      <c r="H3319" s="1"/>
      <c r="I3319" s="1"/>
      <c r="J3319" s="1"/>
      <c r="K3319" s="1"/>
      <c r="L3319" s="1"/>
      <c r="M3319" s="1"/>
      <c r="N3319" s="1"/>
      <c r="O3319" s="1"/>
      <c r="P3319" s="1"/>
      <c r="Q3319" s="1"/>
      <c r="R3319" s="1"/>
      <c r="S3319" s="1"/>
      <c r="T3319" s="1"/>
      <c r="U3319" s="1"/>
      <c r="V3319" s="1"/>
      <c r="W3319" s="1"/>
      <c r="X3319" s="1"/>
      <c r="Y3319" s="1"/>
      <c r="Z3319" s="1"/>
      <c r="AA3319" s="1"/>
      <c r="AB3319" s="1"/>
      <c r="AC3319" s="1"/>
      <c r="AD3319" s="1"/>
      <c r="AE3319" s="1"/>
      <c r="AF3319" s="83"/>
      <c r="AG3319" s="87"/>
      <c r="AH3319" s="1"/>
      <c r="AI3319" s="1"/>
      <c r="AJ3319" s="1"/>
      <c r="AK3319" s="1"/>
      <c r="AL3319" s="1"/>
      <c r="AM3319" s="1"/>
      <c r="AN3319" s="1"/>
      <c r="AO3319" s="1"/>
      <c r="AP3319" s="1"/>
      <c r="AQ3319" s="1"/>
      <c r="AR3319" s="1"/>
      <c r="AS3319" s="1"/>
      <c r="AT3319" s="1"/>
      <c r="AU3319" s="1"/>
      <c r="AV3319" s="1"/>
      <c r="AW3319" s="1"/>
      <c r="AX3319" s="1"/>
      <c r="AY3319" s="1"/>
      <c r="AZ3319" s="1"/>
      <c r="BA3319" s="1"/>
      <c r="BB3319" s="1"/>
      <c r="BC3319" s="1"/>
      <c r="BD3319" s="1"/>
      <c r="BE3319" s="1"/>
      <c r="BF3319" s="1"/>
      <c r="BG3319" s="1"/>
      <c r="BH3319" s="1"/>
      <c r="BI3319" s="1"/>
      <c r="BJ3319" s="1"/>
      <c r="BK3319" s="1"/>
    </row>
    <row r="3320" spans="1:63" s="2" customFormat="1" ht="15" customHeight="1" x14ac:dyDescent="0.15">
      <c r="A3320" s="1"/>
      <c r="B3320" s="1"/>
      <c r="C3320" s="1"/>
      <c r="D3320" s="1"/>
      <c r="E3320" s="1"/>
      <c r="F3320" s="1"/>
      <c r="G3320" s="1"/>
      <c r="H3320" s="1"/>
      <c r="I3320" s="1"/>
      <c r="J3320" s="1"/>
      <c r="K3320" s="1"/>
      <c r="L3320" s="1"/>
      <c r="M3320" s="1"/>
      <c r="N3320" s="1"/>
      <c r="O3320" s="1"/>
      <c r="P3320" s="1"/>
      <c r="Q3320" s="1"/>
      <c r="R3320" s="1"/>
      <c r="S3320" s="1"/>
      <c r="T3320" s="1"/>
      <c r="U3320" s="1"/>
      <c r="V3320" s="1"/>
      <c r="W3320" s="1"/>
      <c r="X3320" s="1"/>
      <c r="Y3320" s="1"/>
      <c r="Z3320" s="1"/>
      <c r="AA3320" s="1"/>
      <c r="AB3320" s="1"/>
      <c r="AC3320" s="1"/>
      <c r="AD3320" s="1"/>
      <c r="AE3320" s="1"/>
      <c r="AF3320" s="83"/>
      <c r="AG3320" s="87"/>
      <c r="AH3320" s="1"/>
      <c r="AI3320" s="1"/>
      <c r="AJ3320" s="1"/>
      <c r="AK3320" s="1"/>
      <c r="AL3320" s="1"/>
      <c r="AM3320" s="1"/>
      <c r="AN3320" s="1"/>
      <c r="AO3320" s="1"/>
      <c r="AP3320" s="1"/>
      <c r="AQ3320" s="1"/>
      <c r="AR3320" s="1"/>
      <c r="AS3320" s="1"/>
      <c r="AT3320" s="1"/>
      <c r="AU3320" s="1"/>
      <c r="AV3320" s="1"/>
      <c r="AW3320" s="1"/>
      <c r="AX3320" s="1"/>
      <c r="AY3320" s="1"/>
      <c r="AZ3320" s="1"/>
      <c r="BA3320" s="1"/>
      <c r="BB3320" s="1"/>
      <c r="BC3320" s="1"/>
      <c r="BD3320" s="1"/>
      <c r="BE3320" s="1"/>
      <c r="BF3320" s="1"/>
      <c r="BG3320" s="1"/>
      <c r="BH3320" s="1"/>
      <c r="BI3320" s="1"/>
      <c r="BJ3320" s="1"/>
      <c r="BK3320" s="1"/>
    </row>
    <row r="3321" spans="1:63" s="2" customFormat="1" ht="15" customHeight="1" x14ac:dyDescent="0.15">
      <c r="A3321" s="1"/>
      <c r="B3321" s="1"/>
      <c r="C3321" s="1"/>
      <c r="D3321" s="1"/>
      <c r="E3321" s="1"/>
      <c r="F3321" s="1"/>
      <c r="G3321" s="1"/>
      <c r="H3321" s="1"/>
      <c r="I3321" s="1"/>
      <c r="J3321" s="1"/>
      <c r="K3321" s="1"/>
      <c r="L3321" s="1"/>
      <c r="M3321" s="1"/>
      <c r="N3321" s="1"/>
      <c r="O3321" s="1"/>
      <c r="P3321" s="1"/>
      <c r="Q3321" s="1"/>
      <c r="R3321" s="1"/>
      <c r="S3321" s="1"/>
      <c r="T3321" s="1"/>
      <c r="U3321" s="1"/>
      <c r="V3321" s="1"/>
      <c r="W3321" s="1"/>
      <c r="X3321" s="1"/>
      <c r="Y3321" s="1"/>
      <c r="Z3321" s="1"/>
      <c r="AA3321" s="1"/>
      <c r="AB3321" s="1"/>
      <c r="AC3321" s="1"/>
      <c r="AD3321" s="1"/>
      <c r="AE3321" s="1"/>
      <c r="AF3321" s="83"/>
      <c r="AG3321" s="87"/>
      <c r="AH3321" s="1"/>
      <c r="AI3321" s="1"/>
      <c r="AJ3321" s="1"/>
      <c r="AK3321" s="1"/>
      <c r="AL3321" s="1"/>
      <c r="AM3321" s="1"/>
      <c r="AN3321" s="1"/>
      <c r="AO3321" s="1"/>
      <c r="AP3321" s="1"/>
      <c r="AQ3321" s="1"/>
      <c r="AR3321" s="1"/>
      <c r="AS3321" s="1"/>
      <c r="AT3321" s="1"/>
      <c r="AU3321" s="1"/>
      <c r="AV3321" s="1"/>
      <c r="AW3321" s="1"/>
      <c r="AX3321" s="1"/>
      <c r="AY3321" s="1"/>
      <c r="AZ3321" s="1"/>
      <c r="BA3321" s="1"/>
      <c r="BB3321" s="1"/>
      <c r="BC3321" s="1"/>
      <c r="BD3321" s="1"/>
      <c r="BE3321" s="1"/>
      <c r="BF3321" s="1"/>
      <c r="BG3321" s="1"/>
      <c r="BH3321" s="1"/>
      <c r="BI3321" s="1"/>
      <c r="BJ3321" s="1"/>
      <c r="BK3321" s="1"/>
    </row>
    <row r="3322" spans="1:63" s="2" customFormat="1" ht="15" customHeight="1" x14ac:dyDescent="0.15">
      <c r="A3322" s="1"/>
      <c r="B3322" s="1"/>
      <c r="C3322" s="1"/>
      <c r="D3322" s="1"/>
      <c r="E3322" s="1"/>
      <c r="F3322" s="1"/>
      <c r="G3322" s="1"/>
      <c r="H3322" s="1"/>
      <c r="I3322" s="1"/>
      <c r="J3322" s="1"/>
      <c r="K3322" s="1"/>
      <c r="L3322" s="1"/>
      <c r="M3322" s="1"/>
      <c r="N3322" s="1"/>
      <c r="O3322" s="1"/>
      <c r="P3322" s="1"/>
      <c r="Q3322" s="1"/>
      <c r="R3322" s="1"/>
      <c r="S3322" s="1"/>
      <c r="T3322" s="1"/>
      <c r="U3322" s="1"/>
      <c r="V3322" s="1"/>
      <c r="W3322" s="1"/>
      <c r="X3322" s="1"/>
      <c r="Y3322" s="1"/>
      <c r="Z3322" s="1"/>
      <c r="AA3322" s="1"/>
      <c r="AB3322" s="1"/>
      <c r="AC3322" s="1"/>
      <c r="AD3322" s="1"/>
      <c r="AE3322" s="1"/>
      <c r="AF3322" s="83"/>
      <c r="AG3322" s="87"/>
      <c r="AH3322" s="1"/>
      <c r="AI3322" s="1"/>
      <c r="AJ3322" s="1"/>
      <c r="AK3322" s="1"/>
      <c r="AL3322" s="1"/>
      <c r="AM3322" s="1"/>
      <c r="AN3322" s="1"/>
      <c r="AO3322" s="1"/>
      <c r="AP3322" s="1"/>
      <c r="AQ3322" s="1"/>
      <c r="AR3322" s="1"/>
      <c r="AS3322" s="1"/>
      <c r="AT3322" s="1"/>
      <c r="AU3322" s="1"/>
      <c r="AV3322" s="1"/>
      <c r="AW3322" s="1"/>
      <c r="AX3322" s="1"/>
      <c r="AY3322" s="1"/>
      <c r="AZ3322" s="1"/>
      <c r="BA3322" s="1"/>
      <c r="BB3322" s="1"/>
      <c r="BC3322" s="1"/>
      <c r="BD3322" s="1"/>
      <c r="BE3322" s="1"/>
      <c r="BF3322" s="1"/>
      <c r="BG3322" s="1"/>
      <c r="BH3322" s="1"/>
      <c r="BI3322" s="1"/>
      <c r="BJ3322" s="1"/>
      <c r="BK3322" s="1"/>
    </row>
    <row r="3323" spans="1:63" s="2" customFormat="1" ht="15" customHeight="1" x14ac:dyDescent="0.15">
      <c r="A3323" s="1"/>
      <c r="B3323" s="1"/>
      <c r="C3323" s="1"/>
      <c r="D3323" s="1"/>
      <c r="E3323" s="1"/>
      <c r="F3323" s="1"/>
      <c r="G3323" s="1"/>
      <c r="H3323" s="1"/>
      <c r="I3323" s="1"/>
      <c r="J3323" s="1"/>
      <c r="K3323" s="1"/>
      <c r="L3323" s="1"/>
      <c r="M3323" s="1"/>
      <c r="N3323" s="1"/>
      <c r="O3323" s="1"/>
      <c r="P3323" s="1"/>
      <c r="Q3323" s="1"/>
      <c r="R3323" s="1"/>
      <c r="S3323" s="1"/>
      <c r="T3323" s="1"/>
      <c r="U3323" s="1"/>
      <c r="V3323" s="1"/>
      <c r="W3323" s="1"/>
      <c r="X3323" s="1"/>
      <c r="Y3323" s="1"/>
      <c r="Z3323" s="1"/>
      <c r="AA3323" s="1"/>
      <c r="AB3323" s="1"/>
      <c r="AC3323" s="1"/>
      <c r="AD3323" s="1"/>
      <c r="AE3323" s="1"/>
      <c r="AF3323" s="83"/>
      <c r="AG3323" s="87"/>
      <c r="AH3323" s="1"/>
      <c r="AI3323" s="1"/>
      <c r="AJ3323" s="1"/>
      <c r="AK3323" s="1"/>
      <c r="AL3323" s="1"/>
      <c r="AM3323" s="1"/>
      <c r="AN3323" s="1"/>
      <c r="AO3323" s="1"/>
      <c r="AP3323" s="1"/>
      <c r="AQ3323" s="1"/>
      <c r="AR3323" s="1"/>
      <c r="AS3323" s="1"/>
      <c r="AT3323" s="1"/>
      <c r="AU3323" s="1"/>
      <c r="AV3323" s="1"/>
      <c r="AW3323" s="1"/>
      <c r="AX3323" s="1"/>
      <c r="AY3323" s="1"/>
      <c r="AZ3323" s="1"/>
      <c r="BA3323" s="1"/>
      <c r="BB3323" s="1"/>
      <c r="BC3323" s="1"/>
      <c r="BD3323" s="1"/>
      <c r="BE3323" s="1"/>
      <c r="BF3323" s="1"/>
      <c r="BG3323" s="1"/>
      <c r="BH3323" s="1"/>
      <c r="BI3323" s="1"/>
      <c r="BJ3323" s="1"/>
      <c r="BK3323" s="1"/>
    </row>
    <row r="3324" spans="1:63" s="2" customFormat="1" ht="15" customHeight="1" x14ac:dyDescent="0.15">
      <c r="A3324" s="1"/>
      <c r="B3324" s="1"/>
      <c r="C3324" s="1"/>
      <c r="D3324" s="1"/>
      <c r="E3324" s="1"/>
      <c r="F3324" s="1"/>
      <c r="G3324" s="1"/>
      <c r="H3324" s="1"/>
      <c r="I3324" s="1"/>
      <c r="J3324" s="1"/>
      <c r="K3324" s="1"/>
      <c r="L3324" s="1"/>
      <c r="M3324" s="1"/>
      <c r="N3324" s="1"/>
      <c r="O3324" s="1"/>
      <c r="P3324" s="1"/>
      <c r="Q3324" s="1"/>
      <c r="R3324" s="1"/>
      <c r="S3324" s="1"/>
      <c r="T3324" s="1"/>
      <c r="U3324" s="1"/>
      <c r="V3324" s="1"/>
      <c r="W3324" s="1"/>
      <c r="X3324" s="1"/>
      <c r="Y3324" s="1"/>
      <c r="Z3324" s="1"/>
      <c r="AA3324" s="1"/>
      <c r="AB3324" s="1"/>
      <c r="AC3324" s="1"/>
      <c r="AD3324" s="1"/>
      <c r="AE3324" s="1"/>
      <c r="AF3324" s="83"/>
      <c r="AG3324" s="87"/>
      <c r="AH3324" s="1"/>
      <c r="AI3324" s="1"/>
      <c r="AJ3324" s="1"/>
      <c r="AK3324" s="1"/>
      <c r="AL3324" s="1"/>
      <c r="AM3324" s="1"/>
      <c r="AN3324" s="1"/>
      <c r="AO3324" s="1"/>
      <c r="AP3324" s="1"/>
      <c r="AQ3324" s="1"/>
      <c r="AR3324" s="1"/>
      <c r="AS3324" s="1"/>
      <c r="AT3324" s="1"/>
      <c r="AU3324" s="1"/>
      <c r="AV3324" s="1"/>
      <c r="AW3324" s="1"/>
      <c r="AX3324" s="1"/>
      <c r="AY3324" s="1"/>
      <c r="AZ3324" s="1"/>
      <c r="BA3324" s="1"/>
      <c r="BB3324" s="1"/>
      <c r="BC3324" s="1"/>
      <c r="BD3324" s="1"/>
      <c r="BE3324" s="1"/>
      <c r="BF3324" s="1"/>
      <c r="BG3324" s="1"/>
      <c r="BH3324" s="1"/>
      <c r="BI3324" s="1"/>
      <c r="BJ3324" s="1"/>
      <c r="BK3324" s="1"/>
    </row>
    <row r="3325" spans="1:63" s="2" customFormat="1" ht="15" customHeight="1" x14ac:dyDescent="0.15">
      <c r="A3325" s="1"/>
      <c r="B3325" s="1"/>
      <c r="C3325" s="1"/>
      <c r="D3325" s="1"/>
      <c r="E3325" s="1"/>
      <c r="F3325" s="1"/>
      <c r="G3325" s="1"/>
      <c r="H3325" s="1"/>
      <c r="I3325" s="1"/>
      <c r="J3325" s="1"/>
      <c r="K3325" s="1"/>
      <c r="L3325" s="1"/>
      <c r="M3325" s="1"/>
      <c r="N3325" s="1"/>
      <c r="O3325" s="1"/>
      <c r="P3325" s="1"/>
      <c r="Q3325" s="1"/>
      <c r="R3325" s="1"/>
      <c r="S3325" s="1"/>
      <c r="T3325" s="1"/>
      <c r="U3325" s="1"/>
      <c r="V3325" s="1"/>
      <c r="W3325" s="1"/>
      <c r="X3325" s="1"/>
      <c r="Y3325" s="1"/>
      <c r="Z3325" s="1"/>
      <c r="AA3325" s="1"/>
      <c r="AB3325" s="1"/>
      <c r="AC3325" s="1"/>
      <c r="AD3325" s="1"/>
      <c r="AE3325" s="1"/>
      <c r="AF3325" s="83"/>
      <c r="AG3325" s="87"/>
      <c r="AH3325" s="1"/>
      <c r="AI3325" s="1"/>
      <c r="AJ3325" s="1"/>
      <c r="AK3325" s="1"/>
      <c r="AL3325" s="1"/>
      <c r="AM3325" s="1"/>
      <c r="AN3325" s="1"/>
      <c r="AO3325" s="1"/>
      <c r="AP3325" s="1"/>
      <c r="AQ3325" s="1"/>
      <c r="AR3325" s="1"/>
      <c r="AS3325" s="1"/>
      <c r="AT3325" s="1"/>
      <c r="AU3325" s="1"/>
      <c r="AV3325" s="1"/>
      <c r="AW3325" s="1"/>
      <c r="AX3325" s="1"/>
      <c r="AY3325" s="1"/>
      <c r="AZ3325" s="1"/>
      <c r="BA3325" s="1"/>
      <c r="BB3325" s="1"/>
      <c r="BC3325" s="1"/>
      <c r="BD3325" s="1"/>
      <c r="BE3325" s="1"/>
      <c r="BF3325" s="1"/>
      <c r="BG3325" s="1"/>
      <c r="BH3325" s="1"/>
      <c r="BI3325" s="1"/>
      <c r="BJ3325" s="1"/>
      <c r="BK3325" s="1"/>
    </row>
    <row r="3326" spans="1:63" s="2" customFormat="1" ht="15" customHeight="1" x14ac:dyDescent="0.15">
      <c r="A3326" s="1"/>
      <c r="B3326" s="1"/>
      <c r="C3326" s="1"/>
      <c r="D3326" s="1"/>
      <c r="E3326" s="1"/>
      <c r="F3326" s="1"/>
      <c r="G3326" s="1"/>
      <c r="H3326" s="1"/>
      <c r="I3326" s="1"/>
      <c r="J3326" s="1"/>
      <c r="K3326" s="1"/>
      <c r="L3326" s="1"/>
      <c r="M3326" s="1"/>
      <c r="N3326" s="1"/>
      <c r="O3326" s="1"/>
      <c r="P3326" s="1"/>
      <c r="Q3326" s="1"/>
      <c r="R3326" s="1"/>
      <c r="S3326" s="1"/>
      <c r="T3326" s="1"/>
      <c r="U3326" s="1"/>
      <c r="V3326" s="1"/>
      <c r="W3326" s="1"/>
      <c r="X3326" s="1"/>
      <c r="Y3326" s="1"/>
      <c r="Z3326" s="1"/>
      <c r="AA3326" s="1"/>
      <c r="AB3326" s="1"/>
      <c r="AC3326" s="1"/>
      <c r="AD3326" s="1"/>
      <c r="AE3326" s="1"/>
      <c r="AF3326" s="83"/>
      <c r="AG3326" s="87"/>
      <c r="AH3326" s="1"/>
      <c r="AI3326" s="1"/>
      <c r="AJ3326" s="1"/>
      <c r="AK3326" s="1"/>
      <c r="AL3326" s="1"/>
      <c r="AM3326" s="1"/>
      <c r="AN3326" s="1"/>
      <c r="AO3326" s="1"/>
      <c r="AP3326" s="1"/>
      <c r="AQ3326" s="1"/>
      <c r="AR3326" s="1"/>
      <c r="AS3326" s="1"/>
      <c r="AT3326" s="1"/>
      <c r="AU3326" s="1"/>
      <c r="AV3326" s="1"/>
      <c r="AW3326" s="1"/>
      <c r="AX3326" s="1"/>
      <c r="AY3326" s="1"/>
      <c r="AZ3326" s="1"/>
      <c r="BA3326" s="1"/>
      <c r="BB3326" s="1"/>
      <c r="BC3326" s="1"/>
      <c r="BD3326" s="1"/>
      <c r="BE3326" s="1"/>
      <c r="BF3326" s="1"/>
      <c r="BG3326" s="1"/>
      <c r="BH3326" s="1"/>
      <c r="BI3326" s="1"/>
      <c r="BJ3326" s="1"/>
      <c r="BK3326" s="1"/>
    </row>
    <row r="3327" spans="1:63" s="2" customFormat="1" ht="15" customHeight="1" x14ac:dyDescent="0.15">
      <c r="A3327" s="1"/>
      <c r="B3327" s="1"/>
      <c r="C3327" s="1"/>
      <c r="D3327" s="1"/>
      <c r="E3327" s="1"/>
      <c r="F3327" s="1"/>
      <c r="G3327" s="1"/>
      <c r="H3327" s="1"/>
      <c r="I3327" s="1"/>
      <c r="J3327" s="1"/>
      <c r="K3327" s="1"/>
      <c r="L3327" s="1"/>
      <c r="M3327" s="1"/>
      <c r="N3327" s="1"/>
      <c r="O3327" s="1"/>
      <c r="P3327" s="1"/>
      <c r="Q3327" s="1"/>
      <c r="R3327" s="1"/>
      <c r="S3327" s="1"/>
      <c r="T3327" s="1"/>
      <c r="U3327" s="1"/>
      <c r="V3327" s="1"/>
      <c r="W3327" s="1"/>
      <c r="X3327" s="1"/>
      <c r="Y3327" s="1"/>
      <c r="Z3327" s="1"/>
      <c r="AA3327" s="1"/>
      <c r="AB3327" s="1"/>
      <c r="AC3327" s="1"/>
      <c r="AD3327" s="1"/>
      <c r="AE3327" s="1"/>
      <c r="AF3327" s="83"/>
      <c r="AG3327" s="87"/>
      <c r="AH3327" s="1"/>
      <c r="AI3327" s="1"/>
      <c r="AJ3327" s="1"/>
      <c r="AK3327" s="1"/>
      <c r="AL3327" s="1"/>
      <c r="AM3327" s="1"/>
      <c r="AN3327" s="1"/>
      <c r="AO3327" s="1"/>
      <c r="AP3327" s="1"/>
      <c r="AQ3327" s="1"/>
      <c r="AR3327" s="1"/>
      <c r="AS3327" s="1"/>
      <c r="AT3327" s="1"/>
      <c r="AU3327" s="1"/>
      <c r="AV3327" s="1"/>
      <c r="AW3327" s="1"/>
      <c r="AX3327" s="1"/>
      <c r="AY3327" s="1"/>
      <c r="AZ3327" s="1"/>
      <c r="BA3327" s="1"/>
      <c r="BB3327" s="1"/>
      <c r="BC3327" s="1"/>
      <c r="BD3327" s="1"/>
      <c r="BE3327" s="1"/>
      <c r="BF3327" s="1"/>
      <c r="BG3327" s="1"/>
      <c r="BH3327" s="1"/>
      <c r="BI3327" s="1"/>
      <c r="BJ3327" s="1"/>
      <c r="BK3327" s="1"/>
    </row>
    <row r="3328" spans="1:63" s="2" customFormat="1" ht="15" customHeight="1" x14ac:dyDescent="0.15">
      <c r="A3328" s="1"/>
      <c r="B3328" s="1"/>
      <c r="C3328" s="1"/>
      <c r="D3328" s="1"/>
      <c r="E3328" s="1"/>
      <c r="F3328" s="1"/>
      <c r="G3328" s="1"/>
      <c r="H3328" s="1"/>
      <c r="I3328" s="1"/>
      <c r="J3328" s="1"/>
      <c r="K3328" s="1"/>
      <c r="L3328" s="1"/>
      <c r="M3328" s="1"/>
      <c r="N3328" s="1"/>
      <c r="O3328" s="1"/>
      <c r="P3328" s="1"/>
      <c r="Q3328" s="1"/>
      <c r="R3328" s="1"/>
      <c r="S3328" s="1"/>
      <c r="T3328" s="1"/>
      <c r="U3328" s="1"/>
      <c r="V3328" s="1"/>
      <c r="W3328" s="1"/>
      <c r="X3328" s="1"/>
      <c r="Y3328" s="1"/>
      <c r="Z3328" s="1"/>
      <c r="AA3328" s="1"/>
      <c r="AB3328" s="1"/>
      <c r="AC3328" s="1"/>
      <c r="AD3328" s="1"/>
      <c r="AE3328" s="1"/>
      <c r="AF3328" s="83"/>
      <c r="AG3328" s="87"/>
      <c r="AH3328" s="1"/>
      <c r="AI3328" s="1"/>
      <c r="AJ3328" s="1"/>
      <c r="AK3328" s="1"/>
      <c r="AL3328" s="1"/>
      <c r="AM3328" s="1"/>
      <c r="AN3328" s="1"/>
      <c r="AO3328" s="1"/>
      <c r="AP3328" s="1"/>
      <c r="AQ3328" s="1"/>
      <c r="AR3328" s="1"/>
      <c r="AS3328" s="1"/>
      <c r="AT3328" s="1"/>
      <c r="AU3328" s="1"/>
      <c r="AV3328" s="1"/>
      <c r="AW3328" s="1"/>
      <c r="AX3328" s="1"/>
      <c r="AY3328" s="1"/>
      <c r="AZ3328" s="1"/>
      <c r="BA3328" s="1"/>
      <c r="BB3328" s="1"/>
      <c r="BC3328" s="1"/>
      <c r="BD3328" s="1"/>
      <c r="BE3328" s="1"/>
      <c r="BF3328" s="1"/>
      <c r="BG3328" s="1"/>
      <c r="BH3328" s="1"/>
      <c r="BI3328" s="1"/>
      <c r="BJ3328" s="1"/>
      <c r="BK3328" s="1"/>
    </row>
    <row r="3329" spans="1:63" s="2" customFormat="1" ht="15" customHeight="1" x14ac:dyDescent="0.15">
      <c r="A3329" s="1"/>
      <c r="B3329" s="1"/>
      <c r="C3329" s="1"/>
      <c r="D3329" s="1"/>
      <c r="E3329" s="1"/>
      <c r="F3329" s="1"/>
      <c r="G3329" s="1"/>
      <c r="H3329" s="1"/>
      <c r="I3329" s="1"/>
      <c r="J3329" s="1"/>
      <c r="K3329" s="1"/>
      <c r="L3329" s="1"/>
      <c r="M3329" s="1"/>
      <c r="N3329" s="1"/>
      <c r="O3329" s="1"/>
      <c r="P3329" s="1"/>
      <c r="Q3329" s="1"/>
      <c r="R3329" s="1"/>
      <c r="S3329" s="1"/>
      <c r="T3329" s="1"/>
      <c r="U3329" s="1"/>
      <c r="V3329" s="1"/>
      <c r="W3329" s="1"/>
      <c r="X3329" s="1"/>
      <c r="Y3329" s="1"/>
      <c r="Z3329" s="1"/>
      <c r="AA3329" s="1"/>
      <c r="AB3329" s="1"/>
      <c r="AC3329" s="1"/>
      <c r="AD3329" s="1"/>
      <c r="AE3329" s="1"/>
      <c r="AF3329" s="83"/>
      <c r="AG3329" s="87"/>
      <c r="AH3329" s="1"/>
      <c r="AI3329" s="1"/>
      <c r="AJ3329" s="1"/>
      <c r="AK3329" s="1"/>
      <c r="AL3329" s="1"/>
      <c r="AM3329" s="1"/>
      <c r="AN3329" s="1"/>
      <c r="AO3329" s="1"/>
      <c r="AP3329" s="1"/>
      <c r="AQ3329" s="1"/>
      <c r="AR3329" s="1"/>
      <c r="AS3329" s="1"/>
      <c r="AT3329" s="1"/>
      <c r="AU3329" s="1"/>
      <c r="AV3329" s="1"/>
      <c r="AW3329" s="1"/>
      <c r="AX3329" s="1"/>
      <c r="AY3329" s="1"/>
      <c r="AZ3329" s="1"/>
      <c r="BA3329" s="1"/>
      <c r="BB3329" s="1"/>
      <c r="BC3329" s="1"/>
      <c r="BD3329" s="1"/>
      <c r="BE3329" s="1"/>
      <c r="BF3329" s="1"/>
      <c r="BG3329" s="1"/>
      <c r="BH3329" s="1"/>
      <c r="BI3329" s="1"/>
      <c r="BJ3329" s="1"/>
      <c r="BK3329" s="1"/>
    </row>
    <row r="3330" spans="1:63" s="2" customFormat="1" ht="15" customHeight="1" x14ac:dyDescent="0.15">
      <c r="A3330" s="1"/>
      <c r="B3330" s="1"/>
      <c r="C3330" s="1"/>
      <c r="D3330" s="1"/>
      <c r="E3330" s="1"/>
      <c r="F3330" s="1"/>
      <c r="G3330" s="1"/>
      <c r="H3330" s="1"/>
      <c r="I3330" s="1"/>
      <c r="J3330" s="1"/>
      <c r="K3330" s="1"/>
      <c r="L3330" s="1"/>
      <c r="M3330" s="1"/>
      <c r="N3330" s="1"/>
      <c r="O3330" s="1"/>
      <c r="P3330" s="1"/>
      <c r="Q3330" s="1"/>
      <c r="R3330" s="1"/>
      <c r="S3330" s="1"/>
      <c r="T3330" s="1"/>
      <c r="U3330" s="1"/>
      <c r="V3330" s="1"/>
      <c r="W3330" s="1"/>
      <c r="X3330" s="1"/>
      <c r="Y3330" s="1"/>
      <c r="Z3330" s="1"/>
      <c r="AA3330" s="1"/>
      <c r="AB3330" s="1"/>
      <c r="AC3330" s="1"/>
      <c r="AD3330" s="1"/>
      <c r="AE3330" s="1"/>
      <c r="AF3330" s="83"/>
      <c r="AG3330" s="87"/>
      <c r="AH3330" s="1"/>
      <c r="AI3330" s="1"/>
      <c r="AJ3330" s="1"/>
      <c r="AK3330" s="1"/>
      <c r="AL3330" s="1"/>
      <c r="AM3330" s="1"/>
      <c r="AN3330" s="1"/>
      <c r="AO3330" s="1"/>
      <c r="AP3330" s="1"/>
      <c r="AQ3330" s="1"/>
      <c r="AR3330" s="1"/>
      <c r="AS3330" s="1"/>
      <c r="AT3330" s="1"/>
      <c r="AU3330" s="1"/>
      <c r="AV3330" s="1"/>
      <c r="AW3330" s="1"/>
      <c r="AX3330" s="1"/>
      <c r="AY3330" s="1"/>
      <c r="AZ3330" s="1"/>
      <c r="BA3330" s="1"/>
      <c r="BB3330" s="1"/>
      <c r="BC3330" s="1"/>
      <c r="BD3330" s="1"/>
      <c r="BE3330" s="1"/>
      <c r="BF3330" s="1"/>
      <c r="BG3330" s="1"/>
      <c r="BH3330" s="1"/>
      <c r="BI3330" s="1"/>
      <c r="BJ3330" s="1"/>
      <c r="BK3330" s="1"/>
    </row>
    <row r="3331" spans="1:63" s="2" customFormat="1" ht="15" customHeight="1" x14ac:dyDescent="0.15">
      <c r="A3331" s="1"/>
      <c r="B3331" s="1"/>
      <c r="C3331" s="1"/>
      <c r="D3331" s="1"/>
      <c r="E3331" s="1"/>
      <c r="F3331" s="1"/>
      <c r="G3331" s="1"/>
      <c r="H3331" s="1"/>
      <c r="I3331" s="1"/>
      <c r="J3331" s="1"/>
      <c r="K3331" s="1"/>
      <c r="L3331" s="1"/>
      <c r="M3331" s="1"/>
      <c r="N3331" s="1"/>
      <c r="O3331" s="1"/>
      <c r="P3331" s="1"/>
      <c r="Q3331" s="1"/>
      <c r="R3331" s="1"/>
      <c r="S3331" s="1"/>
      <c r="T3331" s="1"/>
      <c r="U3331" s="1"/>
      <c r="V3331" s="1"/>
      <c r="W3331" s="1"/>
      <c r="X3331" s="1"/>
      <c r="Y3331" s="1"/>
      <c r="Z3331" s="1"/>
      <c r="AA3331" s="1"/>
      <c r="AB3331" s="1"/>
      <c r="AC3331" s="1"/>
      <c r="AD3331" s="1"/>
      <c r="AE3331" s="1"/>
      <c r="AF3331" s="83"/>
      <c r="AG3331" s="87"/>
      <c r="AH3331" s="1"/>
      <c r="AI3331" s="1"/>
      <c r="AJ3331" s="1"/>
      <c r="AK3331" s="1"/>
      <c r="AL3331" s="1"/>
      <c r="AM3331" s="1"/>
      <c r="AN3331" s="1"/>
      <c r="AO3331" s="1"/>
      <c r="AP3331" s="1"/>
      <c r="AQ3331" s="1"/>
      <c r="AR3331" s="1"/>
      <c r="AS3331" s="1"/>
      <c r="AT3331" s="1"/>
      <c r="AU3331" s="1"/>
      <c r="AV3331" s="1"/>
      <c r="AW3331" s="1"/>
      <c r="AX3331" s="1"/>
      <c r="AY3331" s="1"/>
      <c r="AZ3331" s="1"/>
      <c r="BA3331" s="1"/>
      <c r="BB3331" s="1"/>
      <c r="BC3331" s="1"/>
      <c r="BD3331" s="1"/>
      <c r="BE3331" s="1"/>
      <c r="BF3331" s="1"/>
      <c r="BG3331" s="1"/>
      <c r="BH3331" s="1"/>
      <c r="BI3331" s="1"/>
      <c r="BJ3331" s="1"/>
      <c r="BK3331" s="1"/>
    </row>
    <row r="3332" spans="1:63" s="2" customFormat="1" ht="15" customHeight="1" x14ac:dyDescent="0.15">
      <c r="A3332" s="1"/>
      <c r="B3332" s="1"/>
      <c r="C3332" s="1"/>
      <c r="D3332" s="1"/>
      <c r="E3332" s="1"/>
      <c r="F3332" s="1"/>
      <c r="G3332" s="1"/>
      <c r="H3332" s="1"/>
      <c r="I3332" s="1"/>
      <c r="J3332" s="1"/>
      <c r="K3332" s="1"/>
      <c r="L3332" s="1"/>
      <c r="M3332" s="1"/>
      <c r="N3332" s="1"/>
      <c r="O3332" s="1"/>
      <c r="P3332" s="1"/>
      <c r="Q3332" s="1"/>
      <c r="R3332" s="1"/>
      <c r="S3332" s="1"/>
      <c r="T3332" s="1"/>
      <c r="U3332" s="1"/>
      <c r="V3332" s="1"/>
      <c r="W3332" s="1"/>
      <c r="X3332" s="1"/>
      <c r="Y3332" s="1"/>
      <c r="Z3332" s="1"/>
      <c r="AA3332" s="1"/>
      <c r="AB3332" s="1"/>
      <c r="AC3332" s="1"/>
      <c r="AD3332" s="1"/>
      <c r="AE3332" s="1"/>
      <c r="AF3332" s="83"/>
      <c r="AG3332" s="87"/>
      <c r="AH3332" s="1"/>
      <c r="AI3332" s="1"/>
      <c r="AJ3332" s="1"/>
      <c r="AK3332" s="1"/>
      <c r="AL3332" s="1"/>
      <c r="AM3332" s="1"/>
      <c r="AN3332" s="1"/>
      <c r="AO3332" s="1"/>
      <c r="AP3332" s="1"/>
      <c r="AQ3332" s="1"/>
      <c r="AR3332" s="1"/>
      <c r="AS3332" s="1"/>
      <c r="AT3332" s="1"/>
      <c r="AU3332" s="1"/>
      <c r="AV3332" s="1"/>
      <c r="AW3332" s="1"/>
      <c r="AX3332" s="1"/>
      <c r="AY3332" s="1"/>
      <c r="AZ3332" s="1"/>
      <c r="BA3332" s="1"/>
      <c r="BB3332" s="1"/>
      <c r="BC3332" s="1"/>
      <c r="BD3332" s="1"/>
      <c r="BE3332" s="1"/>
      <c r="BF3332" s="1"/>
      <c r="BG3332" s="1"/>
      <c r="BH3332" s="1"/>
      <c r="BI3332" s="1"/>
      <c r="BJ3332" s="1"/>
      <c r="BK3332" s="1"/>
    </row>
    <row r="3333" spans="1:63" s="2" customFormat="1" ht="15" customHeight="1" x14ac:dyDescent="0.15">
      <c r="A3333" s="1"/>
      <c r="B3333" s="1"/>
      <c r="C3333" s="1"/>
      <c r="D3333" s="1"/>
      <c r="E3333" s="1"/>
      <c r="F3333" s="1"/>
      <c r="G3333" s="1"/>
      <c r="H3333" s="1"/>
      <c r="I3333" s="1"/>
      <c r="J3333" s="1"/>
      <c r="K3333" s="1"/>
      <c r="L3333" s="1"/>
      <c r="M3333" s="1"/>
      <c r="N3333" s="1"/>
      <c r="O3333" s="1"/>
      <c r="P3333" s="1"/>
      <c r="Q3333" s="1"/>
      <c r="R3333" s="1"/>
      <c r="S3333" s="1"/>
      <c r="T3333" s="1"/>
      <c r="U3333" s="1"/>
      <c r="V3333" s="1"/>
      <c r="W3333" s="1"/>
      <c r="X3333" s="1"/>
      <c r="Y3333" s="1"/>
      <c r="Z3333" s="1"/>
      <c r="AA3333" s="1"/>
      <c r="AB3333" s="1"/>
      <c r="AC3333" s="1"/>
      <c r="AD3333" s="1"/>
      <c r="AE3333" s="1"/>
      <c r="AF3333" s="83"/>
      <c r="AG3333" s="87"/>
      <c r="AH3333" s="1"/>
      <c r="AI3333" s="1"/>
      <c r="AJ3333" s="1"/>
      <c r="AK3333" s="1"/>
      <c r="AL3333" s="1"/>
      <c r="AM3333" s="1"/>
      <c r="AN3333" s="1"/>
      <c r="AO3333" s="1"/>
      <c r="AP3333" s="1"/>
      <c r="AQ3333" s="1"/>
      <c r="AR3333" s="1"/>
      <c r="AS3333" s="1"/>
      <c r="AT3333" s="1"/>
      <c r="AU3333" s="1"/>
      <c r="AV3333" s="1"/>
      <c r="AW3333" s="1"/>
      <c r="AX3333" s="1"/>
      <c r="AY3333" s="1"/>
      <c r="AZ3333" s="1"/>
      <c r="BA3333" s="1"/>
      <c r="BB3333" s="1"/>
      <c r="BC3333" s="1"/>
      <c r="BD3333" s="1"/>
      <c r="BE3333" s="1"/>
      <c r="BF3333" s="1"/>
      <c r="BG3333" s="1"/>
      <c r="BH3333" s="1"/>
      <c r="BI3333" s="1"/>
      <c r="BJ3333" s="1"/>
      <c r="BK3333" s="1"/>
    </row>
    <row r="3334" spans="1:63" s="2" customFormat="1" ht="15" customHeight="1" x14ac:dyDescent="0.15">
      <c r="A3334" s="1"/>
      <c r="B3334" s="1"/>
      <c r="C3334" s="1"/>
      <c r="D3334" s="1"/>
      <c r="E3334" s="1"/>
      <c r="F3334" s="1"/>
      <c r="G3334" s="1"/>
      <c r="H3334" s="1"/>
      <c r="I3334" s="1"/>
      <c r="J3334" s="1"/>
      <c r="K3334" s="1"/>
      <c r="L3334" s="1"/>
      <c r="M3334" s="1"/>
      <c r="N3334" s="1"/>
      <c r="O3334" s="1"/>
      <c r="P3334" s="1"/>
      <c r="Q3334" s="1"/>
      <c r="R3334" s="1"/>
      <c r="S3334" s="1"/>
      <c r="T3334" s="1"/>
      <c r="U3334" s="1"/>
      <c r="V3334" s="1"/>
      <c r="W3334" s="1"/>
      <c r="X3334" s="1"/>
      <c r="Y3334" s="1"/>
      <c r="Z3334" s="1"/>
      <c r="AA3334" s="1"/>
      <c r="AB3334" s="1"/>
      <c r="AC3334" s="1"/>
      <c r="AD3334" s="1"/>
      <c r="AE3334" s="1"/>
      <c r="AF3334" s="83"/>
      <c r="AG3334" s="87"/>
      <c r="AH3334" s="1"/>
      <c r="AI3334" s="1"/>
      <c r="AJ3334" s="1"/>
      <c r="AK3334" s="1"/>
      <c r="AL3334" s="1"/>
      <c r="AM3334" s="1"/>
      <c r="AN3334" s="1"/>
      <c r="AO3334" s="1"/>
      <c r="AP3334" s="1"/>
      <c r="AQ3334" s="1"/>
      <c r="AR3334" s="1"/>
      <c r="AS3334" s="1"/>
      <c r="AT3334" s="1"/>
      <c r="AU3334" s="1"/>
      <c r="AV3334" s="1"/>
      <c r="AW3334" s="1"/>
      <c r="AX3334" s="1"/>
      <c r="AY3334" s="1"/>
      <c r="AZ3334" s="1"/>
      <c r="BA3334" s="1"/>
      <c r="BB3334" s="1"/>
      <c r="BC3334" s="1"/>
      <c r="BD3334" s="1"/>
      <c r="BE3334" s="1"/>
      <c r="BF3334" s="1"/>
      <c r="BG3334" s="1"/>
      <c r="BH3334" s="1"/>
      <c r="BI3334" s="1"/>
      <c r="BJ3334" s="1"/>
      <c r="BK3334" s="1"/>
    </row>
    <row r="3335" spans="1:63" s="2" customFormat="1" ht="15" customHeight="1" x14ac:dyDescent="0.15">
      <c r="A3335" s="1"/>
      <c r="B3335" s="1"/>
      <c r="C3335" s="1"/>
      <c r="D3335" s="1"/>
      <c r="E3335" s="1"/>
      <c r="F3335" s="1"/>
      <c r="G3335" s="1"/>
      <c r="H3335" s="1"/>
      <c r="I3335" s="1"/>
      <c r="J3335" s="1"/>
      <c r="K3335" s="1"/>
      <c r="L3335" s="1"/>
      <c r="M3335" s="1"/>
      <c r="N3335" s="1"/>
      <c r="O3335" s="1"/>
      <c r="P3335" s="1"/>
      <c r="Q3335" s="1"/>
      <c r="R3335" s="1"/>
      <c r="S3335" s="1"/>
      <c r="T3335" s="1"/>
      <c r="U3335" s="1"/>
      <c r="V3335" s="1"/>
      <c r="W3335" s="1"/>
      <c r="X3335" s="1"/>
      <c r="Y3335" s="1"/>
      <c r="Z3335" s="1"/>
      <c r="AA3335" s="1"/>
      <c r="AB3335" s="1"/>
      <c r="AC3335" s="1"/>
      <c r="AD3335" s="1"/>
      <c r="AE3335" s="1"/>
      <c r="AF3335" s="83"/>
      <c r="AG3335" s="87"/>
      <c r="AH3335" s="1"/>
      <c r="AI3335" s="1"/>
      <c r="AJ3335" s="1"/>
      <c r="AK3335" s="1"/>
      <c r="AL3335" s="1"/>
      <c r="AM3335" s="1"/>
      <c r="AN3335" s="1"/>
      <c r="AO3335" s="1"/>
      <c r="AP3335" s="1"/>
      <c r="AQ3335" s="1"/>
      <c r="AR3335" s="1"/>
      <c r="AS3335" s="1"/>
      <c r="AT3335" s="1"/>
      <c r="AU3335" s="1"/>
      <c r="AV3335" s="1"/>
      <c r="AW3335" s="1"/>
      <c r="AX3335" s="1"/>
      <c r="AY3335" s="1"/>
      <c r="AZ3335" s="1"/>
      <c r="BA3335" s="1"/>
      <c r="BB3335" s="1"/>
      <c r="BC3335" s="1"/>
      <c r="BD3335" s="1"/>
      <c r="BE3335" s="1"/>
      <c r="BF3335" s="1"/>
      <c r="BG3335" s="1"/>
      <c r="BH3335" s="1"/>
      <c r="BI3335" s="1"/>
      <c r="BJ3335" s="1"/>
      <c r="BK3335" s="1"/>
    </row>
    <row r="3336" spans="1:63" s="2" customFormat="1" ht="15" customHeight="1" x14ac:dyDescent="0.15">
      <c r="A3336" s="1"/>
      <c r="B3336" s="1"/>
      <c r="C3336" s="1"/>
      <c r="D3336" s="1"/>
      <c r="E3336" s="1"/>
      <c r="F3336" s="1"/>
      <c r="G3336" s="1"/>
      <c r="H3336" s="1"/>
      <c r="I3336" s="1"/>
      <c r="J3336" s="1"/>
      <c r="K3336" s="1"/>
      <c r="L3336" s="1"/>
      <c r="M3336" s="1"/>
      <c r="N3336" s="1"/>
      <c r="O3336" s="1"/>
      <c r="P3336" s="1"/>
      <c r="Q3336" s="1"/>
      <c r="R3336" s="1"/>
      <c r="S3336" s="1"/>
      <c r="T3336" s="1"/>
      <c r="U3336" s="1"/>
      <c r="V3336" s="1"/>
      <c r="W3336" s="1"/>
      <c r="X3336" s="1"/>
      <c r="Y3336" s="1"/>
      <c r="Z3336" s="1"/>
      <c r="AA3336" s="1"/>
      <c r="AB3336" s="1"/>
      <c r="AC3336" s="1"/>
      <c r="AD3336" s="1"/>
      <c r="AE3336" s="1"/>
      <c r="AF3336" s="83"/>
      <c r="AG3336" s="87"/>
      <c r="AH3336" s="1"/>
      <c r="AI3336" s="1"/>
      <c r="AJ3336" s="1"/>
      <c r="AK3336" s="1"/>
      <c r="AL3336" s="1"/>
      <c r="AM3336" s="1"/>
      <c r="AN3336" s="1"/>
      <c r="AO3336" s="1"/>
      <c r="AP3336" s="1"/>
      <c r="AQ3336" s="1"/>
      <c r="AR3336" s="1"/>
      <c r="AS3336" s="1"/>
      <c r="AT3336" s="1"/>
      <c r="AU3336" s="1"/>
      <c r="AV3336" s="1"/>
      <c r="AW3336" s="1"/>
      <c r="AX3336" s="1"/>
      <c r="AY3336" s="1"/>
      <c r="AZ3336" s="1"/>
      <c r="BA3336" s="1"/>
      <c r="BB3336" s="1"/>
      <c r="BC3336" s="1"/>
      <c r="BD3336" s="1"/>
      <c r="BE3336" s="1"/>
      <c r="BF3336" s="1"/>
      <c r="BG3336" s="1"/>
      <c r="BH3336" s="1"/>
      <c r="BI3336" s="1"/>
      <c r="BJ3336" s="1"/>
      <c r="BK3336" s="1"/>
    </row>
    <row r="3337" spans="1:63" s="2" customFormat="1" ht="15" customHeight="1" x14ac:dyDescent="0.15">
      <c r="A3337" s="1"/>
      <c r="B3337" s="1"/>
      <c r="C3337" s="1"/>
      <c r="D3337" s="1"/>
      <c r="E3337" s="1"/>
      <c r="F3337" s="1"/>
      <c r="G3337" s="1"/>
      <c r="H3337" s="1"/>
      <c r="I3337" s="1"/>
      <c r="J3337" s="1"/>
      <c r="K3337" s="1"/>
      <c r="L3337" s="1"/>
      <c r="M3337" s="1"/>
      <c r="N3337" s="1"/>
      <c r="O3337" s="1"/>
      <c r="P3337" s="1"/>
      <c r="Q3337" s="1"/>
      <c r="R3337" s="1"/>
      <c r="S3337" s="1"/>
      <c r="T3337" s="1"/>
      <c r="U3337" s="1"/>
      <c r="V3337" s="1"/>
      <c r="W3337" s="1"/>
      <c r="X3337" s="1"/>
      <c r="Y3337" s="1"/>
      <c r="Z3337" s="1"/>
      <c r="AA3337" s="1"/>
      <c r="AB3337" s="1"/>
      <c r="AC3337" s="1"/>
      <c r="AD3337" s="1"/>
      <c r="AE3337" s="1"/>
      <c r="AF3337" s="83"/>
      <c r="AG3337" s="87"/>
      <c r="AH3337" s="1"/>
      <c r="AI3337" s="1"/>
      <c r="AJ3337" s="1"/>
      <c r="AK3337" s="1"/>
      <c r="AL3337" s="1"/>
      <c r="AM3337" s="1"/>
      <c r="AN3337" s="1"/>
      <c r="AO3337" s="1"/>
      <c r="AP3337" s="1"/>
      <c r="AQ3337" s="1"/>
      <c r="AR3337" s="1"/>
      <c r="AS3337" s="1"/>
      <c r="AT3337" s="1"/>
      <c r="AU3337" s="1"/>
      <c r="AV3337" s="1"/>
      <c r="AW3337" s="1"/>
      <c r="AX3337" s="1"/>
      <c r="AY3337" s="1"/>
      <c r="AZ3337" s="1"/>
      <c r="BA3337" s="1"/>
      <c r="BB3337" s="1"/>
      <c r="BC3337" s="1"/>
      <c r="BD3337" s="1"/>
      <c r="BE3337" s="1"/>
      <c r="BF3337" s="1"/>
      <c r="BG3337" s="1"/>
      <c r="BH3337" s="1"/>
      <c r="BI3337" s="1"/>
      <c r="BJ3337" s="1"/>
      <c r="BK3337" s="1"/>
    </row>
    <row r="3338" spans="1:63" s="2" customFormat="1" ht="15" customHeight="1" x14ac:dyDescent="0.15">
      <c r="A3338" s="1"/>
      <c r="B3338" s="1"/>
      <c r="C3338" s="1"/>
      <c r="D3338" s="1"/>
      <c r="E3338" s="1"/>
      <c r="F3338" s="1"/>
      <c r="G3338" s="1"/>
      <c r="H3338" s="1"/>
      <c r="I3338" s="1"/>
      <c r="J3338" s="1"/>
      <c r="K3338" s="1"/>
      <c r="L3338" s="1"/>
      <c r="M3338" s="1"/>
      <c r="N3338" s="1"/>
      <c r="O3338" s="1"/>
      <c r="P3338" s="1"/>
      <c r="Q3338" s="1"/>
      <c r="R3338" s="1"/>
      <c r="S3338" s="1"/>
      <c r="T3338" s="1"/>
      <c r="U3338" s="1"/>
      <c r="V3338" s="1"/>
      <c r="W3338" s="1"/>
      <c r="X3338" s="1"/>
      <c r="Y3338" s="1"/>
      <c r="Z3338" s="1"/>
      <c r="AA3338" s="1"/>
      <c r="AB3338" s="1"/>
      <c r="AC3338" s="1"/>
      <c r="AD3338" s="1"/>
      <c r="AE3338" s="1"/>
      <c r="AF3338" s="83"/>
      <c r="AG3338" s="87"/>
      <c r="AH3338" s="1"/>
      <c r="AI3338" s="1"/>
      <c r="AJ3338" s="1"/>
      <c r="AK3338" s="1"/>
      <c r="AL3338" s="1"/>
      <c r="AM3338" s="1"/>
      <c r="AN3338" s="1"/>
      <c r="AO3338" s="1"/>
      <c r="AP3338" s="1"/>
      <c r="AQ3338" s="1"/>
      <c r="AR3338" s="1"/>
      <c r="AS3338" s="1"/>
      <c r="AT3338" s="1"/>
      <c r="AU3338" s="1"/>
      <c r="AV3338" s="1"/>
      <c r="AW3338" s="1"/>
      <c r="AX3338" s="1"/>
      <c r="AY3338" s="1"/>
      <c r="AZ3338" s="1"/>
      <c r="BA3338" s="1"/>
      <c r="BB3338" s="1"/>
      <c r="BC3338" s="1"/>
      <c r="BD3338" s="1"/>
      <c r="BE3338" s="1"/>
      <c r="BF3338" s="1"/>
      <c r="BG3338" s="1"/>
      <c r="BH3338" s="1"/>
      <c r="BI3338" s="1"/>
      <c r="BJ3338" s="1"/>
      <c r="BK3338" s="1"/>
    </row>
    <row r="3339" spans="1:63" s="2" customFormat="1" ht="15" customHeight="1" x14ac:dyDescent="0.15">
      <c r="A3339" s="1"/>
      <c r="B3339" s="1"/>
      <c r="C3339" s="1"/>
      <c r="D3339" s="1"/>
      <c r="E3339" s="1"/>
      <c r="F3339" s="1"/>
      <c r="G3339" s="1"/>
      <c r="H3339" s="1"/>
      <c r="I3339" s="1"/>
      <c r="J3339" s="1"/>
      <c r="K3339" s="1"/>
      <c r="L3339" s="1"/>
      <c r="M3339" s="1"/>
      <c r="N3339" s="1"/>
      <c r="O3339" s="1"/>
      <c r="P3339" s="1"/>
      <c r="Q3339" s="1"/>
      <c r="R3339" s="1"/>
      <c r="S3339" s="1"/>
      <c r="T3339" s="1"/>
      <c r="U3339" s="1"/>
      <c r="V3339" s="1"/>
      <c r="W3339" s="1"/>
      <c r="X3339" s="1"/>
      <c r="Y3339" s="1"/>
      <c r="Z3339" s="1"/>
      <c r="AA3339" s="1"/>
      <c r="AB3339" s="1"/>
      <c r="AC3339" s="1"/>
      <c r="AD3339" s="1"/>
      <c r="AE3339" s="1"/>
      <c r="AF3339" s="83"/>
      <c r="AG3339" s="87"/>
      <c r="AH3339" s="1"/>
      <c r="AI3339" s="1"/>
      <c r="AJ3339" s="1"/>
      <c r="AK3339" s="1"/>
      <c r="AL3339" s="1"/>
      <c r="AM3339" s="1"/>
      <c r="AN3339" s="1"/>
      <c r="AO3339" s="1"/>
      <c r="AP3339" s="1"/>
      <c r="AQ3339" s="1"/>
      <c r="AR3339" s="1"/>
      <c r="AS3339" s="1"/>
      <c r="AT3339" s="1"/>
      <c r="AU3339" s="1"/>
      <c r="AV3339" s="1"/>
      <c r="AW3339" s="1"/>
      <c r="AX3339" s="1"/>
      <c r="AY3339" s="1"/>
      <c r="AZ3339" s="1"/>
      <c r="BA3339" s="1"/>
      <c r="BB3339" s="1"/>
      <c r="BC3339" s="1"/>
      <c r="BD3339" s="1"/>
      <c r="BE3339" s="1"/>
      <c r="BF3339" s="1"/>
      <c r="BG3339" s="1"/>
      <c r="BH3339" s="1"/>
      <c r="BI3339" s="1"/>
      <c r="BJ3339" s="1"/>
      <c r="BK3339" s="1"/>
    </row>
    <row r="3340" spans="1:63" s="2" customFormat="1" ht="15" customHeight="1" x14ac:dyDescent="0.15">
      <c r="A3340" s="1"/>
      <c r="B3340" s="1"/>
      <c r="C3340" s="1"/>
      <c r="D3340" s="1"/>
      <c r="E3340" s="1"/>
      <c r="F3340" s="1"/>
      <c r="G3340" s="1"/>
      <c r="H3340" s="1"/>
      <c r="I3340" s="1"/>
      <c r="J3340" s="1"/>
      <c r="K3340" s="1"/>
      <c r="L3340" s="1"/>
      <c r="M3340" s="1"/>
      <c r="N3340" s="1"/>
      <c r="O3340" s="1"/>
      <c r="P3340" s="1"/>
      <c r="Q3340" s="1"/>
      <c r="R3340" s="1"/>
      <c r="S3340" s="1"/>
      <c r="T3340" s="1"/>
      <c r="U3340" s="1"/>
      <c r="V3340" s="1"/>
      <c r="W3340" s="1"/>
      <c r="X3340" s="1"/>
      <c r="Y3340" s="1"/>
      <c r="Z3340" s="1"/>
      <c r="AA3340" s="1"/>
      <c r="AB3340" s="1"/>
      <c r="AC3340" s="1"/>
      <c r="AD3340" s="1"/>
      <c r="AE3340" s="1"/>
      <c r="AF3340" s="83"/>
      <c r="AG3340" s="87"/>
      <c r="AH3340" s="1"/>
      <c r="AI3340" s="1"/>
      <c r="AJ3340" s="1"/>
      <c r="AK3340" s="1"/>
      <c r="AL3340" s="1"/>
      <c r="AM3340" s="1"/>
      <c r="AN3340" s="1"/>
      <c r="AO3340" s="1"/>
      <c r="AP3340" s="1"/>
      <c r="AQ3340" s="1"/>
      <c r="AR3340" s="1"/>
      <c r="AS3340" s="1"/>
      <c r="AT3340" s="1"/>
      <c r="AU3340" s="1"/>
      <c r="AV3340" s="1"/>
      <c r="AW3340" s="1"/>
      <c r="AX3340" s="1"/>
      <c r="AY3340" s="1"/>
      <c r="AZ3340" s="1"/>
      <c r="BA3340" s="1"/>
      <c r="BB3340" s="1"/>
      <c r="BC3340" s="1"/>
      <c r="BD3340" s="1"/>
      <c r="BE3340" s="1"/>
      <c r="BF3340" s="1"/>
      <c r="BG3340" s="1"/>
      <c r="BH3340" s="1"/>
      <c r="BI3340" s="1"/>
      <c r="BJ3340" s="1"/>
      <c r="BK3340" s="1"/>
    </row>
    <row r="3341" spans="1:63" s="2" customFormat="1" ht="15" customHeight="1" x14ac:dyDescent="0.15">
      <c r="A3341" s="1"/>
      <c r="B3341" s="1"/>
      <c r="C3341" s="1"/>
      <c r="D3341" s="1"/>
      <c r="E3341" s="1"/>
      <c r="F3341" s="1"/>
      <c r="G3341" s="1"/>
      <c r="H3341" s="1"/>
      <c r="I3341" s="1"/>
      <c r="J3341" s="1"/>
      <c r="K3341" s="1"/>
      <c r="L3341" s="1"/>
      <c r="M3341" s="1"/>
      <c r="N3341" s="1"/>
      <c r="O3341" s="1"/>
      <c r="P3341" s="1"/>
      <c r="Q3341" s="1"/>
      <c r="R3341" s="1"/>
      <c r="S3341" s="1"/>
      <c r="T3341" s="1"/>
      <c r="U3341" s="1"/>
      <c r="V3341" s="1"/>
      <c r="W3341" s="1"/>
      <c r="X3341" s="1"/>
      <c r="Y3341" s="1"/>
      <c r="Z3341" s="1"/>
      <c r="AA3341" s="1"/>
      <c r="AB3341" s="1"/>
      <c r="AC3341" s="1"/>
      <c r="AD3341" s="1"/>
      <c r="AE3341" s="1"/>
      <c r="AF3341" s="83"/>
      <c r="AG3341" s="87"/>
      <c r="AH3341" s="1"/>
      <c r="AI3341" s="1"/>
      <c r="AJ3341" s="1"/>
      <c r="AK3341" s="1"/>
      <c r="AL3341" s="1"/>
      <c r="AM3341" s="1"/>
      <c r="AN3341" s="1"/>
      <c r="AO3341" s="1"/>
      <c r="AP3341" s="1"/>
      <c r="AQ3341" s="1"/>
      <c r="AR3341" s="1"/>
      <c r="AS3341" s="1"/>
      <c r="AT3341" s="1"/>
      <c r="AU3341" s="1"/>
      <c r="AV3341" s="1"/>
      <c r="AW3341" s="1"/>
      <c r="AX3341" s="1"/>
      <c r="AY3341" s="1"/>
      <c r="AZ3341" s="1"/>
      <c r="BA3341" s="1"/>
      <c r="BB3341" s="1"/>
      <c r="BC3341" s="1"/>
      <c r="BD3341" s="1"/>
      <c r="BE3341" s="1"/>
      <c r="BF3341" s="1"/>
      <c r="BG3341" s="1"/>
      <c r="BH3341" s="1"/>
      <c r="BI3341" s="1"/>
      <c r="BJ3341" s="1"/>
      <c r="BK3341" s="1"/>
    </row>
    <row r="3342" spans="1:63" s="2" customFormat="1" ht="15" customHeight="1" x14ac:dyDescent="0.15">
      <c r="A3342" s="1"/>
      <c r="B3342" s="1"/>
      <c r="C3342" s="1"/>
      <c r="D3342" s="1"/>
      <c r="E3342" s="1"/>
      <c r="F3342" s="1"/>
      <c r="G3342" s="1"/>
      <c r="H3342" s="1"/>
      <c r="I3342" s="1"/>
      <c r="J3342" s="1"/>
      <c r="K3342" s="1"/>
      <c r="L3342" s="1"/>
      <c r="M3342" s="1"/>
      <c r="N3342" s="1"/>
      <c r="O3342" s="1"/>
      <c r="P3342" s="1"/>
      <c r="Q3342" s="1"/>
      <c r="R3342" s="1"/>
      <c r="S3342" s="1"/>
      <c r="T3342" s="1"/>
      <c r="U3342" s="1"/>
      <c r="V3342" s="1"/>
      <c r="W3342" s="1"/>
      <c r="X3342" s="1"/>
      <c r="Y3342" s="1"/>
      <c r="Z3342" s="1"/>
      <c r="AA3342" s="1"/>
      <c r="AB3342" s="1"/>
      <c r="AC3342" s="1"/>
      <c r="AD3342" s="1"/>
      <c r="AE3342" s="1"/>
      <c r="AF3342" s="83"/>
      <c r="AG3342" s="87"/>
      <c r="AH3342" s="1"/>
      <c r="AI3342" s="1"/>
      <c r="AJ3342" s="1"/>
      <c r="AK3342" s="1"/>
      <c r="AL3342" s="1"/>
      <c r="AM3342" s="1"/>
      <c r="AN3342" s="1"/>
      <c r="AO3342" s="1"/>
      <c r="AP3342" s="1"/>
      <c r="AQ3342" s="1"/>
      <c r="AR3342" s="1"/>
      <c r="AS3342" s="1"/>
      <c r="AT3342" s="1"/>
      <c r="AU3342" s="1"/>
      <c r="AV3342" s="1"/>
      <c r="AW3342" s="1"/>
      <c r="AX3342" s="1"/>
      <c r="AY3342" s="1"/>
      <c r="AZ3342" s="1"/>
      <c r="BA3342" s="1"/>
      <c r="BB3342" s="1"/>
      <c r="BC3342" s="1"/>
      <c r="BD3342" s="1"/>
      <c r="BE3342" s="1"/>
      <c r="BF3342" s="1"/>
      <c r="BG3342" s="1"/>
      <c r="BH3342" s="1"/>
      <c r="BI3342" s="1"/>
      <c r="BJ3342" s="1"/>
      <c r="BK3342" s="1"/>
    </row>
    <row r="3343" spans="1:63" s="2" customFormat="1" ht="15" customHeight="1" x14ac:dyDescent="0.15">
      <c r="A3343" s="1"/>
      <c r="B3343" s="1"/>
      <c r="C3343" s="1"/>
      <c r="D3343" s="1"/>
      <c r="E3343" s="1"/>
      <c r="F3343" s="1"/>
      <c r="G3343" s="1"/>
      <c r="H3343" s="1"/>
      <c r="I3343" s="1"/>
      <c r="J3343" s="1"/>
      <c r="K3343" s="1"/>
      <c r="L3343" s="1"/>
      <c r="M3343" s="1"/>
      <c r="N3343" s="1"/>
      <c r="O3343" s="1"/>
      <c r="P3343" s="1"/>
      <c r="Q3343" s="1"/>
      <c r="R3343" s="1"/>
      <c r="S3343" s="1"/>
      <c r="T3343" s="1"/>
      <c r="U3343" s="1"/>
      <c r="V3343" s="1"/>
      <c r="W3343" s="1"/>
      <c r="X3343" s="1"/>
      <c r="Y3343" s="1"/>
      <c r="Z3343" s="1"/>
      <c r="AA3343" s="1"/>
      <c r="AB3343" s="1"/>
      <c r="AC3343" s="1"/>
      <c r="AD3343" s="1"/>
      <c r="AE3343" s="1"/>
      <c r="AF3343" s="83"/>
      <c r="AG3343" s="87"/>
      <c r="AH3343" s="1"/>
      <c r="AI3343" s="1"/>
      <c r="AJ3343" s="1"/>
      <c r="AK3343" s="1"/>
      <c r="AL3343" s="1"/>
      <c r="AM3343" s="1"/>
      <c r="AN3343" s="1"/>
      <c r="AO3343" s="1"/>
      <c r="AP3343" s="1"/>
      <c r="AQ3343" s="1"/>
      <c r="AR3343" s="1"/>
      <c r="AS3343" s="1"/>
      <c r="AT3343" s="1"/>
      <c r="AU3343" s="1"/>
      <c r="AV3343" s="1"/>
      <c r="AW3343" s="1"/>
      <c r="AX3343" s="1"/>
      <c r="AY3343" s="1"/>
      <c r="AZ3343" s="1"/>
      <c r="BA3343" s="1"/>
      <c r="BB3343" s="1"/>
      <c r="BC3343" s="1"/>
      <c r="BD3343" s="1"/>
      <c r="BE3343" s="1"/>
      <c r="BF3343" s="1"/>
      <c r="BG3343" s="1"/>
      <c r="BH3343" s="1"/>
      <c r="BI3343" s="1"/>
      <c r="BJ3343" s="1"/>
      <c r="BK3343" s="1"/>
    </row>
    <row r="3344" spans="1:63" s="2" customFormat="1" ht="15" customHeight="1" x14ac:dyDescent="0.15">
      <c r="A3344" s="1"/>
      <c r="B3344" s="1"/>
      <c r="C3344" s="1"/>
      <c r="D3344" s="1"/>
      <c r="E3344" s="1"/>
      <c r="F3344" s="1"/>
      <c r="G3344" s="1"/>
      <c r="H3344" s="1"/>
      <c r="I3344" s="1"/>
      <c r="J3344" s="1"/>
      <c r="K3344" s="1"/>
      <c r="L3344" s="1"/>
      <c r="M3344" s="1"/>
      <c r="N3344" s="1"/>
      <c r="O3344" s="1"/>
      <c r="P3344" s="1"/>
      <c r="Q3344" s="1"/>
      <c r="R3344" s="1"/>
      <c r="S3344" s="1"/>
      <c r="T3344" s="1"/>
      <c r="U3344" s="1"/>
      <c r="V3344" s="1"/>
      <c r="W3344" s="1"/>
      <c r="X3344" s="1"/>
      <c r="Y3344" s="1"/>
      <c r="Z3344" s="1"/>
      <c r="AA3344" s="1"/>
      <c r="AB3344" s="1"/>
      <c r="AC3344" s="1"/>
      <c r="AD3344" s="1"/>
      <c r="AE3344" s="1"/>
      <c r="AF3344" s="83"/>
      <c r="AG3344" s="87"/>
      <c r="AH3344" s="1"/>
      <c r="AI3344" s="1"/>
      <c r="AJ3344" s="1"/>
      <c r="AK3344" s="1"/>
      <c r="AL3344" s="1"/>
      <c r="AM3344" s="1"/>
      <c r="AN3344" s="1"/>
      <c r="AO3344" s="1"/>
      <c r="AP3344" s="1"/>
      <c r="AQ3344" s="1"/>
      <c r="AR3344" s="1"/>
      <c r="AS3344" s="1"/>
      <c r="AT3344" s="1"/>
      <c r="AU3344" s="1"/>
      <c r="AV3344" s="1"/>
      <c r="AW3344" s="1"/>
      <c r="AX3344" s="1"/>
      <c r="AY3344" s="1"/>
      <c r="AZ3344" s="1"/>
      <c r="BA3344" s="1"/>
      <c r="BB3344" s="1"/>
      <c r="BC3344" s="1"/>
      <c r="BD3344" s="1"/>
      <c r="BE3344" s="1"/>
      <c r="BF3344" s="1"/>
      <c r="BG3344" s="1"/>
      <c r="BH3344" s="1"/>
      <c r="BI3344" s="1"/>
      <c r="BJ3344" s="1"/>
      <c r="BK3344" s="1"/>
    </row>
    <row r="3345" spans="1:63" s="2" customFormat="1" ht="15" customHeight="1" x14ac:dyDescent="0.15">
      <c r="A3345" s="1"/>
      <c r="B3345" s="1"/>
      <c r="C3345" s="1"/>
      <c r="D3345" s="1"/>
      <c r="E3345" s="1"/>
      <c r="F3345" s="1"/>
      <c r="G3345" s="1"/>
      <c r="H3345" s="1"/>
      <c r="I3345" s="1"/>
      <c r="J3345" s="1"/>
      <c r="K3345" s="1"/>
      <c r="L3345" s="1"/>
      <c r="M3345" s="1"/>
      <c r="N3345" s="1"/>
      <c r="O3345" s="1"/>
      <c r="P3345" s="1"/>
      <c r="Q3345" s="1"/>
      <c r="R3345" s="1"/>
      <c r="S3345" s="1"/>
      <c r="T3345" s="1"/>
      <c r="U3345" s="1"/>
      <c r="V3345" s="1"/>
      <c r="W3345" s="1"/>
      <c r="X3345" s="1"/>
      <c r="Y3345" s="1"/>
      <c r="Z3345" s="1"/>
      <c r="AA3345" s="1"/>
      <c r="AB3345" s="1"/>
      <c r="AC3345" s="1"/>
      <c r="AD3345" s="1"/>
      <c r="AE3345" s="1"/>
      <c r="AF3345" s="83"/>
      <c r="AG3345" s="87"/>
      <c r="AH3345" s="1"/>
      <c r="AI3345" s="1"/>
      <c r="AJ3345" s="1"/>
      <c r="AK3345" s="1"/>
      <c r="AL3345" s="1"/>
      <c r="AM3345" s="1"/>
      <c r="AN3345" s="1"/>
      <c r="AO3345" s="1"/>
      <c r="AP3345" s="1"/>
      <c r="AQ3345" s="1"/>
      <c r="AR3345" s="1"/>
      <c r="AS3345" s="1"/>
      <c r="AT3345" s="1"/>
      <c r="AU3345" s="1"/>
      <c r="AV3345" s="1"/>
      <c r="AW3345" s="1"/>
      <c r="AX3345" s="1"/>
      <c r="AY3345" s="1"/>
      <c r="AZ3345" s="1"/>
      <c r="BA3345" s="1"/>
      <c r="BB3345" s="1"/>
      <c r="BC3345" s="1"/>
      <c r="BD3345" s="1"/>
      <c r="BE3345" s="1"/>
      <c r="BF3345" s="1"/>
      <c r="BG3345" s="1"/>
      <c r="BH3345" s="1"/>
      <c r="BI3345" s="1"/>
      <c r="BJ3345" s="1"/>
      <c r="BK3345" s="1"/>
    </row>
    <row r="3346" spans="1:63" s="2" customFormat="1" ht="15" customHeight="1" x14ac:dyDescent="0.15">
      <c r="A3346" s="1"/>
      <c r="B3346" s="1"/>
      <c r="C3346" s="1"/>
      <c r="D3346" s="1"/>
      <c r="E3346" s="1"/>
      <c r="F3346" s="1"/>
      <c r="G3346" s="1"/>
      <c r="H3346" s="1"/>
      <c r="I3346" s="1"/>
      <c r="J3346" s="1"/>
      <c r="K3346" s="1"/>
      <c r="L3346" s="1"/>
      <c r="M3346" s="1"/>
      <c r="N3346" s="1"/>
      <c r="O3346" s="1"/>
      <c r="P3346" s="1"/>
      <c r="Q3346" s="1"/>
      <c r="R3346" s="1"/>
      <c r="S3346" s="1"/>
      <c r="T3346" s="1"/>
      <c r="U3346" s="1"/>
      <c r="V3346" s="1"/>
      <c r="W3346" s="1"/>
      <c r="X3346" s="1"/>
      <c r="Y3346" s="1"/>
      <c r="Z3346" s="1"/>
      <c r="AA3346" s="1"/>
      <c r="AB3346" s="1"/>
      <c r="AC3346" s="1"/>
      <c r="AD3346" s="1"/>
      <c r="AE3346" s="1"/>
      <c r="AF3346" s="83"/>
      <c r="AG3346" s="87"/>
      <c r="AH3346" s="1"/>
      <c r="AI3346" s="1"/>
      <c r="AJ3346" s="1"/>
      <c r="AK3346" s="1"/>
      <c r="AL3346" s="1"/>
      <c r="AM3346" s="1"/>
      <c r="AN3346" s="1"/>
      <c r="AO3346" s="1"/>
      <c r="AP3346" s="1"/>
      <c r="AQ3346" s="1"/>
      <c r="AR3346" s="1"/>
      <c r="AS3346" s="1"/>
      <c r="AT3346" s="1"/>
      <c r="AU3346" s="1"/>
      <c r="AV3346" s="1"/>
      <c r="AW3346" s="1"/>
      <c r="AX3346" s="1"/>
      <c r="AY3346" s="1"/>
      <c r="AZ3346" s="1"/>
      <c r="BA3346" s="1"/>
      <c r="BB3346" s="1"/>
      <c r="BC3346" s="1"/>
      <c r="BD3346" s="1"/>
      <c r="BE3346" s="1"/>
      <c r="BF3346" s="1"/>
      <c r="BG3346" s="1"/>
      <c r="BH3346" s="1"/>
      <c r="BI3346" s="1"/>
      <c r="BJ3346" s="1"/>
      <c r="BK3346" s="1"/>
    </row>
    <row r="3347" spans="1:63" s="2" customFormat="1" ht="15" customHeight="1" x14ac:dyDescent="0.15">
      <c r="A3347" s="1"/>
      <c r="B3347" s="1"/>
      <c r="C3347" s="1"/>
      <c r="D3347" s="1"/>
      <c r="E3347" s="1"/>
      <c r="F3347" s="1"/>
      <c r="G3347" s="1"/>
      <c r="H3347" s="1"/>
      <c r="I3347" s="1"/>
      <c r="J3347" s="1"/>
      <c r="K3347" s="1"/>
      <c r="L3347" s="1"/>
      <c r="M3347" s="1"/>
      <c r="N3347" s="1"/>
      <c r="O3347" s="1"/>
      <c r="P3347" s="1"/>
      <c r="Q3347" s="1"/>
      <c r="R3347" s="1"/>
      <c r="S3347" s="1"/>
      <c r="T3347" s="1"/>
      <c r="U3347" s="1"/>
      <c r="V3347" s="1"/>
      <c r="W3347" s="1"/>
      <c r="X3347" s="1"/>
      <c r="Y3347" s="1"/>
      <c r="Z3347" s="1"/>
      <c r="AA3347" s="1"/>
      <c r="AB3347" s="1"/>
      <c r="AC3347" s="1"/>
      <c r="AD3347" s="1"/>
      <c r="AE3347" s="1"/>
      <c r="AF3347" s="83"/>
      <c r="AG3347" s="87"/>
      <c r="AH3347" s="1"/>
      <c r="AI3347" s="1"/>
      <c r="AJ3347" s="1"/>
      <c r="AK3347" s="1"/>
      <c r="AL3347" s="1"/>
      <c r="AM3347" s="1"/>
      <c r="AN3347" s="1"/>
      <c r="AO3347" s="1"/>
      <c r="AP3347" s="1"/>
      <c r="AQ3347" s="1"/>
      <c r="AR3347" s="1"/>
      <c r="AS3347" s="1"/>
      <c r="AT3347" s="1"/>
      <c r="AU3347" s="1"/>
      <c r="AV3347" s="1"/>
      <c r="AW3347" s="1"/>
      <c r="AX3347" s="1"/>
      <c r="AY3347" s="1"/>
      <c r="AZ3347" s="1"/>
      <c r="BA3347" s="1"/>
      <c r="BB3347" s="1"/>
      <c r="BC3347" s="1"/>
      <c r="BD3347" s="1"/>
      <c r="BE3347" s="1"/>
      <c r="BF3347" s="1"/>
      <c r="BG3347" s="1"/>
      <c r="BH3347" s="1"/>
      <c r="BI3347" s="1"/>
      <c r="BJ3347" s="1"/>
      <c r="BK3347" s="1"/>
    </row>
    <row r="3348" spans="1:63" s="2" customFormat="1" ht="15" customHeight="1" x14ac:dyDescent="0.15">
      <c r="A3348" s="1"/>
      <c r="B3348" s="1"/>
      <c r="C3348" s="1"/>
      <c r="D3348" s="1"/>
      <c r="E3348" s="1"/>
      <c r="F3348" s="1"/>
      <c r="G3348" s="1"/>
      <c r="H3348" s="1"/>
      <c r="I3348" s="1"/>
      <c r="J3348" s="1"/>
      <c r="K3348" s="1"/>
      <c r="L3348" s="1"/>
      <c r="M3348" s="1"/>
      <c r="N3348" s="1"/>
      <c r="O3348" s="1"/>
      <c r="P3348" s="1"/>
      <c r="Q3348" s="1"/>
      <c r="R3348" s="1"/>
      <c r="S3348" s="1"/>
      <c r="T3348" s="1"/>
      <c r="U3348" s="1"/>
      <c r="V3348" s="1"/>
      <c r="W3348" s="1"/>
      <c r="X3348" s="1"/>
      <c r="Y3348" s="1"/>
      <c r="Z3348" s="1"/>
      <c r="AA3348" s="1"/>
      <c r="AB3348" s="1"/>
      <c r="AC3348" s="1"/>
      <c r="AD3348" s="1"/>
      <c r="AE3348" s="1"/>
      <c r="AF3348" s="83"/>
      <c r="AG3348" s="87"/>
      <c r="AH3348" s="1"/>
      <c r="AI3348" s="1"/>
      <c r="AJ3348" s="1"/>
      <c r="AK3348" s="1"/>
      <c r="AL3348" s="1"/>
      <c r="AM3348" s="1"/>
      <c r="AN3348" s="1"/>
      <c r="AO3348" s="1"/>
      <c r="AP3348" s="1"/>
      <c r="AQ3348" s="1"/>
      <c r="AR3348" s="1"/>
      <c r="AS3348" s="1"/>
      <c r="AT3348" s="1"/>
      <c r="AU3348" s="1"/>
      <c r="AV3348" s="1"/>
      <c r="AW3348" s="1"/>
      <c r="AX3348" s="1"/>
      <c r="AY3348" s="1"/>
      <c r="AZ3348" s="1"/>
      <c r="BA3348" s="1"/>
      <c r="BB3348" s="1"/>
      <c r="BC3348" s="1"/>
      <c r="BD3348" s="1"/>
      <c r="BE3348" s="1"/>
      <c r="BF3348" s="1"/>
      <c r="BG3348" s="1"/>
      <c r="BH3348" s="1"/>
      <c r="BI3348" s="1"/>
      <c r="BJ3348" s="1"/>
      <c r="BK3348" s="1"/>
    </row>
    <row r="3349" spans="1:63" s="2" customFormat="1" ht="15" customHeight="1" x14ac:dyDescent="0.15">
      <c r="A3349" s="1"/>
      <c r="B3349" s="1"/>
      <c r="C3349" s="1"/>
      <c r="D3349" s="1"/>
      <c r="E3349" s="1"/>
      <c r="F3349" s="1"/>
      <c r="G3349" s="1"/>
      <c r="H3349" s="1"/>
      <c r="I3349" s="1"/>
      <c r="J3349" s="1"/>
      <c r="K3349" s="1"/>
      <c r="L3349" s="1"/>
      <c r="M3349" s="1"/>
      <c r="N3349" s="1"/>
      <c r="O3349" s="1"/>
      <c r="P3349" s="1"/>
      <c r="Q3349" s="1"/>
      <c r="R3349" s="1"/>
      <c r="S3349" s="1"/>
      <c r="T3349" s="1"/>
      <c r="U3349" s="1"/>
      <c r="V3349" s="1"/>
      <c r="W3349" s="1"/>
      <c r="X3349" s="1"/>
      <c r="Y3349" s="1"/>
      <c r="Z3349" s="1"/>
      <c r="AA3349" s="1"/>
      <c r="AB3349" s="1"/>
      <c r="AC3349" s="1"/>
      <c r="AD3349" s="1"/>
      <c r="AE3349" s="1"/>
      <c r="AF3349" s="83"/>
      <c r="AG3349" s="87"/>
      <c r="AH3349" s="1"/>
      <c r="AI3349" s="1"/>
      <c r="AJ3349" s="1"/>
      <c r="AK3349" s="1"/>
      <c r="AL3349" s="1"/>
      <c r="AM3349" s="1"/>
      <c r="AN3349" s="1"/>
      <c r="AO3349" s="1"/>
      <c r="AP3349" s="1"/>
      <c r="AQ3349" s="1"/>
      <c r="AR3349" s="1"/>
      <c r="AS3349" s="1"/>
      <c r="AT3349" s="1"/>
      <c r="AU3349" s="1"/>
      <c r="AV3349" s="1"/>
      <c r="AW3349" s="1"/>
      <c r="AX3349" s="1"/>
      <c r="AY3349" s="1"/>
      <c r="AZ3349" s="1"/>
      <c r="BA3349" s="1"/>
      <c r="BB3349" s="1"/>
      <c r="BC3349" s="1"/>
      <c r="BD3349" s="1"/>
      <c r="BE3349" s="1"/>
      <c r="BF3349" s="1"/>
      <c r="BG3349" s="1"/>
      <c r="BH3349" s="1"/>
      <c r="BI3349" s="1"/>
      <c r="BJ3349" s="1"/>
      <c r="BK3349" s="1"/>
    </row>
    <row r="3350" spans="1:63" s="2" customFormat="1" ht="15" customHeight="1" x14ac:dyDescent="0.15">
      <c r="A3350" s="1"/>
      <c r="B3350" s="1"/>
      <c r="C3350" s="1"/>
      <c r="D3350" s="1"/>
      <c r="E3350" s="1"/>
      <c r="F3350" s="1"/>
      <c r="G3350" s="1"/>
      <c r="H3350" s="1"/>
      <c r="I3350" s="1"/>
      <c r="J3350" s="1"/>
      <c r="K3350" s="1"/>
      <c r="L3350" s="1"/>
      <c r="M3350" s="1"/>
      <c r="N3350" s="1"/>
      <c r="O3350" s="1"/>
      <c r="P3350" s="1"/>
      <c r="Q3350" s="1"/>
      <c r="R3350" s="1"/>
      <c r="S3350" s="1"/>
      <c r="T3350" s="1"/>
      <c r="U3350" s="1"/>
      <c r="V3350" s="1"/>
      <c r="W3350" s="1"/>
      <c r="X3350" s="1"/>
      <c r="Y3350" s="1"/>
      <c r="Z3350" s="1"/>
      <c r="AA3350" s="1"/>
      <c r="AB3350" s="1"/>
      <c r="AC3350" s="1"/>
      <c r="AD3350" s="1"/>
      <c r="AE3350" s="1"/>
      <c r="AF3350" s="83"/>
      <c r="AG3350" s="87"/>
      <c r="AH3350" s="1"/>
      <c r="AI3350" s="1"/>
      <c r="AJ3350" s="1"/>
      <c r="AK3350" s="1"/>
      <c r="AL3350" s="1"/>
      <c r="AM3350" s="1"/>
      <c r="AN3350" s="1"/>
      <c r="AO3350" s="1"/>
      <c r="AP3350" s="1"/>
      <c r="AQ3350" s="1"/>
      <c r="AR3350" s="1"/>
      <c r="AS3350" s="1"/>
      <c r="AT3350" s="1"/>
      <c r="AU3350" s="1"/>
      <c r="AV3350" s="1"/>
      <c r="AW3350" s="1"/>
      <c r="AX3350" s="1"/>
      <c r="AY3350" s="1"/>
      <c r="AZ3350" s="1"/>
      <c r="BA3350" s="1"/>
      <c r="BB3350" s="1"/>
      <c r="BC3350" s="1"/>
      <c r="BD3350" s="1"/>
      <c r="BE3350" s="1"/>
      <c r="BF3350" s="1"/>
      <c r="BG3350" s="1"/>
      <c r="BH3350" s="1"/>
      <c r="BI3350" s="1"/>
      <c r="BJ3350" s="1"/>
      <c r="BK3350" s="1"/>
    </row>
    <row r="3351" spans="1:63" s="2" customFormat="1" ht="15" customHeight="1" x14ac:dyDescent="0.15">
      <c r="A3351" s="1"/>
      <c r="B3351" s="1"/>
      <c r="C3351" s="1"/>
      <c r="D3351" s="1"/>
      <c r="E3351" s="1"/>
      <c r="F3351" s="1"/>
      <c r="G3351" s="1"/>
      <c r="H3351" s="1"/>
      <c r="I3351" s="1"/>
      <c r="J3351" s="1"/>
      <c r="K3351" s="1"/>
      <c r="L3351" s="1"/>
      <c r="M3351" s="1"/>
      <c r="N3351" s="1"/>
      <c r="O3351" s="1"/>
      <c r="P3351" s="1"/>
      <c r="Q3351" s="1"/>
      <c r="R3351" s="1"/>
      <c r="S3351" s="1"/>
      <c r="T3351" s="1"/>
      <c r="U3351" s="1"/>
      <c r="V3351" s="1"/>
      <c r="W3351" s="1"/>
      <c r="X3351" s="1"/>
      <c r="Y3351" s="1"/>
      <c r="Z3351" s="1"/>
      <c r="AA3351" s="1"/>
      <c r="AB3351" s="1"/>
      <c r="AC3351" s="1"/>
      <c r="AD3351" s="1"/>
      <c r="AE3351" s="1"/>
      <c r="AF3351" s="83"/>
      <c r="AG3351" s="87"/>
      <c r="AH3351" s="1"/>
      <c r="AI3351" s="1"/>
      <c r="AJ3351" s="1"/>
      <c r="AK3351" s="1"/>
      <c r="AL3351" s="1"/>
      <c r="AM3351" s="1"/>
      <c r="AN3351" s="1"/>
      <c r="AO3351" s="1"/>
      <c r="AP3351" s="1"/>
      <c r="AQ3351" s="1"/>
      <c r="AR3351" s="1"/>
      <c r="AS3351" s="1"/>
      <c r="AT3351" s="1"/>
      <c r="AU3351" s="1"/>
      <c r="AV3351" s="1"/>
      <c r="AW3351" s="1"/>
      <c r="AX3351" s="1"/>
      <c r="AY3351" s="1"/>
      <c r="AZ3351" s="1"/>
      <c r="BA3351" s="1"/>
      <c r="BB3351" s="1"/>
      <c r="BC3351" s="1"/>
      <c r="BD3351" s="1"/>
      <c r="BE3351" s="1"/>
      <c r="BF3351" s="1"/>
      <c r="BG3351" s="1"/>
      <c r="BH3351" s="1"/>
      <c r="BI3351" s="1"/>
      <c r="BJ3351" s="1"/>
      <c r="BK3351" s="1"/>
    </row>
    <row r="3352" spans="1:63" s="2" customFormat="1" ht="15" customHeight="1" x14ac:dyDescent="0.15">
      <c r="A3352" s="1"/>
      <c r="B3352" s="1"/>
      <c r="C3352" s="1"/>
      <c r="D3352" s="1"/>
      <c r="E3352" s="1"/>
      <c r="F3352" s="1"/>
      <c r="G3352" s="1"/>
      <c r="H3352" s="1"/>
      <c r="I3352" s="1"/>
      <c r="J3352" s="1"/>
      <c r="K3352" s="1"/>
      <c r="L3352" s="1"/>
      <c r="M3352" s="1"/>
      <c r="N3352" s="1"/>
      <c r="O3352" s="1"/>
      <c r="P3352" s="1"/>
      <c r="Q3352" s="1"/>
      <c r="R3352" s="1"/>
      <c r="S3352" s="1"/>
      <c r="T3352" s="1"/>
      <c r="U3352" s="1"/>
      <c r="V3352" s="1"/>
      <c r="W3352" s="1"/>
      <c r="X3352" s="1"/>
      <c r="Y3352" s="1"/>
      <c r="Z3352" s="1"/>
      <c r="AA3352" s="1"/>
      <c r="AB3352" s="1"/>
      <c r="AC3352" s="1"/>
      <c r="AD3352" s="1"/>
      <c r="AE3352" s="1"/>
      <c r="AF3352" s="83"/>
      <c r="AG3352" s="87"/>
      <c r="AH3352" s="1"/>
      <c r="AI3352" s="1"/>
      <c r="AJ3352" s="1"/>
      <c r="AK3352" s="1"/>
      <c r="AL3352" s="1"/>
      <c r="AM3352" s="1"/>
      <c r="AN3352" s="1"/>
      <c r="AO3352" s="1"/>
      <c r="AP3352" s="1"/>
      <c r="AQ3352" s="1"/>
      <c r="AR3352" s="1"/>
      <c r="AS3352" s="1"/>
      <c r="AT3352" s="1"/>
      <c r="AU3352" s="1"/>
      <c r="AV3352" s="1"/>
      <c r="AW3352" s="1"/>
      <c r="AX3352" s="1"/>
      <c r="AY3352" s="1"/>
      <c r="AZ3352" s="1"/>
      <c r="BA3352" s="1"/>
      <c r="BB3352" s="1"/>
      <c r="BC3352" s="1"/>
      <c r="BD3352" s="1"/>
      <c r="BE3352" s="1"/>
      <c r="BF3352" s="1"/>
      <c r="BG3352" s="1"/>
      <c r="BH3352" s="1"/>
      <c r="BI3352" s="1"/>
      <c r="BJ3352" s="1"/>
      <c r="BK3352" s="1"/>
    </row>
    <row r="3353" spans="1:63" s="2" customFormat="1" ht="15" customHeight="1" x14ac:dyDescent="0.15">
      <c r="A3353" s="1"/>
      <c r="B3353" s="1"/>
      <c r="C3353" s="1"/>
      <c r="D3353" s="1"/>
      <c r="E3353" s="1"/>
      <c r="F3353" s="1"/>
      <c r="G3353" s="1"/>
      <c r="H3353" s="1"/>
      <c r="I3353" s="1"/>
      <c r="J3353" s="1"/>
      <c r="K3353" s="1"/>
      <c r="L3353" s="1"/>
      <c r="M3353" s="1"/>
      <c r="N3353" s="1"/>
      <c r="O3353" s="1"/>
      <c r="P3353" s="1"/>
      <c r="Q3353" s="1"/>
      <c r="R3353" s="1"/>
      <c r="S3353" s="1"/>
      <c r="T3353" s="1"/>
      <c r="U3353" s="1"/>
      <c r="V3353" s="1"/>
      <c r="W3353" s="1"/>
      <c r="X3353" s="1"/>
      <c r="Y3353" s="1"/>
      <c r="Z3353" s="1"/>
      <c r="AA3353" s="1"/>
      <c r="AB3353" s="1"/>
      <c r="AC3353" s="1"/>
      <c r="AD3353" s="1"/>
      <c r="AE3353" s="1"/>
      <c r="AF3353" s="83"/>
      <c r="AG3353" s="87"/>
      <c r="AH3353" s="1"/>
      <c r="AI3353" s="1"/>
      <c r="AJ3353" s="1"/>
      <c r="AK3353" s="1"/>
      <c r="AL3353" s="1"/>
      <c r="AM3353" s="1"/>
      <c r="AN3353" s="1"/>
      <c r="AO3353" s="1"/>
      <c r="AP3353" s="1"/>
      <c r="AQ3353" s="1"/>
      <c r="AR3353" s="1"/>
      <c r="AS3353" s="1"/>
      <c r="AT3353" s="1"/>
      <c r="AU3353" s="1"/>
      <c r="AV3353" s="1"/>
      <c r="AW3353" s="1"/>
      <c r="AX3353" s="1"/>
      <c r="AY3353" s="1"/>
      <c r="AZ3353" s="1"/>
      <c r="BA3353" s="1"/>
      <c r="BB3353" s="1"/>
      <c r="BC3353" s="1"/>
      <c r="BD3353" s="1"/>
      <c r="BE3353" s="1"/>
      <c r="BF3353" s="1"/>
      <c r="BG3353" s="1"/>
      <c r="BH3353" s="1"/>
      <c r="BI3353" s="1"/>
      <c r="BJ3353" s="1"/>
      <c r="BK3353" s="1"/>
    </row>
    <row r="3354" spans="1:63" s="2" customFormat="1" ht="15" customHeight="1" x14ac:dyDescent="0.15">
      <c r="A3354" s="1"/>
      <c r="B3354" s="1"/>
      <c r="C3354" s="1"/>
      <c r="D3354" s="1"/>
      <c r="E3354" s="1"/>
      <c r="F3354" s="1"/>
      <c r="G3354" s="1"/>
      <c r="H3354" s="1"/>
      <c r="I3354" s="1"/>
      <c r="J3354" s="1"/>
      <c r="K3354" s="1"/>
      <c r="L3354" s="1"/>
      <c r="M3354" s="1"/>
      <c r="N3354" s="1"/>
      <c r="O3354" s="1"/>
      <c r="P3354" s="1"/>
      <c r="Q3354" s="1"/>
      <c r="R3354" s="1"/>
      <c r="S3354" s="1"/>
      <c r="T3354" s="1"/>
      <c r="U3354" s="1"/>
      <c r="V3354" s="1"/>
      <c r="W3354" s="1"/>
      <c r="X3354" s="1"/>
      <c r="Y3354" s="1"/>
      <c r="Z3354" s="1"/>
      <c r="AA3354" s="1"/>
      <c r="AB3354" s="1"/>
      <c r="AC3354" s="1"/>
      <c r="AD3354" s="1"/>
      <c r="AE3354" s="1"/>
      <c r="AF3354" s="83"/>
      <c r="AG3354" s="87"/>
      <c r="AH3354" s="1"/>
      <c r="AI3354" s="1"/>
      <c r="AJ3354" s="1"/>
      <c r="AK3354" s="1"/>
      <c r="AL3354" s="1"/>
      <c r="AM3354" s="1"/>
      <c r="AN3354" s="1"/>
      <c r="AO3354" s="1"/>
      <c r="AP3354" s="1"/>
      <c r="AQ3354" s="1"/>
      <c r="AR3354" s="1"/>
      <c r="AS3354" s="1"/>
      <c r="AT3354" s="1"/>
      <c r="AU3354" s="1"/>
      <c r="AV3354" s="1"/>
      <c r="AW3354" s="1"/>
      <c r="AX3354" s="1"/>
      <c r="AY3354" s="1"/>
      <c r="AZ3354" s="1"/>
      <c r="BA3354" s="1"/>
      <c r="BB3354" s="1"/>
      <c r="BC3354" s="1"/>
      <c r="BD3354" s="1"/>
      <c r="BE3354" s="1"/>
      <c r="BF3354" s="1"/>
      <c r="BG3354" s="1"/>
      <c r="BH3354" s="1"/>
      <c r="BI3354" s="1"/>
      <c r="BJ3354" s="1"/>
      <c r="BK3354" s="1"/>
    </row>
    <row r="3355" spans="1:63" s="2" customFormat="1" ht="15" customHeight="1" x14ac:dyDescent="0.15">
      <c r="A3355" s="1"/>
      <c r="B3355" s="1"/>
      <c r="C3355" s="1"/>
      <c r="D3355" s="1"/>
      <c r="E3355" s="1"/>
      <c r="F3355" s="1"/>
      <c r="G3355" s="1"/>
      <c r="H3355" s="1"/>
      <c r="I3355" s="1"/>
      <c r="J3355" s="1"/>
      <c r="K3355" s="1"/>
      <c r="L3355" s="1"/>
      <c r="M3355" s="1"/>
      <c r="N3355" s="1"/>
      <c r="O3355" s="1"/>
      <c r="P3355" s="1"/>
      <c r="Q3355" s="1"/>
      <c r="R3355" s="1"/>
      <c r="S3355" s="1"/>
      <c r="T3355" s="1"/>
      <c r="U3355" s="1"/>
      <c r="V3355" s="1"/>
      <c r="W3355" s="1"/>
      <c r="X3355" s="1"/>
      <c r="Y3355" s="1"/>
      <c r="Z3355" s="1"/>
      <c r="AA3355" s="1"/>
      <c r="AB3355" s="1"/>
      <c r="AC3355" s="1"/>
      <c r="AD3355" s="1"/>
      <c r="AE3355" s="1"/>
      <c r="AF3355" s="83"/>
      <c r="AG3355" s="87"/>
      <c r="AH3355" s="1"/>
      <c r="AI3355" s="1"/>
      <c r="AJ3355" s="1"/>
      <c r="AK3355" s="1"/>
      <c r="AL3355" s="1"/>
      <c r="AM3355" s="1"/>
      <c r="AN3355" s="1"/>
      <c r="AO3355" s="1"/>
      <c r="AP3355" s="1"/>
      <c r="AQ3355" s="1"/>
      <c r="AR3355" s="1"/>
      <c r="AS3355" s="1"/>
      <c r="AT3355" s="1"/>
      <c r="AU3355" s="1"/>
      <c r="AV3355" s="1"/>
      <c r="AW3355" s="1"/>
      <c r="AX3355" s="1"/>
      <c r="AY3355" s="1"/>
      <c r="AZ3355" s="1"/>
      <c r="BA3355" s="1"/>
      <c r="BB3355" s="1"/>
      <c r="BC3355" s="1"/>
      <c r="BD3355" s="1"/>
      <c r="BE3355" s="1"/>
      <c r="BF3355" s="1"/>
      <c r="BG3355" s="1"/>
      <c r="BH3355" s="1"/>
      <c r="BI3355" s="1"/>
      <c r="BJ3355" s="1"/>
      <c r="BK3355" s="1"/>
    </row>
    <row r="3356" spans="1:63" s="2" customFormat="1" ht="15" customHeight="1" x14ac:dyDescent="0.15">
      <c r="A3356" s="1"/>
      <c r="B3356" s="1"/>
      <c r="C3356" s="1"/>
      <c r="D3356" s="1"/>
      <c r="E3356" s="1"/>
      <c r="F3356" s="1"/>
      <c r="G3356" s="1"/>
      <c r="H3356" s="1"/>
      <c r="I3356" s="1"/>
      <c r="J3356" s="1"/>
      <c r="K3356" s="1"/>
      <c r="L3356" s="1"/>
      <c r="M3356" s="1"/>
      <c r="N3356" s="1"/>
      <c r="O3356" s="1"/>
      <c r="P3356" s="1"/>
      <c r="Q3356" s="1"/>
      <c r="R3356" s="1"/>
      <c r="S3356" s="1"/>
      <c r="T3356" s="1"/>
      <c r="U3356" s="1"/>
      <c r="V3356" s="1"/>
      <c r="W3356" s="1"/>
      <c r="X3356" s="1"/>
      <c r="Y3356" s="1"/>
      <c r="Z3356" s="1"/>
      <c r="AA3356" s="1"/>
      <c r="AB3356" s="1"/>
      <c r="AC3356" s="1"/>
      <c r="AD3356" s="1"/>
      <c r="AE3356" s="1"/>
      <c r="AF3356" s="83"/>
      <c r="AG3356" s="87"/>
      <c r="AH3356" s="1"/>
      <c r="AI3356" s="1"/>
      <c r="AJ3356" s="1"/>
      <c r="AK3356" s="1"/>
      <c r="AL3356" s="1"/>
      <c r="AM3356" s="1"/>
      <c r="AN3356" s="1"/>
      <c r="AO3356" s="1"/>
      <c r="AP3356" s="1"/>
      <c r="AQ3356" s="1"/>
      <c r="AR3356" s="1"/>
      <c r="AS3356" s="1"/>
      <c r="AT3356" s="1"/>
      <c r="AU3356" s="1"/>
      <c r="AV3356" s="1"/>
      <c r="AW3356" s="1"/>
      <c r="AX3356" s="1"/>
      <c r="AY3356" s="1"/>
      <c r="AZ3356" s="1"/>
      <c r="BA3356" s="1"/>
      <c r="BB3356" s="1"/>
      <c r="BC3356" s="1"/>
      <c r="BD3356" s="1"/>
      <c r="BE3356" s="1"/>
      <c r="BF3356" s="1"/>
      <c r="BG3356" s="1"/>
      <c r="BH3356" s="1"/>
      <c r="BI3356" s="1"/>
      <c r="BJ3356" s="1"/>
      <c r="BK3356" s="1"/>
    </row>
    <row r="3357" spans="1:63" s="2" customFormat="1" ht="15" customHeight="1" x14ac:dyDescent="0.15">
      <c r="A3357" s="1"/>
      <c r="B3357" s="1"/>
      <c r="C3357" s="1"/>
      <c r="D3357" s="1"/>
      <c r="E3357" s="1"/>
      <c r="F3357" s="1"/>
      <c r="G3357" s="1"/>
      <c r="H3357" s="1"/>
      <c r="I3357" s="1"/>
      <c r="J3357" s="1"/>
      <c r="K3357" s="1"/>
      <c r="L3357" s="1"/>
      <c r="M3357" s="1"/>
      <c r="N3357" s="1"/>
      <c r="O3357" s="1"/>
      <c r="P3357" s="1"/>
      <c r="Q3357" s="1"/>
      <c r="R3357" s="1"/>
      <c r="S3357" s="1"/>
      <c r="T3357" s="1"/>
      <c r="U3357" s="1"/>
      <c r="V3357" s="1"/>
      <c r="W3357" s="1"/>
      <c r="X3357" s="1"/>
      <c r="Y3357" s="1"/>
      <c r="Z3357" s="1"/>
      <c r="AA3357" s="1"/>
      <c r="AB3357" s="1"/>
      <c r="AC3357" s="1"/>
      <c r="AD3357" s="1"/>
      <c r="AE3357" s="1"/>
      <c r="AF3357" s="83"/>
      <c r="AG3357" s="87"/>
      <c r="AH3357" s="1"/>
      <c r="AI3357" s="1"/>
      <c r="AJ3357" s="1"/>
      <c r="AK3357" s="1"/>
      <c r="AL3357" s="1"/>
      <c r="AM3357" s="1"/>
      <c r="AN3357" s="1"/>
      <c r="AO3357" s="1"/>
      <c r="AP3357" s="1"/>
      <c r="AQ3357" s="1"/>
      <c r="AR3357" s="1"/>
      <c r="AS3357" s="1"/>
      <c r="AT3357" s="1"/>
      <c r="AU3357" s="1"/>
      <c r="AV3357" s="1"/>
      <c r="AW3357" s="1"/>
      <c r="AX3357" s="1"/>
      <c r="AY3357" s="1"/>
      <c r="AZ3357" s="1"/>
      <c r="BA3357" s="1"/>
      <c r="BB3357" s="1"/>
      <c r="BC3357" s="1"/>
      <c r="BD3357" s="1"/>
      <c r="BE3357" s="1"/>
      <c r="BF3357" s="1"/>
      <c r="BG3357" s="1"/>
      <c r="BH3357" s="1"/>
      <c r="BI3357" s="1"/>
      <c r="BJ3357" s="1"/>
      <c r="BK3357" s="1"/>
    </row>
    <row r="3358" spans="1:63" s="2" customFormat="1" ht="15" customHeight="1" x14ac:dyDescent="0.15">
      <c r="A3358" s="1"/>
      <c r="B3358" s="1"/>
      <c r="C3358" s="1"/>
      <c r="D3358" s="1"/>
      <c r="E3358" s="1"/>
      <c r="F3358" s="1"/>
      <c r="G3358" s="1"/>
      <c r="H3358" s="1"/>
      <c r="I3358" s="1"/>
      <c r="J3358" s="1"/>
      <c r="K3358" s="1"/>
      <c r="L3358" s="1"/>
      <c r="M3358" s="1"/>
      <c r="N3358" s="1"/>
      <c r="O3358" s="1"/>
      <c r="P3358" s="1"/>
      <c r="Q3358" s="1"/>
      <c r="R3358" s="1"/>
      <c r="S3358" s="1"/>
      <c r="T3358" s="1"/>
      <c r="U3358" s="1"/>
      <c r="V3358" s="1"/>
      <c r="W3358" s="1"/>
      <c r="X3358" s="1"/>
      <c r="Y3358" s="1"/>
      <c r="Z3358" s="1"/>
      <c r="AA3358" s="1"/>
      <c r="AB3358" s="1"/>
      <c r="AC3358" s="1"/>
      <c r="AD3358" s="1"/>
      <c r="AE3358" s="1"/>
      <c r="AF3358" s="83"/>
      <c r="AG3358" s="87"/>
      <c r="AH3358" s="1"/>
      <c r="AI3358" s="1"/>
      <c r="AJ3358" s="1"/>
      <c r="AK3358" s="1"/>
      <c r="AL3358" s="1"/>
      <c r="AM3358" s="1"/>
      <c r="AN3358" s="1"/>
      <c r="AO3358" s="1"/>
      <c r="AP3358" s="1"/>
      <c r="AQ3358" s="1"/>
      <c r="AR3358" s="1"/>
      <c r="AS3358" s="1"/>
      <c r="AT3358" s="1"/>
      <c r="AU3358" s="1"/>
      <c r="AV3358" s="1"/>
      <c r="AW3358" s="1"/>
      <c r="AX3358" s="1"/>
      <c r="AY3358" s="1"/>
      <c r="AZ3358" s="1"/>
      <c r="BA3358" s="1"/>
      <c r="BB3358" s="1"/>
      <c r="BC3358" s="1"/>
      <c r="BD3358" s="1"/>
      <c r="BE3358" s="1"/>
      <c r="BF3358" s="1"/>
      <c r="BG3358" s="1"/>
      <c r="BH3358" s="1"/>
      <c r="BI3358" s="1"/>
      <c r="BJ3358" s="1"/>
      <c r="BK3358" s="1"/>
    </row>
    <row r="3359" spans="1:63" s="2" customFormat="1" ht="15" customHeight="1" x14ac:dyDescent="0.15">
      <c r="A3359" s="1"/>
      <c r="B3359" s="1"/>
      <c r="C3359" s="1"/>
      <c r="D3359" s="1"/>
      <c r="E3359" s="1"/>
      <c r="F3359" s="1"/>
      <c r="G3359" s="1"/>
      <c r="H3359" s="1"/>
      <c r="I3359" s="1"/>
      <c r="J3359" s="1"/>
      <c r="K3359" s="1"/>
      <c r="L3359" s="1"/>
      <c r="M3359" s="1"/>
      <c r="N3359" s="1"/>
      <c r="O3359" s="1"/>
      <c r="P3359" s="1"/>
      <c r="Q3359" s="1"/>
      <c r="R3359" s="1"/>
      <c r="S3359" s="1"/>
      <c r="T3359" s="1"/>
      <c r="U3359" s="1"/>
      <c r="V3359" s="1"/>
      <c r="W3359" s="1"/>
      <c r="X3359" s="1"/>
      <c r="Y3359" s="1"/>
      <c r="Z3359" s="1"/>
      <c r="AA3359" s="1"/>
      <c r="AB3359" s="1"/>
      <c r="AC3359" s="1"/>
      <c r="AD3359" s="1"/>
      <c r="AE3359" s="1"/>
      <c r="AF3359" s="83"/>
      <c r="AG3359" s="87"/>
      <c r="AH3359" s="1"/>
      <c r="AI3359" s="1"/>
      <c r="AJ3359" s="1"/>
      <c r="AK3359" s="1"/>
      <c r="AL3359" s="1"/>
      <c r="AM3359" s="1"/>
      <c r="AN3359" s="1"/>
      <c r="AO3359" s="1"/>
      <c r="AP3359" s="1"/>
      <c r="AQ3359" s="1"/>
      <c r="AR3359" s="1"/>
      <c r="AS3359" s="1"/>
      <c r="AT3359" s="1"/>
      <c r="AU3359" s="1"/>
      <c r="AV3359" s="1"/>
      <c r="AW3359" s="1"/>
      <c r="AX3359" s="1"/>
      <c r="AY3359" s="1"/>
      <c r="AZ3359" s="1"/>
      <c r="BA3359" s="1"/>
      <c r="BB3359" s="1"/>
      <c r="BC3359" s="1"/>
      <c r="BD3359" s="1"/>
      <c r="BE3359" s="1"/>
      <c r="BF3359" s="1"/>
      <c r="BG3359" s="1"/>
      <c r="BH3359" s="1"/>
      <c r="BI3359" s="1"/>
      <c r="BJ3359" s="1"/>
      <c r="BK3359" s="1"/>
    </row>
    <row r="3360" spans="1:63" s="2" customFormat="1" ht="15" customHeight="1" x14ac:dyDescent="0.15">
      <c r="A3360" s="1"/>
      <c r="B3360" s="1"/>
      <c r="C3360" s="1"/>
      <c r="D3360" s="1"/>
      <c r="E3360" s="1"/>
      <c r="F3360" s="1"/>
      <c r="G3360" s="1"/>
      <c r="H3360" s="1"/>
      <c r="I3360" s="1"/>
      <c r="J3360" s="1"/>
      <c r="K3360" s="1"/>
      <c r="L3360" s="1"/>
      <c r="M3360" s="1"/>
      <c r="N3360" s="1"/>
      <c r="O3360" s="1"/>
      <c r="P3360" s="1"/>
      <c r="Q3360" s="1"/>
      <c r="R3360" s="1"/>
      <c r="S3360" s="1"/>
      <c r="T3360" s="1"/>
      <c r="U3360" s="1"/>
      <c r="V3360" s="1"/>
      <c r="W3360" s="1"/>
      <c r="X3360" s="1"/>
      <c r="Y3360" s="1"/>
      <c r="Z3360" s="1"/>
      <c r="AA3360" s="1"/>
      <c r="AB3360" s="1"/>
      <c r="AC3360" s="1"/>
      <c r="AD3360" s="1"/>
      <c r="AE3360" s="1"/>
      <c r="AF3360" s="83"/>
      <c r="AG3360" s="87"/>
      <c r="AH3360" s="1"/>
      <c r="AI3360" s="1"/>
      <c r="AJ3360" s="1"/>
      <c r="AK3360" s="1"/>
      <c r="AL3360" s="1"/>
      <c r="AM3360" s="1"/>
      <c r="AN3360" s="1"/>
      <c r="AO3360" s="1"/>
      <c r="AP3360" s="1"/>
      <c r="AQ3360" s="1"/>
      <c r="AR3360" s="1"/>
      <c r="AS3360" s="1"/>
      <c r="AT3360" s="1"/>
      <c r="AU3360" s="1"/>
      <c r="AV3360" s="1"/>
      <c r="AW3360" s="1"/>
      <c r="AX3360" s="1"/>
      <c r="AY3360" s="1"/>
      <c r="AZ3360" s="1"/>
      <c r="BA3360" s="1"/>
      <c r="BB3360" s="1"/>
      <c r="BC3360" s="1"/>
      <c r="BD3360" s="1"/>
      <c r="BE3360" s="1"/>
      <c r="BF3360" s="1"/>
      <c r="BG3360" s="1"/>
      <c r="BH3360" s="1"/>
      <c r="BI3360" s="1"/>
      <c r="BJ3360" s="1"/>
      <c r="BK3360" s="1"/>
    </row>
    <row r="3361" spans="1:63" s="2" customFormat="1" ht="15" customHeight="1" x14ac:dyDescent="0.15">
      <c r="A3361" s="1"/>
      <c r="B3361" s="1"/>
      <c r="C3361" s="1"/>
      <c r="D3361" s="1"/>
      <c r="E3361" s="1"/>
      <c r="F3361" s="1"/>
      <c r="G3361" s="1"/>
      <c r="H3361" s="1"/>
      <c r="I3361" s="1"/>
      <c r="J3361" s="1"/>
      <c r="K3361" s="1"/>
      <c r="L3361" s="1"/>
      <c r="M3361" s="1"/>
      <c r="N3361" s="1"/>
      <c r="O3361" s="1"/>
      <c r="P3361" s="1"/>
      <c r="Q3361" s="1"/>
      <c r="R3361" s="1"/>
      <c r="S3361" s="1"/>
      <c r="T3361" s="1"/>
      <c r="U3361" s="1"/>
      <c r="V3361" s="1"/>
      <c r="W3361" s="1"/>
      <c r="X3361" s="1"/>
      <c r="Y3361" s="1"/>
      <c r="Z3361" s="1"/>
      <c r="AA3361" s="1"/>
      <c r="AB3361" s="1"/>
      <c r="AC3361" s="1"/>
      <c r="AD3361" s="1"/>
      <c r="AE3361" s="1"/>
      <c r="AF3361" s="83"/>
      <c r="AG3361" s="87"/>
      <c r="AH3361" s="1"/>
      <c r="AI3361" s="1"/>
      <c r="AJ3361" s="1"/>
      <c r="AK3361" s="1"/>
      <c r="AL3361" s="1"/>
      <c r="AM3361" s="1"/>
      <c r="AN3361" s="1"/>
      <c r="AO3361" s="1"/>
      <c r="AP3361" s="1"/>
      <c r="AQ3361" s="1"/>
      <c r="AR3361" s="1"/>
      <c r="AS3361" s="1"/>
      <c r="AT3361" s="1"/>
      <c r="AU3361" s="1"/>
      <c r="AV3361" s="1"/>
      <c r="AW3361" s="1"/>
      <c r="AX3361" s="1"/>
      <c r="AY3361" s="1"/>
      <c r="AZ3361" s="1"/>
      <c r="BA3361" s="1"/>
      <c r="BB3361" s="1"/>
      <c r="BC3361" s="1"/>
      <c r="BD3361" s="1"/>
      <c r="BE3361" s="1"/>
      <c r="BF3361" s="1"/>
      <c r="BG3361" s="1"/>
      <c r="BH3361" s="1"/>
      <c r="BI3361" s="1"/>
      <c r="BJ3361" s="1"/>
      <c r="BK3361" s="1"/>
    </row>
    <row r="3362" spans="1:63" s="2" customFormat="1" ht="15" customHeight="1" x14ac:dyDescent="0.15">
      <c r="A3362" s="1"/>
      <c r="B3362" s="1"/>
      <c r="C3362" s="1"/>
      <c r="D3362" s="1"/>
      <c r="E3362" s="1"/>
      <c r="F3362" s="1"/>
      <c r="G3362" s="1"/>
      <c r="H3362" s="1"/>
      <c r="I3362" s="1"/>
      <c r="J3362" s="1"/>
      <c r="K3362" s="1"/>
      <c r="L3362" s="1"/>
      <c r="M3362" s="1"/>
      <c r="N3362" s="1"/>
      <c r="O3362" s="1"/>
      <c r="P3362" s="1"/>
      <c r="Q3362" s="1"/>
      <c r="R3362" s="1"/>
      <c r="S3362" s="1"/>
      <c r="T3362" s="1"/>
      <c r="U3362" s="1"/>
      <c r="V3362" s="1"/>
      <c r="W3362" s="1"/>
      <c r="X3362" s="1"/>
      <c r="Y3362" s="1"/>
      <c r="Z3362" s="1"/>
      <c r="AA3362" s="1"/>
      <c r="AB3362" s="1"/>
      <c r="AC3362" s="1"/>
      <c r="AD3362" s="1"/>
      <c r="AE3362" s="1"/>
      <c r="AF3362" s="83"/>
      <c r="AG3362" s="87"/>
      <c r="AH3362" s="1"/>
      <c r="AI3362" s="1"/>
      <c r="AJ3362" s="1"/>
      <c r="AK3362" s="1"/>
      <c r="AL3362" s="1"/>
      <c r="AM3362" s="1"/>
      <c r="AN3362" s="1"/>
      <c r="AO3362" s="1"/>
      <c r="AP3362" s="1"/>
      <c r="AQ3362" s="1"/>
      <c r="AR3362" s="1"/>
      <c r="AS3362" s="1"/>
      <c r="AT3362" s="1"/>
      <c r="AU3362" s="1"/>
      <c r="AV3362" s="1"/>
      <c r="AW3362" s="1"/>
      <c r="AX3362" s="1"/>
      <c r="AY3362" s="1"/>
      <c r="AZ3362" s="1"/>
      <c r="BA3362" s="1"/>
      <c r="BB3362" s="1"/>
      <c r="BC3362" s="1"/>
      <c r="BD3362" s="1"/>
      <c r="BE3362" s="1"/>
      <c r="BF3362" s="1"/>
      <c r="BG3362" s="1"/>
      <c r="BH3362" s="1"/>
      <c r="BI3362" s="1"/>
      <c r="BJ3362" s="1"/>
      <c r="BK3362" s="1"/>
    </row>
    <row r="3363" spans="1:63" s="2" customFormat="1" ht="15" customHeight="1" x14ac:dyDescent="0.15">
      <c r="A3363" s="1"/>
      <c r="B3363" s="1"/>
      <c r="C3363" s="1"/>
      <c r="D3363" s="1"/>
      <c r="E3363" s="1"/>
      <c r="F3363" s="1"/>
      <c r="G3363" s="1"/>
      <c r="H3363" s="1"/>
      <c r="I3363" s="1"/>
      <c r="J3363" s="1"/>
      <c r="K3363" s="1"/>
      <c r="L3363" s="1"/>
      <c r="M3363" s="1"/>
      <c r="N3363" s="1"/>
      <c r="O3363" s="1"/>
      <c r="P3363" s="1"/>
      <c r="Q3363" s="1"/>
      <c r="R3363" s="1"/>
      <c r="S3363" s="1"/>
      <c r="T3363" s="1"/>
      <c r="U3363" s="1"/>
      <c r="V3363" s="1"/>
      <c r="W3363" s="1"/>
      <c r="X3363" s="1"/>
      <c r="Y3363" s="1"/>
      <c r="Z3363" s="1"/>
      <c r="AA3363" s="1"/>
      <c r="AB3363" s="1"/>
      <c r="AC3363" s="1"/>
      <c r="AD3363" s="1"/>
      <c r="AE3363" s="1"/>
      <c r="AF3363" s="83"/>
      <c r="AG3363" s="87"/>
      <c r="AH3363" s="1"/>
      <c r="AI3363" s="1"/>
      <c r="AJ3363" s="1"/>
      <c r="AK3363" s="1"/>
      <c r="AL3363" s="1"/>
      <c r="AM3363" s="1"/>
      <c r="AN3363" s="1"/>
      <c r="AO3363" s="1"/>
      <c r="AP3363" s="1"/>
      <c r="AQ3363" s="1"/>
      <c r="AR3363" s="1"/>
      <c r="AS3363" s="1"/>
      <c r="AT3363" s="1"/>
      <c r="AU3363" s="1"/>
      <c r="AV3363" s="1"/>
      <c r="AW3363" s="1"/>
      <c r="AX3363" s="1"/>
      <c r="AY3363" s="1"/>
      <c r="AZ3363" s="1"/>
      <c r="BA3363" s="1"/>
      <c r="BB3363" s="1"/>
      <c r="BC3363" s="1"/>
      <c r="BD3363" s="1"/>
      <c r="BE3363" s="1"/>
      <c r="BF3363" s="1"/>
      <c r="BG3363" s="1"/>
      <c r="BH3363" s="1"/>
      <c r="BI3363" s="1"/>
      <c r="BJ3363" s="1"/>
      <c r="BK3363" s="1"/>
    </row>
    <row r="3364" spans="1:63" s="2" customFormat="1" ht="15" customHeight="1" x14ac:dyDescent="0.15">
      <c r="A3364" s="1"/>
      <c r="B3364" s="1"/>
      <c r="C3364" s="1"/>
      <c r="D3364" s="1"/>
      <c r="E3364" s="1"/>
      <c r="F3364" s="1"/>
      <c r="G3364" s="1"/>
      <c r="H3364" s="1"/>
      <c r="I3364" s="1"/>
      <c r="J3364" s="1"/>
      <c r="K3364" s="1"/>
      <c r="L3364" s="1"/>
      <c r="M3364" s="1"/>
      <c r="N3364" s="1"/>
      <c r="O3364" s="1"/>
      <c r="P3364" s="1"/>
      <c r="Q3364" s="1"/>
      <c r="R3364" s="1"/>
      <c r="S3364" s="1"/>
      <c r="T3364" s="1"/>
      <c r="U3364" s="1"/>
      <c r="V3364" s="1"/>
      <c r="W3364" s="1"/>
      <c r="X3364" s="1"/>
      <c r="Y3364" s="1"/>
      <c r="Z3364" s="1"/>
      <c r="AA3364" s="1"/>
      <c r="AB3364" s="1"/>
      <c r="AC3364" s="1"/>
      <c r="AD3364" s="1"/>
      <c r="AE3364" s="1"/>
      <c r="AF3364" s="83"/>
      <c r="AG3364" s="87"/>
      <c r="AH3364" s="1"/>
      <c r="AI3364" s="1"/>
      <c r="AJ3364" s="1"/>
      <c r="AK3364" s="1"/>
      <c r="AL3364" s="1"/>
      <c r="AM3364" s="1"/>
      <c r="AN3364" s="1"/>
      <c r="AO3364" s="1"/>
      <c r="AP3364" s="1"/>
      <c r="AQ3364" s="1"/>
      <c r="AR3364" s="1"/>
      <c r="AS3364" s="1"/>
      <c r="AT3364" s="1"/>
      <c r="AU3364" s="1"/>
      <c r="AV3364" s="1"/>
      <c r="AW3364" s="1"/>
      <c r="AX3364" s="1"/>
      <c r="AY3364" s="1"/>
      <c r="AZ3364" s="1"/>
      <c r="BA3364" s="1"/>
      <c r="BB3364" s="1"/>
      <c r="BC3364" s="1"/>
      <c r="BD3364" s="1"/>
      <c r="BE3364" s="1"/>
      <c r="BF3364" s="1"/>
      <c r="BG3364" s="1"/>
      <c r="BH3364" s="1"/>
      <c r="BI3364" s="1"/>
      <c r="BJ3364" s="1"/>
      <c r="BK3364" s="1"/>
    </row>
    <row r="3365" spans="1:63" s="2" customFormat="1" ht="15" customHeight="1" x14ac:dyDescent="0.15">
      <c r="A3365" s="1"/>
      <c r="B3365" s="1"/>
      <c r="C3365" s="1"/>
      <c r="D3365" s="1"/>
      <c r="E3365" s="1"/>
      <c r="F3365" s="1"/>
      <c r="G3365" s="1"/>
      <c r="H3365" s="1"/>
      <c r="I3365" s="1"/>
      <c r="J3365" s="1"/>
      <c r="K3365" s="1"/>
      <c r="L3365" s="1"/>
      <c r="M3365" s="1"/>
      <c r="N3365" s="1"/>
      <c r="O3365" s="1"/>
      <c r="P3365" s="1"/>
      <c r="Q3365" s="1"/>
      <c r="R3365" s="1"/>
      <c r="S3365" s="1"/>
      <c r="T3365" s="1"/>
      <c r="U3365" s="1"/>
      <c r="V3365" s="1"/>
      <c r="W3365" s="1"/>
      <c r="X3365" s="1"/>
      <c r="Y3365" s="1"/>
      <c r="Z3365" s="1"/>
      <c r="AA3365" s="1"/>
      <c r="AB3365" s="1"/>
      <c r="AC3365" s="1"/>
      <c r="AD3365" s="1"/>
      <c r="AE3365" s="1"/>
      <c r="AF3365" s="83"/>
      <c r="AG3365" s="87"/>
      <c r="AH3365" s="1"/>
      <c r="AI3365" s="1"/>
      <c r="AJ3365" s="1"/>
      <c r="AK3365" s="1"/>
      <c r="AL3365" s="1"/>
      <c r="AM3365" s="1"/>
      <c r="AN3365" s="1"/>
      <c r="AO3365" s="1"/>
      <c r="AP3365" s="1"/>
      <c r="AQ3365" s="1"/>
      <c r="AR3365" s="1"/>
      <c r="AS3365" s="1"/>
      <c r="AT3365" s="1"/>
      <c r="AU3365" s="1"/>
      <c r="AV3365" s="1"/>
      <c r="AW3365" s="1"/>
      <c r="AX3365" s="1"/>
      <c r="AY3365" s="1"/>
      <c r="AZ3365" s="1"/>
      <c r="BA3365" s="1"/>
      <c r="BB3365" s="1"/>
      <c r="BC3365" s="1"/>
      <c r="BD3365" s="1"/>
      <c r="BE3365" s="1"/>
      <c r="BF3365" s="1"/>
      <c r="BG3365" s="1"/>
      <c r="BH3365" s="1"/>
      <c r="BI3365" s="1"/>
      <c r="BJ3365" s="1"/>
      <c r="BK3365" s="1"/>
    </row>
    <row r="3366" spans="1:63" s="2" customFormat="1" ht="15" customHeight="1" x14ac:dyDescent="0.15">
      <c r="A3366" s="1"/>
      <c r="B3366" s="1"/>
      <c r="C3366" s="1"/>
      <c r="D3366" s="1"/>
      <c r="E3366" s="1"/>
      <c r="F3366" s="1"/>
      <c r="G3366" s="1"/>
      <c r="H3366" s="1"/>
      <c r="I3366" s="1"/>
      <c r="J3366" s="1"/>
      <c r="K3366" s="1"/>
      <c r="L3366" s="1"/>
      <c r="M3366" s="1"/>
      <c r="N3366" s="1"/>
      <c r="O3366" s="1"/>
      <c r="P3366" s="1"/>
      <c r="Q3366" s="1"/>
      <c r="R3366" s="1"/>
      <c r="S3366" s="1"/>
      <c r="T3366" s="1"/>
      <c r="U3366" s="1"/>
      <c r="V3366" s="1"/>
      <c r="W3366" s="1"/>
      <c r="X3366" s="1"/>
      <c r="Y3366" s="1"/>
      <c r="Z3366" s="1"/>
      <c r="AA3366" s="1"/>
      <c r="AB3366" s="1"/>
      <c r="AC3366" s="1"/>
      <c r="AD3366" s="1"/>
      <c r="AE3366" s="1"/>
      <c r="AF3366" s="83"/>
      <c r="AG3366" s="87"/>
      <c r="AH3366" s="1"/>
      <c r="AI3366" s="1"/>
      <c r="AJ3366" s="1"/>
      <c r="AK3366" s="1"/>
      <c r="AL3366" s="1"/>
      <c r="AM3366" s="1"/>
      <c r="AN3366" s="1"/>
      <c r="AO3366" s="1"/>
      <c r="AP3366" s="1"/>
      <c r="AQ3366" s="1"/>
      <c r="AR3366" s="1"/>
      <c r="AS3366" s="1"/>
      <c r="AT3366" s="1"/>
      <c r="AU3366" s="1"/>
      <c r="AV3366" s="1"/>
      <c r="AW3366" s="1"/>
      <c r="AX3366" s="1"/>
      <c r="AY3366" s="1"/>
      <c r="AZ3366" s="1"/>
      <c r="BA3366" s="1"/>
      <c r="BB3366" s="1"/>
      <c r="BC3366" s="1"/>
      <c r="BD3366" s="1"/>
      <c r="BE3366" s="1"/>
      <c r="BF3366" s="1"/>
      <c r="BG3366" s="1"/>
      <c r="BH3366" s="1"/>
      <c r="BI3366" s="1"/>
      <c r="BJ3366" s="1"/>
      <c r="BK3366" s="1"/>
    </row>
    <row r="3367" spans="1:63" s="2" customFormat="1" ht="15" customHeight="1" x14ac:dyDescent="0.15">
      <c r="A3367" s="1"/>
      <c r="B3367" s="1"/>
      <c r="C3367" s="1"/>
      <c r="D3367" s="1"/>
      <c r="E3367" s="1"/>
      <c r="F3367" s="1"/>
      <c r="G3367" s="1"/>
      <c r="H3367" s="1"/>
      <c r="I3367" s="1"/>
      <c r="J3367" s="1"/>
      <c r="K3367" s="1"/>
      <c r="L3367" s="1"/>
      <c r="M3367" s="1"/>
      <c r="N3367" s="1"/>
      <c r="O3367" s="1"/>
      <c r="P3367" s="1"/>
      <c r="Q3367" s="1"/>
      <c r="R3367" s="1"/>
      <c r="S3367" s="1"/>
      <c r="T3367" s="1"/>
      <c r="U3367" s="1"/>
      <c r="V3367" s="1"/>
      <c r="W3367" s="1"/>
      <c r="X3367" s="1"/>
      <c r="Y3367" s="1"/>
      <c r="Z3367" s="1"/>
      <c r="AA3367" s="1"/>
      <c r="AB3367" s="1"/>
      <c r="AC3367" s="1"/>
      <c r="AD3367" s="1"/>
      <c r="AE3367" s="1"/>
      <c r="AF3367" s="83"/>
      <c r="AG3367" s="87"/>
      <c r="AH3367" s="1"/>
      <c r="AI3367" s="1"/>
      <c r="AJ3367" s="1"/>
      <c r="AK3367" s="1"/>
      <c r="AL3367" s="1"/>
      <c r="AM3367" s="1"/>
      <c r="AN3367" s="1"/>
      <c r="AO3367" s="1"/>
      <c r="AP3367" s="1"/>
      <c r="AQ3367" s="1"/>
      <c r="AR3367" s="1"/>
      <c r="AS3367" s="1"/>
      <c r="AT3367" s="1"/>
      <c r="AU3367" s="1"/>
      <c r="AV3367" s="1"/>
      <c r="AW3367" s="1"/>
      <c r="AX3367" s="1"/>
      <c r="AY3367" s="1"/>
      <c r="AZ3367" s="1"/>
      <c r="BA3367" s="1"/>
      <c r="BB3367" s="1"/>
      <c r="BC3367" s="1"/>
      <c r="BD3367" s="1"/>
      <c r="BE3367" s="1"/>
      <c r="BF3367" s="1"/>
      <c r="BG3367" s="1"/>
      <c r="BH3367" s="1"/>
      <c r="BI3367" s="1"/>
      <c r="BJ3367" s="1"/>
      <c r="BK3367" s="1"/>
    </row>
    <row r="3368" spans="1:63" s="2" customFormat="1" ht="15" customHeight="1" x14ac:dyDescent="0.15">
      <c r="A3368" s="1"/>
      <c r="B3368" s="1"/>
      <c r="C3368" s="1"/>
      <c r="D3368" s="1"/>
      <c r="E3368" s="1"/>
      <c r="F3368" s="1"/>
      <c r="G3368" s="1"/>
      <c r="H3368" s="1"/>
      <c r="I3368" s="1"/>
      <c r="J3368" s="1"/>
      <c r="K3368" s="1"/>
      <c r="L3368" s="1"/>
      <c r="M3368" s="1"/>
      <c r="N3368" s="1"/>
      <c r="O3368" s="1"/>
      <c r="P3368" s="1"/>
      <c r="Q3368" s="1"/>
      <c r="R3368" s="1"/>
      <c r="S3368" s="1"/>
      <c r="T3368" s="1"/>
      <c r="U3368" s="1"/>
      <c r="V3368" s="1"/>
      <c r="W3368" s="1"/>
      <c r="X3368" s="1"/>
      <c r="Y3368" s="1"/>
      <c r="Z3368" s="1"/>
      <c r="AA3368" s="1"/>
      <c r="AB3368" s="1"/>
      <c r="AC3368" s="1"/>
      <c r="AD3368" s="1"/>
      <c r="AE3368" s="1"/>
      <c r="AF3368" s="83"/>
      <c r="AG3368" s="87"/>
      <c r="AH3368" s="1"/>
      <c r="AI3368" s="1"/>
      <c r="AJ3368" s="1"/>
      <c r="AK3368" s="1"/>
      <c r="AL3368" s="1"/>
      <c r="AM3368" s="1"/>
      <c r="AN3368" s="1"/>
      <c r="AO3368" s="1"/>
      <c r="AP3368" s="1"/>
      <c r="AQ3368" s="1"/>
      <c r="AR3368" s="1"/>
      <c r="AS3368" s="1"/>
      <c r="AT3368" s="1"/>
      <c r="AU3368" s="1"/>
      <c r="AV3368" s="1"/>
      <c r="AW3368" s="1"/>
      <c r="AX3368" s="1"/>
      <c r="AY3368" s="1"/>
      <c r="AZ3368" s="1"/>
      <c r="BA3368" s="1"/>
      <c r="BB3368" s="1"/>
      <c r="BC3368" s="1"/>
      <c r="BD3368" s="1"/>
      <c r="BE3368" s="1"/>
      <c r="BF3368" s="1"/>
      <c r="BG3368" s="1"/>
      <c r="BH3368" s="1"/>
      <c r="BI3368" s="1"/>
      <c r="BJ3368" s="1"/>
      <c r="BK3368" s="1"/>
    </row>
    <row r="3369" spans="1:63" s="2" customFormat="1" ht="15" customHeight="1" x14ac:dyDescent="0.15">
      <c r="A3369" s="1"/>
      <c r="B3369" s="1"/>
      <c r="C3369" s="1"/>
      <c r="D3369" s="1"/>
      <c r="E3369" s="1"/>
      <c r="F3369" s="1"/>
      <c r="G3369" s="1"/>
      <c r="H3369" s="1"/>
      <c r="I3369" s="1"/>
      <c r="J3369" s="1"/>
      <c r="K3369" s="1"/>
      <c r="L3369" s="1"/>
      <c r="M3369" s="1"/>
      <c r="N3369" s="1"/>
      <c r="O3369" s="1"/>
      <c r="P3369" s="1"/>
      <c r="Q3369" s="1"/>
      <c r="R3369" s="1"/>
      <c r="S3369" s="1"/>
      <c r="T3369" s="1"/>
      <c r="U3369" s="1"/>
      <c r="V3369" s="1"/>
      <c r="W3369" s="1"/>
      <c r="X3369" s="1"/>
      <c r="Y3369" s="1"/>
      <c r="Z3369" s="1"/>
      <c r="AA3369" s="1"/>
      <c r="AB3369" s="1"/>
      <c r="AC3369" s="1"/>
      <c r="AD3369" s="1"/>
      <c r="AE3369" s="1"/>
      <c r="AF3369" s="83"/>
      <c r="AG3369" s="87"/>
      <c r="AH3369" s="1"/>
      <c r="AI3369" s="1"/>
      <c r="AJ3369" s="1"/>
      <c r="AK3369" s="1"/>
      <c r="AL3369" s="1"/>
      <c r="AM3369" s="1"/>
      <c r="AN3369" s="1"/>
      <c r="AO3369" s="1"/>
      <c r="AP3369" s="1"/>
      <c r="AQ3369" s="1"/>
      <c r="AR3369" s="1"/>
      <c r="AS3369" s="1"/>
      <c r="AT3369" s="1"/>
      <c r="AU3369" s="1"/>
      <c r="AV3369" s="1"/>
      <c r="AW3369" s="1"/>
      <c r="AX3369" s="1"/>
      <c r="AY3369" s="1"/>
      <c r="AZ3369" s="1"/>
      <c r="BA3369" s="1"/>
      <c r="BB3369" s="1"/>
      <c r="BC3369" s="1"/>
      <c r="BD3369" s="1"/>
      <c r="BE3369" s="1"/>
      <c r="BF3369" s="1"/>
      <c r="BG3369" s="1"/>
      <c r="BH3369" s="1"/>
      <c r="BI3369" s="1"/>
      <c r="BJ3369" s="1"/>
      <c r="BK3369" s="1"/>
    </row>
    <row r="3370" spans="1:63" s="2" customFormat="1" ht="15" customHeight="1" x14ac:dyDescent="0.15">
      <c r="A3370" s="1"/>
      <c r="B3370" s="1"/>
      <c r="C3370" s="1"/>
      <c r="D3370" s="1"/>
      <c r="E3370" s="1"/>
      <c r="F3370" s="1"/>
      <c r="G3370" s="1"/>
      <c r="H3370" s="1"/>
      <c r="I3370" s="1"/>
      <c r="J3370" s="1"/>
      <c r="K3370" s="1"/>
      <c r="L3370" s="1"/>
      <c r="M3370" s="1"/>
      <c r="N3370" s="1"/>
      <c r="O3370" s="1"/>
      <c r="P3370" s="1"/>
      <c r="Q3370" s="1"/>
      <c r="R3370" s="1"/>
      <c r="S3370" s="1"/>
      <c r="T3370" s="1"/>
      <c r="U3370" s="1"/>
      <c r="V3370" s="1"/>
      <c r="W3370" s="1"/>
      <c r="X3370" s="1"/>
      <c r="Y3370" s="1"/>
      <c r="Z3370" s="1"/>
      <c r="AA3370" s="1"/>
      <c r="AB3370" s="1"/>
      <c r="AC3370" s="1"/>
      <c r="AD3370" s="1"/>
      <c r="AE3370" s="1"/>
      <c r="AF3370" s="83"/>
      <c r="AG3370" s="87"/>
      <c r="AH3370" s="1"/>
      <c r="AI3370" s="1"/>
      <c r="AJ3370" s="1"/>
      <c r="AK3370" s="1"/>
      <c r="AL3370" s="1"/>
      <c r="AM3370" s="1"/>
      <c r="AN3370" s="1"/>
      <c r="AO3370" s="1"/>
      <c r="AP3370" s="1"/>
      <c r="AQ3370" s="1"/>
      <c r="AR3370" s="1"/>
      <c r="AS3370" s="1"/>
      <c r="AT3370" s="1"/>
      <c r="AU3370" s="1"/>
      <c r="AV3370" s="1"/>
      <c r="AW3370" s="1"/>
      <c r="AX3370" s="1"/>
      <c r="AY3370" s="1"/>
      <c r="AZ3370" s="1"/>
      <c r="BA3370" s="1"/>
      <c r="BB3370" s="1"/>
      <c r="BC3370" s="1"/>
      <c r="BD3370" s="1"/>
      <c r="BE3370" s="1"/>
      <c r="BF3370" s="1"/>
      <c r="BG3370" s="1"/>
      <c r="BH3370" s="1"/>
      <c r="BI3370" s="1"/>
      <c r="BJ3370" s="1"/>
      <c r="BK3370" s="1"/>
    </row>
    <row r="3371" spans="1:63" s="2" customFormat="1" ht="15" customHeight="1" x14ac:dyDescent="0.15">
      <c r="A3371" s="1"/>
      <c r="B3371" s="1"/>
      <c r="C3371" s="1"/>
      <c r="D3371" s="1"/>
      <c r="E3371" s="1"/>
      <c r="F3371" s="1"/>
      <c r="G3371" s="1"/>
      <c r="H3371" s="1"/>
      <c r="I3371" s="1"/>
      <c r="J3371" s="1"/>
      <c r="K3371" s="1"/>
      <c r="L3371" s="1"/>
      <c r="M3371" s="1"/>
      <c r="N3371" s="1"/>
      <c r="O3371" s="1"/>
      <c r="P3371" s="1"/>
      <c r="Q3371" s="1"/>
      <c r="R3371" s="1"/>
      <c r="S3371" s="1"/>
      <c r="T3371" s="1"/>
      <c r="U3371" s="1"/>
      <c r="V3371" s="1"/>
      <c r="W3371" s="1"/>
      <c r="X3371" s="1"/>
      <c r="Y3371" s="1"/>
      <c r="Z3371" s="1"/>
      <c r="AA3371" s="1"/>
      <c r="AB3371" s="1"/>
      <c r="AC3371" s="1"/>
      <c r="AD3371" s="1"/>
      <c r="AE3371" s="1"/>
      <c r="AF3371" s="83"/>
      <c r="AG3371" s="87"/>
      <c r="AH3371" s="1"/>
      <c r="AI3371" s="1"/>
      <c r="AJ3371" s="1"/>
      <c r="AK3371" s="1"/>
      <c r="AL3371" s="1"/>
      <c r="AM3371" s="1"/>
      <c r="AN3371" s="1"/>
      <c r="AO3371" s="1"/>
      <c r="AP3371" s="1"/>
      <c r="AQ3371" s="1"/>
      <c r="AR3371" s="1"/>
      <c r="AS3371" s="1"/>
      <c r="AT3371" s="1"/>
      <c r="AU3371" s="1"/>
      <c r="AV3371" s="1"/>
      <c r="AW3371" s="1"/>
      <c r="AX3371" s="1"/>
      <c r="AY3371" s="1"/>
      <c r="AZ3371" s="1"/>
      <c r="BA3371" s="1"/>
      <c r="BB3371" s="1"/>
      <c r="BC3371" s="1"/>
      <c r="BD3371" s="1"/>
      <c r="BE3371" s="1"/>
      <c r="BF3371" s="1"/>
      <c r="BG3371" s="1"/>
      <c r="BH3371" s="1"/>
      <c r="BI3371" s="1"/>
      <c r="BJ3371" s="1"/>
      <c r="BK3371" s="1"/>
    </row>
    <row r="3372" spans="1:63" s="2" customFormat="1" ht="15" customHeight="1" x14ac:dyDescent="0.15">
      <c r="A3372" s="1"/>
      <c r="B3372" s="1"/>
      <c r="C3372" s="1"/>
      <c r="D3372" s="1"/>
      <c r="E3372" s="1"/>
      <c r="F3372" s="1"/>
      <c r="G3372" s="1"/>
      <c r="H3372" s="1"/>
      <c r="I3372" s="1"/>
      <c r="J3372" s="1"/>
      <c r="K3372" s="1"/>
      <c r="L3372" s="1"/>
      <c r="M3372" s="1"/>
      <c r="N3372" s="1"/>
      <c r="O3372" s="1"/>
      <c r="P3372" s="1"/>
      <c r="Q3372" s="1"/>
      <c r="R3372" s="1"/>
      <c r="S3372" s="1"/>
      <c r="T3372" s="1"/>
      <c r="U3372" s="1"/>
      <c r="V3372" s="1"/>
      <c r="W3372" s="1"/>
      <c r="X3372" s="1"/>
      <c r="Y3372" s="1"/>
      <c r="Z3372" s="1"/>
      <c r="AA3372" s="1"/>
      <c r="AB3372" s="1"/>
      <c r="AC3372" s="1"/>
      <c r="AD3372" s="1"/>
      <c r="AE3372" s="1"/>
      <c r="AF3372" s="83"/>
      <c r="AG3372" s="87"/>
      <c r="AH3372" s="1"/>
      <c r="AI3372" s="1"/>
      <c r="AJ3372" s="1"/>
      <c r="AK3372" s="1"/>
      <c r="AL3372" s="1"/>
      <c r="AM3372" s="1"/>
      <c r="AN3372" s="1"/>
      <c r="AO3372" s="1"/>
      <c r="AP3372" s="1"/>
      <c r="AQ3372" s="1"/>
      <c r="AR3372" s="1"/>
      <c r="AS3372" s="1"/>
      <c r="AT3372" s="1"/>
      <c r="AU3372" s="1"/>
      <c r="AV3372" s="1"/>
      <c r="AW3372" s="1"/>
      <c r="AX3372" s="1"/>
      <c r="AY3372" s="1"/>
      <c r="AZ3372" s="1"/>
      <c r="BA3372" s="1"/>
      <c r="BB3372" s="1"/>
      <c r="BC3372" s="1"/>
      <c r="BD3372" s="1"/>
      <c r="BE3372" s="1"/>
      <c r="BF3372" s="1"/>
      <c r="BG3372" s="1"/>
      <c r="BH3372" s="1"/>
      <c r="BI3372" s="1"/>
      <c r="BJ3372" s="1"/>
      <c r="BK3372" s="1"/>
    </row>
    <row r="3373" spans="1:63" s="2" customFormat="1" ht="15" customHeight="1" x14ac:dyDescent="0.15">
      <c r="A3373" s="1"/>
      <c r="B3373" s="1"/>
      <c r="C3373" s="1"/>
      <c r="D3373" s="1"/>
      <c r="E3373" s="1"/>
      <c r="F3373" s="1"/>
      <c r="G3373" s="1"/>
      <c r="H3373" s="1"/>
      <c r="I3373" s="1"/>
      <c r="J3373" s="1"/>
      <c r="K3373" s="1"/>
      <c r="L3373" s="1"/>
      <c r="M3373" s="1"/>
      <c r="N3373" s="1"/>
      <c r="O3373" s="1"/>
      <c r="P3373" s="1"/>
      <c r="Q3373" s="1"/>
      <c r="R3373" s="1"/>
      <c r="S3373" s="1"/>
      <c r="T3373" s="1"/>
      <c r="U3373" s="1"/>
      <c r="V3373" s="1"/>
      <c r="W3373" s="1"/>
      <c r="X3373" s="1"/>
      <c r="Y3373" s="1"/>
      <c r="Z3373" s="1"/>
      <c r="AA3373" s="1"/>
      <c r="AB3373" s="1"/>
      <c r="AC3373" s="1"/>
      <c r="AD3373" s="1"/>
      <c r="AE3373" s="1"/>
      <c r="AF3373" s="83"/>
      <c r="AG3373" s="87"/>
      <c r="AH3373" s="1"/>
      <c r="AI3373" s="1"/>
      <c r="AJ3373" s="1"/>
      <c r="AK3373" s="1"/>
      <c r="AL3373" s="1"/>
      <c r="AM3373" s="1"/>
      <c r="AN3373" s="1"/>
      <c r="AO3373" s="1"/>
      <c r="AP3373" s="1"/>
      <c r="AQ3373" s="1"/>
      <c r="AR3373" s="1"/>
      <c r="AS3373" s="1"/>
      <c r="AT3373" s="1"/>
      <c r="AU3373" s="1"/>
      <c r="AV3373" s="1"/>
      <c r="AW3373" s="1"/>
      <c r="AX3373" s="1"/>
      <c r="AY3373" s="1"/>
      <c r="AZ3373" s="1"/>
      <c r="BA3373" s="1"/>
      <c r="BB3373" s="1"/>
      <c r="BC3373" s="1"/>
      <c r="BD3373" s="1"/>
      <c r="BE3373" s="1"/>
      <c r="BF3373" s="1"/>
      <c r="BG3373" s="1"/>
      <c r="BH3373" s="1"/>
      <c r="BI3373" s="1"/>
      <c r="BJ3373" s="1"/>
      <c r="BK3373" s="1"/>
    </row>
    <row r="3374" spans="1:63" s="2" customFormat="1" ht="15" customHeight="1" x14ac:dyDescent="0.15">
      <c r="A3374" s="1"/>
      <c r="B3374" s="1"/>
      <c r="C3374" s="1"/>
      <c r="D3374" s="1"/>
      <c r="E3374" s="1"/>
      <c r="F3374" s="1"/>
      <c r="G3374" s="1"/>
      <c r="H3374" s="1"/>
      <c r="I3374" s="1"/>
      <c r="J3374" s="1"/>
      <c r="K3374" s="1"/>
      <c r="L3374" s="1"/>
      <c r="M3374" s="1"/>
      <c r="N3374" s="1"/>
      <c r="O3374" s="1"/>
      <c r="P3374" s="1"/>
      <c r="Q3374" s="1"/>
      <c r="R3374" s="1"/>
      <c r="S3374" s="1"/>
      <c r="T3374" s="1"/>
      <c r="U3374" s="1"/>
      <c r="V3374" s="1"/>
      <c r="W3374" s="1"/>
      <c r="X3374" s="1"/>
      <c r="Y3374" s="1"/>
      <c r="Z3374" s="1"/>
      <c r="AA3374" s="1"/>
      <c r="AB3374" s="1"/>
      <c r="AC3374" s="1"/>
      <c r="AD3374" s="1"/>
      <c r="AE3374" s="1"/>
      <c r="AF3374" s="83"/>
      <c r="AG3374" s="87"/>
      <c r="AH3374" s="1"/>
      <c r="AI3374" s="1"/>
      <c r="AJ3374" s="1"/>
      <c r="AK3374" s="1"/>
      <c r="AL3374" s="1"/>
      <c r="AM3374" s="1"/>
      <c r="AN3374" s="1"/>
      <c r="AO3374" s="1"/>
      <c r="AP3374" s="1"/>
      <c r="AQ3374" s="1"/>
      <c r="AR3374" s="1"/>
      <c r="AS3374" s="1"/>
      <c r="AT3374" s="1"/>
      <c r="AU3374" s="1"/>
      <c r="AV3374" s="1"/>
      <c r="AW3374" s="1"/>
      <c r="AX3374" s="1"/>
      <c r="AY3374" s="1"/>
      <c r="AZ3374" s="1"/>
      <c r="BA3374" s="1"/>
      <c r="BB3374" s="1"/>
      <c r="BC3374" s="1"/>
      <c r="BD3374" s="1"/>
      <c r="BE3374" s="1"/>
      <c r="BF3374" s="1"/>
      <c r="BG3374" s="1"/>
      <c r="BH3374" s="1"/>
      <c r="BI3374" s="1"/>
      <c r="BJ3374" s="1"/>
      <c r="BK3374" s="1"/>
    </row>
    <row r="3375" spans="1:63" s="2" customFormat="1" ht="15" customHeight="1" x14ac:dyDescent="0.15">
      <c r="A3375" s="1"/>
      <c r="B3375" s="1"/>
      <c r="C3375" s="1"/>
      <c r="D3375" s="1"/>
      <c r="E3375" s="1"/>
      <c r="F3375" s="1"/>
      <c r="G3375" s="1"/>
      <c r="H3375" s="1"/>
      <c r="I3375" s="1"/>
      <c r="J3375" s="1"/>
      <c r="K3375" s="1"/>
      <c r="L3375" s="1"/>
      <c r="M3375" s="1"/>
      <c r="N3375" s="1"/>
      <c r="O3375" s="1"/>
      <c r="P3375" s="1"/>
      <c r="Q3375" s="1"/>
      <c r="R3375" s="1"/>
      <c r="S3375" s="1"/>
      <c r="T3375" s="1"/>
      <c r="U3375" s="1"/>
      <c r="V3375" s="1"/>
      <c r="W3375" s="1"/>
      <c r="X3375" s="1"/>
      <c r="Y3375" s="1"/>
      <c r="Z3375" s="1"/>
      <c r="AA3375" s="1"/>
      <c r="AB3375" s="1"/>
      <c r="AC3375" s="1"/>
      <c r="AD3375" s="1"/>
      <c r="AE3375" s="1"/>
      <c r="AF3375" s="83"/>
      <c r="AG3375" s="87"/>
      <c r="AH3375" s="1"/>
      <c r="AI3375" s="1"/>
      <c r="AJ3375" s="1"/>
      <c r="AK3375" s="1"/>
      <c r="AL3375" s="1"/>
      <c r="AM3375" s="1"/>
      <c r="AN3375" s="1"/>
      <c r="AO3375" s="1"/>
      <c r="AP3375" s="1"/>
      <c r="AQ3375" s="1"/>
      <c r="AR3375" s="1"/>
      <c r="AS3375" s="1"/>
      <c r="AT3375" s="1"/>
      <c r="AU3375" s="1"/>
      <c r="AV3375" s="1"/>
      <c r="AW3375" s="1"/>
      <c r="AX3375" s="1"/>
      <c r="AY3375" s="1"/>
      <c r="AZ3375" s="1"/>
      <c r="BA3375" s="1"/>
      <c r="BB3375" s="1"/>
      <c r="BC3375" s="1"/>
      <c r="BD3375" s="1"/>
      <c r="BE3375" s="1"/>
      <c r="BF3375" s="1"/>
      <c r="BG3375" s="1"/>
      <c r="BH3375" s="1"/>
      <c r="BI3375" s="1"/>
      <c r="BJ3375" s="1"/>
      <c r="BK3375" s="1"/>
    </row>
    <row r="3376" spans="1:63" s="2" customFormat="1" ht="15" customHeight="1" x14ac:dyDescent="0.15">
      <c r="A3376" s="1"/>
      <c r="B3376" s="1"/>
      <c r="C3376" s="1"/>
      <c r="D3376" s="1"/>
      <c r="E3376" s="1"/>
      <c r="F3376" s="1"/>
      <c r="G3376" s="1"/>
      <c r="H3376" s="1"/>
      <c r="I3376" s="1"/>
      <c r="J3376" s="1"/>
      <c r="K3376" s="1"/>
      <c r="L3376" s="1"/>
      <c r="M3376" s="1"/>
      <c r="N3376" s="1"/>
      <c r="O3376" s="1"/>
      <c r="P3376" s="1"/>
      <c r="Q3376" s="1"/>
      <c r="R3376" s="1"/>
      <c r="S3376" s="1"/>
      <c r="T3376" s="1"/>
      <c r="U3376" s="1"/>
      <c r="V3376" s="1"/>
      <c r="W3376" s="1"/>
      <c r="X3376" s="1"/>
      <c r="Y3376" s="1"/>
      <c r="Z3376" s="1"/>
      <c r="AA3376" s="1"/>
      <c r="AB3376" s="1"/>
      <c r="AC3376" s="1"/>
      <c r="AD3376" s="1"/>
      <c r="AE3376" s="1"/>
      <c r="AF3376" s="83"/>
      <c r="AG3376" s="87"/>
      <c r="AH3376" s="1"/>
      <c r="AI3376" s="1"/>
      <c r="AJ3376" s="1"/>
      <c r="AK3376" s="1"/>
      <c r="AL3376" s="1"/>
      <c r="AM3376" s="1"/>
      <c r="AN3376" s="1"/>
      <c r="AO3376" s="1"/>
      <c r="AP3376" s="1"/>
      <c r="AQ3376" s="1"/>
      <c r="AR3376" s="1"/>
      <c r="AS3376" s="1"/>
      <c r="AT3376" s="1"/>
      <c r="AU3376" s="1"/>
      <c r="AV3376" s="1"/>
      <c r="AW3376" s="1"/>
      <c r="AX3376" s="1"/>
      <c r="AY3376" s="1"/>
      <c r="AZ3376" s="1"/>
      <c r="BA3376" s="1"/>
      <c r="BB3376" s="1"/>
      <c r="BC3376" s="1"/>
      <c r="BD3376" s="1"/>
      <c r="BE3376" s="1"/>
      <c r="BF3376" s="1"/>
      <c r="BG3376" s="1"/>
      <c r="BH3376" s="1"/>
      <c r="BI3376" s="1"/>
      <c r="BJ3376" s="1"/>
      <c r="BK3376" s="1"/>
    </row>
    <row r="3377" spans="1:63" s="2" customFormat="1" ht="15" customHeight="1" x14ac:dyDescent="0.15">
      <c r="A3377" s="1"/>
      <c r="B3377" s="1"/>
      <c r="C3377" s="1"/>
      <c r="D3377" s="1"/>
      <c r="E3377" s="1"/>
      <c r="F3377" s="1"/>
      <c r="G3377" s="1"/>
      <c r="H3377" s="1"/>
      <c r="I3377" s="1"/>
      <c r="J3377" s="1"/>
      <c r="K3377" s="1"/>
      <c r="L3377" s="1"/>
      <c r="M3377" s="1"/>
      <c r="N3377" s="1"/>
      <c r="O3377" s="1"/>
      <c r="P3377" s="1"/>
      <c r="Q3377" s="1"/>
      <c r="R3377" s="1"/>
      <c r="S3377" s="1"/>
      <c r="T3377" s="1"/>
      <c r="U3377" s="1"/>
      <c r="V3377" s="1"/>
      <c r="W3377" s="1"/>
      <c r="X3377" s="1"/>
      <c r="Y3377" s="1"/>
      <c r="Z3377" s="1"/>
      <c r="AA3377" s="1"/>
      <c r="AB3377" s="1"/>
      <c r="AC3377" s="1"/>
      <c r="AD3377" s="1"/>
      <c r="AE3377" s="1"/>
      <c r="AF3377" s="83"/>
      <c r="AG3377" s="87"/>
      <c r="AH3377" s="1"/>
      <c r="AI3377" s="1"/>
      <c r="AJ3377" s="1"/>
      <c r="AK3377" s="1"/>
      <c r="AL3377" s="1"/>
      <c r="AM3377" s="1"/>
      <c r="AN3377" s="1"/>
      <c r="AO3377" s="1"/>
      <c r="AP3377" s="1"/>
      <c r="AQ3377" s="1"/>
      <c r="AR3377" s="1"/>
      <c r="AS3377" s="1"/>
      <c r="AT3377" s="1"/>
      <c r="AU3377" s="1"/>
      <c r="AV3377" s="1"/>
      <c r="AW3377" s="1"/>
      <c r="AX3377" s="1"/>
      <c r="AY3377" s="1"/>
      <c r="AZ3377" s="1"/>
      <c r="BA3377" s="1"/>
      <c r="BB3377" s="1"/>
      <c r="BC3377" s="1"/>
      <c r="BD3377" s="1"/>
      <c r="BE3377" s="1"/>
      <c r="BF3377" s="1"/>
      <c r="BG3377" s="1"/>
      <c r="BH3377" s="1"/>
      <c r="BI3377" s="1"/>
      <c r="BJ3377" s="1"/>
      <c r="BK3377" s="1"/>
    </row>
    <row r="3378" spans="1:63" s="2" customFormat="1" ht="15" customHeight="1" x14ac:dyDescent="0.15">
      <c r="A3378" s="1"/>
      <c r="B3378" s="1"/>
      <c r="C3378" s="1"/>
      <c r="D3378" s="1"/>
      <c r="E3378" s="1"/>
      <c r="F3378" s="1"/>
      <c r="G3378" s="1"/>
      <c r="H3378" s="1"/>
      <c r="I3378" s="1"/>
      <c r="J3378" s="1"/>
      <c r="K3378" s="1"/>
      <c r="L3378" s="1"/>
      <c r="M3378" s="1"/>
      <c r="N3378" s="1"/>
      <c r="O3378" s="1"/>
      <c r="P3378" s="1"/>
      <c r="Q3378" s="1"/>
      <c r="R3378" s="1"/>
      <c r="S3378" s="1"/>
      <c r="T3378" s="1"/>
      <c r="U3378" s="1"/>
      <c r="V3378" s="1"/>
      <c r="W3378" s="1"/>
      <c r="X3378" s="1"/>
      <c r="Y3378" s="1"/>
      <c r="Z3378" s="1"/>
      <c r="AA3378" s="1"/>
      <c r="AB3378" s="1"/>
      <c r="AC3378" s="1"/>
      <c r="AD3378" s="1"/>
      <c r="AE3378" s="1"/>
      <c r="AF3378" s="83"/>
      <c r="AG3378" s="87"/>
      <c r="AH3378" s="1"/>
      <c r="AI3378" s="1"/>
      <c r="AJ3378" s="1"/>
      <c r="AK3378" s="1"/>
      <c r="AL3378" s="1"/>
      <c r="AM3378" s="1"/>
      <c r="AN3378" s="1"/>
      <c r="AO3378" s="1"/>
      <c r="AP3378" s="1"/>
      <c r="AQ3378" s="1"/>
      <c r="AR3378" s="1"/>
      <c r="AS3378" s="1"/>
      <c r="AT3378" s="1"/>
      <c r="AU3378" s="1"/>
      <c r="AV3378" s="1"/>
      <c r="AW3378" s="1"/>
      <c r="AX3378" s="1"/>
      <c r="AY3378" s="1"/>
      <c r="AZ3378" s="1"/>
      <c r="BA3378" s="1"/>
      <c r="BB3378" s="1"/>
      <c r="BC3378" s="1"/>
      <c r="BD3378" s="1"/>
      <c r="BE3378" s="1"/>
      <c r="BF3378" s="1"/>
      <c r="BG3378" s="1"/>
      <c r="BH3378" s="1"/>
      <c r="BI3378" s="1"/>
      <c r="BJ3378" s="1"/>
      <c r="BK3378" s="1"/>
    </row>
    <row r="3379" spans="1:63" s="2" customFormat="1" ht="15" customHeight="1" x14ac:dyDescent="0.15">
      <c r="A3379" s="1"/>
      <c r="B3379" s="1"/>
      <c r="C3379" s="1"/>
      <c r="D3379" s="1"/>
      <c r="E3379" s="1"/>
      <c r="F3379" s="1"/>
      <c r="G3379" s="1"/>
      <c r="H3379" s="1"/>
      <c r="I3379" s="1"/>
      <c r="J3379" s="1"/>
      <c r="K3379" s="1"/>
      <c r="L3379" s="1"/>
      <c r="M3379" s="1"/>
      <c r="N3379" s="1"/>
      <c r="O3379" s="1"/>
      <c r="P3379" s="1"/>
      <c r="Q3379" s="1"/>
      <c r="R3379" s="1"/>
      <c r="S3379" s="1"/>
      <c r="T3379" s="1"/>
      <c r="U3379" s="1"/>
      <c r="V3379" s="1"/>
      <c r="W3379" s="1"/>
      <c r="X3379" s="1"/>
      <c r="Y3379" s="1"/>
      <c r="Z3379" s="1"/>
      <c r="AA3379" s="1"/>
      <c r="AB3379" s="1"/>
      <c r="AC3379" s="1"/>
      <c r="AD3379" s="1"/>
      <c r="AE3379" s="1"/>
      <c r="AF3379" s="83"/>
      <c r="AG3379" s="87"/>
      <c r="AH3379" s="1"/>
      <c r="AI3379" s="1"/>
      <c r="AJ3379" s="1"/>
      <c r="AK3379" s="1"/>
      <c r="AL3379" s="1"/>
      <c r="AM3379" s="1"/>
      <c r="AN3379" s="1"/>
      <c r="AO3379" s="1"/>
      <c r="AP3379" s="1"/>
      <c r="AQ3379" s="1"/>
      <c r="AR3379" s="1"/>
      <c r="AS3379" s="1"/>
      <c r="AT3379" s="1"/>
      <c r="AU3379" s="1"/>
      <c r="AV3379" s="1"/>
      <c r="AW3379" s="1"/>
      <c r="AX3379" s="1"/>
      <c r="AY3379" s="1"/>
      <c r="AZ3379" s="1"/>
      <c r="BA3379" s="1"/>
      <c r="BB3379" s="1"/>
      <c r="BC3379" s="1"/>
      <c r="BD3379" s="1"/>
      <c r="BE3379" s="1"/>
      <c r="BF3379" s="1"/>
      <c r="BG3379" s="1"/>
      <c r="BH3379" s="1"/>
      <c r="BI3379" s="1"/>
      <c r="BJ3379" s="1"/>
      <c r="BK3379" s="1"/>
    </row>
    <row r="3380" spans="1:63" s="2" customFormat="1" ht="15" customHeight="1" x14ac:dyDescent="0.15">
      <c r="A3380" s="1"/>
      <c r="B3380" s="1"/>
      <c r="C3380" s="1"/>
      <c r="D3380" s="1"/>
      <c r="E3380" s="1"/>
      <c r="F3380" s="1"/>
      <c r="G3380" s="1"/>
      <c r="H3380" s="1"/>
      <c r="I3380" s="1"/>
      <c r="J3380" s="1"/>
      <c r="K3380" s="1"/>
      <c r="L3380" s="1"/>
      <c r="M3380" s="1"/>
      <c r="N3380" s="1"/>
      <c r="O3380" s="1"/>
      <c r="P3380" s="1"/>
      <c r="Q3380" s="1"/>
      <c r="R3380" s="1"/>
      <c r="S3380" s="1"/>
      <c r="T3380" s="1"/>
      <c r="U3380" s="1"/>
      <c r="V3380" s="1"/>
      <c r="W3380" s="1"/>
      <c r="X3380" s="1"/>
      <c r="Y3380" s="1"/>
      <c r="Z3380" s="1"/>
      <c r="AA3380" s="1"/>
      <c r="AB3380" s="1"/>
      <c r="AC3380" s="1"/>
      <c r="AD3380" s="1"/>
      <c r="AE3380" s="1"/>
      <c r="AF3380" s="83"/>
      <c r="AG3380" s="87"/>
      <c r="AH3380" s="1"/>
      <c r="AI3380" s="1"/>
      <c r="AJ3380" s="1"/>
      <c r="AK3380" s="1"/>
      <c r="AL3380" s="1"/>
      <c r="AM3380" s="1"/>
      <c r="AN3380" s="1"/>
      <c r="AO3380" s="1"/>
      <c r="AP3380" s="1"/>
      <c r="AQ3380" s="1"/>
      <c r="AR3380" s="1"/>
      <c r="AS3380" s="1"/>
      <c r="AT3380" s="1"/>
      <c r="AU3380" s="1"/>
      <c r="AV3380" s="1"/>
      <c r="AW3380" s="1"/>
      <c r="AX3380" s="1"/>
      <c r="AY3380" s="1"/>
      <c r="AZ3380" s="1"/>
      <c r="BA3380" s="1"/>
      <c r="BB3380" s="1"/>
      <c r="BC3380" s="1"/>
      <c r="BD3380" s="1"/>
      <c r="BE3380" s="1"/>
      <c r="BF3380" s="1"/>
      <c r="BG3380" s="1"/>
      <c r="BH3380" s="1"/>
      <c r="BI3380" s="1"/>
      <c r="BJ3380" s="1"/>
      <c r="BK3380" s="1"/>
    </row>
    <row r="3381" spans="1:63" s="2" customFormat="1" ht="15" customHeight="1" x14ac:dyDescent="0.15">
      <c r="A3381" s="1"/>
      <c r="B3381" s="1"/>
      <c r="C3381" s="1"/>
      <c r="D3381" s="1"/>
      <c r="E3381" s="1"/>
      <c r="F3381" s="1"/>
      <c r="G3381" s="1"/>
      <c r="H3381" s="1"/>
      <c r="I3381" s="1"/>
      <c r="J3381" s="1"/>
      <c r="K3381" s="1"/>
      <c r="L3381" s="1"/>
      <c r="M3381" s="1"/>
      <c r="N3381" s="1"/>
      <c r="O3381" s="1"/>
      <c r="P3381" s="1"/>
      <c r="Q3381" s="1"/>
      <c r="R3381" s="1"/>
      <c r="S3381" s="1"/>
      <c r="T3381" s="1"/>
      <c r="U3381" s="1"/>
      <c r="V3381" s="1"/>
      <c r="W3381" s="1"/>
      <c r="X3381" s="1"/>
      <c r="Y3381" s="1"/>
      <c r="Z3381" s="1"/>
      <c r="AA3381" s="1"/>
      <c r="AB3381" s="1"/>
      <c r="AC3381" s="1"/>
      <c r="AD3381" s="1"/>
      <c r="AE3381" s="1"/>
      <c r="AF3381" s="83"/>
      <c r="AG3381" s="87"/>
      <c r="AH3381" s="1"/>
      <c r="AI3381" s="1"/>
      <c r="AJ3381" s="1"/>
      <c r="AK3381" s="1"/>
      <c r="AL3381" s="1"/>
      <c r="AM3381" s="1"/>
      <c r="AN3381" s="1"/>
      <c r="AO3381" s="1"/>
      <c r="AP3381" s="1"/>
      <c r="AQ3381" s="1"/>
      <c r="AR3381" s="1"/>
      <c r="AS3381" s="1"/>
      <c r="AT3381" s="1"/>
      <c r="AU3381" s="1"/>
      <c r="AV3381" s="1"/>
      <c r="AW3381" s="1"/>
      <c r="AX3381" s="1"/>
      <c r="AY3381" s="1"/>
      <c r="AZ3381" s="1"/>
      <c r="BA3381" s="1"/>
      <c r="BB3381" s="1"/>
      <c r="BC3381" s="1"/>
      <c r="BD3381" s="1"/>
      <c r="BE3381" s="1"/>
      <c r="BF3381" s="1"/>
      <c r="BG3381" s="1"/>
      <c r="BH3381" s="1"/>
      <c r="BI3381" s="1"/>
      <c r="BJ3381" s="1"/>
      <c r="BK3381" s="1"/>
    </row>
    <row r="3382" spans="1:63" s="2" customFormat="1" ht="15" customHeight="1" x14ac:dyDescent="0.15">
      <c r="A3382" s="1"/>
      <c r="B3382" s="1"/>
      <c r="C3382" s="1"/>
      <c r="D3382" s="1"/>
      <c r="E3382" s="1"/>
      <c r="F3382" s="1"/>
      <c r="G3382" s="1"/>
      <c r="H3382" s="1"/>
      <c r="I3382" s="1"/>
      <c r="J3382" s="1"/>
      <c r="K3382" s="1"/>
      <c r="L3382" s="1"/>
      <c r="M3382" s="1"/>
      <c r="N3382" s="1"/>
      <c r="O3382" s="1"/>
      <c r="P3382" s="1"/>
      <c r="Q3382" s="1"/>
      <c r="R3382" s="1"/>
      <c r="S3382" s="1"/>
      <c r="T3382" s="1"/>
      <c r="U3382" s="1"/>
      <c r="V3382" s="1"/>
      <c r="W3382" s="1"/>
      <c r="X3382" s="1"/>
      <c r="Y3382" s="1"/>
      <c r="Z3382" s="1"/>
      <c r="AA3382" s="1"/>
      <c r="AB3382" s="1"/>
      <c r="AC3382" s="1"/>
      <c r="AD3382" s="1"/>
      <c r="AE3382" s="1"/>
      <c r="AF3382" s="83"/>
      <c r="AG3382" s="87"/>
      <c r="AH3382" s="1"/>
      <c r="AI3382" s="1"/>
      <c r="AJ3382" s="1"/>
      <c r="AK3382" s="1"/>
      <c r="AL3382" s="1"/>
      <c r="AM3382" s="1"/>
      <c r="AN3382" s="1"/>
      <c r="AO3382" s="1"/>
      <c r="AP3382" s="1"/>
      <c r="AQ3382" s="1"/>
      <c r="AR3382" s="1"/>
      <c r="AS3382" s="1"/>
      <c r="AT3382" s="1"/>
      <c r="AU3382" s="1"/>
      <c r="AV3382" s="1"/>
      <c r="AW3382" s="1"/>
      <c r="AX3382" s="1"/>
      <c r="AY3382" s="1"/>
      <c r="AZ3382" s="1"/>
      <c r="BA3382" s="1"/>
      <c r="BB3382" s="1"/>
      <c r="BC3382" s="1"/>
      <c r="BD3382" s="1"/>
      <c r="BE3382" s="1"/>
      <c r="BF3382" s="1"/>
      <c r="BG3382" s="1"/>
      <c r="BH3382" s="1"/>
      <c r="BI3382" s="1"/>
      <c r="BJ3382" s="1"/>
      <c r="BK3382" s="1"/>
    </row>
    <row r="3383" spans="1:63" s="2" customFormat="1" ht="15" customHeight="1" x14ac:dyDescent="0.15">
      <c r="A3383" s="1"/>
      <c r="B3383" s="1"/>
      <c r="C3383" s="1"/>
      <c r="D3383" s="1"/>
      <c r="E3383" s="1"/>
      <c r="F3383" s="1"/>
      <c r="G3383" s="1"/>
      <c r="H3383" s="1"/>
      <c r="I3383" s="1"/>
      <c r="J3383" s="1"/>
      <c r="K3383" s="1"/>
      <c r="L3383" s="1"/>
      <c r="M3383" s="1"/>
      <c r="N3383" s="1"/>
      <c r="O3383" s="1"/>
      <c r="P3383" s="1"/>
      <c r="Q3383" s="1"/>
      <c r="R3383" s="1"/>
      <c r="S3383" s="1"/>
      <c r="T3383" s="1"/>
      <c r="U3383" s="1"/>
      <c r="V3383" s="1"/>
      <c r="W3383" s="1"/>
      <c r="X3383" s="1"/>
      <c r="Y3383" s="1"/>
      <c r="Z3383" s="1"/>
      <c r="AA3383" s="1"/>
      <c r="AB3383" s="1"/>
      <c r="AC3383" s="1"/>
      <c r="AD3383" s="1"/>
      <c r="AE3383" s="1"/>
      <c r="AF3383" s="83"/>
      <c r="AG3383" s="87"/>
      <c r="AH3383" s="1"/>
      <c r="AI3383" s="1"/>
      <c r="AJ3383" s="1"/>
      <c r="AK3383" s="1"/>
      <c r="AL3383" s="1"/>
      <c r="AM3383" s="1"/>
      <c r="AN3383" s="1"/>
      <c r="AO3383" s="1"/>
      <c r="AP3383" s="1"/>
      <c r="AQ3383" s="1"/>
      <c r="AR3383" s="1"/>
      <c r="AS3383" s="1"/>
      <c r="AT3383" s="1"/>
      <c r="AU3383" s="1"/>
      <c r="AV3383" s="1"/>
      <c r="AW3383" s="1"/>
      <c r="AX3383" s="1"/>
      <c r="AY3383" s="1"/>
      <c r="AZ3383" s="1"/>
      <c r="BA3383" s="1"/>
      <c r="BB3383" s="1"/>
      <c r="BC3383" s="1"/>
      <c r="BD3383" s="1"/>
      <c r="BE3383" s="1"/>
      <c r="BF3383" s="1"/>
      <c r="BG3383" s="1"/>
      <c r="BH3383" s="1"/>
      <c r="BI3383" s="1"/>
      <c r="BJ3383" s="1"/>
      <c r="BK3383" s="1"/>
    </row>
    <row r="3384" spans="1:63" s="2" customFormat="1" ht="15" customHeight="1" x14ac:dyDescent="0.15">
      <c r="A3384" s="1"/>
      <c r="B3384" s="1"/>
      <c r="C3384" s="1"/>
      <c r="D3384" s="1"/>
      <c r="E3384" s="1"/>
      <c r="F3384" s="1"/>
      <c r="G3384" s="1"/>
      <c r="H3384" s="1"/>
      <c r="I3384" s="1"/>
      <c r="J3384" s="1"/>
      <c r="K3384" s="1"/>
      <c r="L3384" s="1"/>
      <c r="M3384" s="1"/>
      <c r="N3384" s="1"/>
      <c r="O3384" s="1"/>
      <c r="P3384" s="1"/>
      <c r="Q3384" s="1"/>
      <c r="R3384" s="1"/>
      <c r="S3384" s="1"/>
      <c r="T3384" s="1"/>
      <c r="U3384" s="1"/>
      <c r="V3384" s="1"/>
      <c r="W3384" s="1"/>
      <c r="X3384" s="1"/>
      <c r="Y3384" s="1"/>
      <c r="Z3384" s="1"/>
      <c r="AA3384" s="1"/>
      <c r="AB3384" s="1"/>
      <c r="AC3384" s="1"/>
      <c r="AD3384" s="1"/>
      <c r="AE3384" s="1"/>
      <c r="AF3384" s="83"/>
      <c r="AG3384" s="87"/>
      <c r="AH3384" s="1"/>
      <c r="AI3384" s="1"/>
      <c r="AJ3384" s="1"/>
      <c r="AK3384" s="1"/>
      <c r="AL3384" s="1"/>
      <c r="AM3384" s="1"/>
      <c r="AN3384" s="1"/>
      <c r="AO3384" s="1"/>
      <c r="AP3384" s="1"/>
      <c r="AQ3384" s="1"/>
      <c r="AR3384" s="1"/>
      <c r="AS3384" s="1"/>
      <c r="AT3384" s="1"/>
      <c r="AU3384" s="1"/>
      <c r="AV3384" s="1"/>
      <c r="AW3384" s="1"/>
      <c r="AX3384" s="1"/>
      <c r="AY3384" s="1"/>
      <c r="AZ3384" s="1"/>
      <c r="BA3384" s="1"/>
      <c r="BB3384" s="1"/>
      <c r="BC3384" s="1"/>
      <c r="BD3384" s="1"/>
      <c r="BE3384" s="1"/>
      <c r="BF3384" s="1"/>
      <c r="BG3384" s="1"/>
      <c r="BH3384" s="1"/>
      <c r="BI3384" s="1"/>
      <c r="BJ3384" s="1"/>
      <c r="BK3384" s="1"/>
    </row>
    <row r="3385" spans="1:63" s="2" customFormat="1" ht="15" customHeight="1" x14ac:dyDescent="0.15">
      <c r="A3385" s="1"/>
      <c r="B3385" s="1"/>
      <c r="C3385" s="1"/>
      <c r="D3385" s="1"/>
      <c r="E3385" s="1"/>
      <c r="F3385" s="1"/>
      <c r="G3385" s="1"/>
      <c r="H3385" s="1"/>
      <c r="I3385" s="1"/>
      <c r="J3385" s="1"/>
      <c r="K3385" s="1"/>
      <c r="L3385" s="1"/>
      <c r="M3385" s="1"/>
      <c r="N3385" s="1"/>
      <c r="O3385" s="1"/>
      <c r="P3385" s="1"/>
      <c r="Q3385" s="1"/>
      <c r="R3385" s="1"/>
      <c r="S3385" s="1"/>
      <c r="T3385" s="1"/>
      <c r="U3385" s="1"/>
      <c r="V3385" s="1"/>
      <c r="W3385" s="1"/>
      <c r="X3385" s="1"/>
      <c r="Y3385" s="1"/>
      <c r="Z3385" s="1"/>
      <c r="AA3385" s="1"/>
      <c r="AB3385" s="1"/>
      <c r="AC3385" s="1"/>
      <c r="AD3385" s="1"/>
      <c r="AE3385" s="1"/>
      <c r="AF3385" s="83"/>
      <c r="AG3385" s="87"/>
      <c r="AH3385" s="1"/>
      <c r="AI3385" s="1"/>
      <c r="AJ3385" s="1"/>
      <c r="AK3385" s="1"/>
      <c r="AL3385" s="1"/>
      <c r="AM3385" s="1"/>
      <c r="AN3385" s="1"/>
      <c r="AO3385" s="1"/>
      <c r="AP3385" s="1"/>
      <c r="AQ3385" s="1"/>
      <c r="AR3385" s="1"/>
      <c r="AS3385" s="1"/>
      <c r="AT3385" s="1"/>
      <c r="AU3385" s="1"/>
      <c r="AV3385" s="1"/>
      <c r="AW3385" s="1"/>
      <c r="AX3385" s="1"/>
      <c r="AY3385" s="1"/>
      <c r="AZ3385" s="1"/>
      <c r="BA3385" s="1"/>
      <c r="BB3385" s="1"/>
      <c r="BC3385" s="1"/>
      <c r="BD3385" s="1"/>
      <c r="BE3385" s="1"/>
      <c r="BF3385" s="1"/>
      <c r="BG3385" s="1"/>
      <c r="BH3385" s="1"/>
      <c r="BI3385" s="1"/>
      <c r="BJ3385" s="1"/>
      <c r="BK3385" s="1"/>
    </row>
    <row r="3386" spans="1:63" s="2" customFormat="1" ht="15" customHeight="1" x14ac:dyDescent="0.15">
      <c r="A3386" s="1"/>
      <c r="B3386" s="1"/>
      <c r="C3386" s="1"/>
      <c r="D3386" s="1"/>
      <c r="E3386" s="1"/>
      <c r="F3386" s="1"/>
      <c r="G3386" s="1"/>
      <c r="H3386" s="1"/>
      <c r="I3386" s="1"/>
      <c r="J3386" s="1"/>
      <c r="K3386" s="1"/>
      <c r="L3386" s="1"/>
      <c r="M3386" s="1"/>
      <c r="N3386" s="1"/>
      <c r="O3386" s="1"/>
      <c r="P3386" s="1"/>
      <c r="Q3386" s="1"/>
      <c r="R3386" s="1"/>
      <c r="S3386" s="1"/>
      <c r="T3386" s="1"/>
      <c r="U3386" s="1"/>
      <c r="V3386" s="1"/>
      <c r="W3386" s="1"/>
      <c r="X3386" s="1"/>
      <c r="Y3386" s="1"/>
      <c r="Z3386" s="1"/>
      <c r="AA3386" s="1"/>
      <c r="AB3386" s="1"/>
      <c r="AC3386" s="1"/>
      <c r="AD3386" s="1"/>
      <c r="AE3386" s="1"/>
      <c r="AF3386" s="83"/>
      <c r="AG3386" s="87"/>
      <c r="AH3386" s="1"/>
      <c r="AI3386" s="1"/>
      <c r="AJ3386" s="1"/>
      <c r="AK3386" s="1"/>
      <c r="AL3386" s="1"/>
      <c r="AM3386" s="1"/>
      <c r="AN3386" s="1"/>
      <c r="AO3386" s="1"/>
      <c r="AP3386" s="1"/>
      <c r="AQ3386" s="1"/>
      <c r="AR3386" s="1"/>
      <c r="AS3386" s="1"/>
      <c r="AT3386" s="1"/>
      <c r="AU3386" s="1"/>
      <c r="AV3386" s="1"/>
      <c r="AW3386" s="1"/>
      <c r="AX3386" s="1"/>
      <c r="AY3386" s="1"/>
      <c r="AZ3386" s="1"/>
      <c r="BA3386" s="1"/>
      <c r="BB3386" s="1"/>
      <c r="BC3386" s="1"/>
      <c r="BD3386" s="1"/>
      <c r="BE3386" s="1"/>
      <c r="BF3386" s="1"/>
      <c r="BG3386" s="1"/>
      <c r="BH3386" s="1"/>
      <c r="BI3386" s="1"/>
      <c r="BJ3386" s="1"/>
      <c r="BK3386" s="1"/>
    </row>
    <row r="3387" spans="1:63" s="2" customFormat="1" ht="15" customHeight="1" x14ac:dyDescent="0.15">
      <c r="A3387" s="1"/>
      <c r="B3387" s="1"/>
      <c r="C3387" s="1"/>
      <c r="D3387" s="1"/>
      <c r="E3387" s="1"/>
      <c r="F3387" s="1"/>
      <c r="G3387" s="1"/>
      <c r="H3387" s="1"/>
      <c r="I3387" s="1"/>
      <c r="J3387" s="1"/>
      <c r="K3387" s="1"/>
      <c r="L3387" s="1"/>
      <c r="M3387" s="1"/>
      <c r="N3387" s="1"/>
      <c r="O3387" s="1"/>
      <c r="P3387" s="1"/>
      <c r="Q3387" s="1"/>
      <c r="R3387" s="1"/>
      <c r="S3387" s="1"/>
      <c r="T3387" s="1"/>
      <c r="U3387" s="1"/>
      <c r="V3387" s="1"/>
      <c r="W3387" s="1"/>
      <c r="X3387" s="1"/>
      <c r="Y3387" s="1"/>
      <c r="Z3387" s="1"/>
      <c r="AA3387" s="1"/>
      <c r="AB3387" s="1"/>
      <c r="AC3387" s="1"/>
      <c r="AD3387" s="1"/>
      <c r="AE3387" s="1"/>
      <c r="AF3387" s="83"/>
      <c r="AG3387" s="87"/>
      <c r="AH3387" s="1"/>
      <c r="AI3387" s="1"/>
      <c r="AJ3387" s="1"/>
      <c r="AK3387" s="1"/>
      <c r="AL3387" s="1"/>
      <c r="AM3387" s="1"/>
      <c r="AN3387" s="1"/>
      <c r="AO3387" s="1"/>
      <c r="AP3387" s="1"/>
      <c r="AQ3387" s="1"/>
      <c r="AR3387" s="1"/>
      <c r="AS3387" s="1"/>
      <c r="AT3387" s="1"/>
      <c r="AU3387" s="1"/>
      <c r="AV3387" s="1"/>
      <c r="AW3387" s="1"/>
      <c r="AX3387" s="1"/>
      <c r="AY3387" s="1"/>
      <c r="AZ3387" s="1"/>
      <c r="BA3387" s="1"/>
      <c r="BB3387" s="1"/>
      <c r="BC3387" s="1"/>
      <c r="BD3387" s="1"/>
      <c r="BE3387" s="1"/>
      <c r="BF3387" s="1"/>
      <c r="BG3387" s="1"/>
      <c r="BH3387" s="1"/>
      <c r="BI3387" s="1"/>
      <c r="BJ3387" s="1"/>
      <c r="BK3387" s="1"/>
    </row>
    <row r="3388" spans="1:63" s="2" customFormat="1" ht="15" customHeight="1" x14ac:dyDescent="0.15">
      <c r="A3388" s="1"/>
      <c r="B3388" s="1"/>
      <c r="C3388" s="1"/>
      <c r="D3388" s="1"/>
      <c r="E3388" s="1"/>
      <c r="F3388" s="1"/>
      <c r="G3388" s="1"/>
      <c r="H3388" s="1"/>
      <c r="I3388" s="1"/>
      <c r="J3388" s="1"/>
      <c r="K3388" s="1"/>
      <c r="L3388" s="1"/>
      <c r="M3388" s="1"/>
      <c r="N3388" s="1"/>
      <c r="O3388" s="1"/>
      <c r="P3388" s="1"/>
      <c r="Q3388" s="1"/>
      <c r="R3388" s="1"/>
      <c r="S3388" s="1"/>
      <c r="T3388" s="1"/>
      <c r="U3388" s="1"/>
      <c r="V3388" s="1"/>
      <c r="W3388" s="1"/>
      <c r="X3388" s="1"/>
      <c r="Y3388" s="1"/>
      <c r="Z3388" s="1"/>
      <c r="AA3388" s="1"/>
      <c r="AB3388" s="1"/>
      <c r="AC3388" s="1"/>
      <c r="AD3388" s="1"/>
      <c r="AE3388" s="1"/>
      <c r="AF3388" s="83"/>
      <c r="AG3388" s="87"/>
      <c r="AH3388" s="1"/>
      <c r="AI3388" s="1"/>
      <c r="AJ3388" s="1"/>
      <c r="AK3388" s="1"/>
      <c r="AL3388" s="1"/>
      <c r="AM3388" s="1"/>
      <c r="AN3388" s="1"/>
      <c r="AO3388" s="1"/>
      <c r="AP3388" s="1"/>
      <c r="AQ3388" s="1"/>
      <c r="AR3388" s="1"/>
      <c r="AS3388" s="1"/>
      <c r="AT3388" s="1"/>
      <c r="AU3388" s="1"/>
      <c r="AV3388" s="1"/>
      <c r="AW3388" s="1"/>
      <c r="AX3388" s="1"/>
      <c r="AY3388" s="1"/>
      <c r="AZ3388" s="1"/>
      <c r="BA3388" s="1"/>
      <c r="BB3388" s="1"/>
      <c r="BC3388" s="1"/>
      <c r="BD3388" s="1"/>
      <c r="BE3388" s="1"/>
      <c r="BF3388" s="1"/>
      <c r="BG3388" s="1"/>
      <c r="BH3388" s="1"/>
      <c r="BI3388" s="1"/>
      <c r="BJ3388" s="1"/>
      <c r="BK3388" s="1"/>
    </row>
    <row r="3389" spans="1:63" s="2" customFormat="1" ht="15" customHeight="1" x14ac:dyDescent="0.15">
      <c r="A3389" s="1"/>
      <c r="B3389" s="1"/>
      <c r="C3389" s="1"/>
      <c r="D3389" s="1"/>
      <c r="E3389" s="1"/>
      <c r="F3389" s="1"/>
      <c r="G3389" s="1"/>
      <c r="H3389" s="1"/>
      <c r="I3389" s="1"/>
      <c r="J3389" s="1"/>
      <c r="K3389" s="1"/>
      <c r="L3389" s="1"/>
      <c r="M3389" s="1"/>
      <c r="N3389" s="1"/>
      <c r="O3389" s="1"/>
      <c r="P3389" s="1"/>
      <c r="Q3389" s="1"/>
      <c r="R3389" s="1"/>
      <c r="S3389" s="1"/>
      <c r="T3389" s="1"/>
      <c r="U3389" s="1"/>
      <c r="V3389" s="1"/>
      <c r="W3389" s="1"/>
      <c r="X3389" s="1"/>
      <c r="Y3389" s="1"/>
      <c r="Z3389" s="1"/>
      <c r="AA3389" s="1"/>
      <c r="AB3389" s="1"/>
      <c r="AC3389" s="1"/>
      <c r="AD3389" s="1"/>
      <c r="AE3389" s="1"/>
      <c r="AF3389" s="83"/>
      <c r="AG3389" s="87"/>
      <c r="AH3389" s="1"/>
      <c r="AI3389" s="1"/>
      <c r="AJ3389" s="1"/>
      <c r="AK3389" s="1"/>
      <c r="AL3389" s="1"/>
      <c r="AM3389" s="1"/>
      <c r="AN3389" s="1"/>
      <c r="AO3389" s="1"/>
      <c r="AP3389" s="1"/>
      <c r="AQ3389" s="1"/>
      <c r="AR3389" s="1"/>
      <c r="AS3389" s="1"/>
      <c r="AT3389" s="1"/>
      <c r="AU3389" s="1"/>
      <c r="AV3389" s="1"/>
      <c r="AW3389" s="1"/>
      <c r="AX3389" s="1"/>
      <c r="AY3389" s="1"/>
      <c r="AZ3389" s="1"/>
      <c r="BA3389" s="1"/>
      <c r="BB3389" s="1"/>
      <c r="BC3389" s="1"/>
      <c r="BD3389" s="1"/>
      <c r="BE3389" s="1"/>
      <c r="BF3389" s="1"/>
      <c r="BG3389" s="1"/>
      <c r="BH3389" s="1"/>
      <c r="BI3389" s="1"/>
      <c r="BJ3389" s="1"/>
      <c r="BK3389" s="1"/>
    </row>
    <row r="3390" spans="1:63" s="2" customFormat="1" ht="15" customHeight="1" x14ac:dyDescent="0.15">
      <c r="A3390" s="1"/>
      <c r="B3390" s="1"/>
      <c r="C3390" s="1"/>
      <c r="D3390" s="1"/>
      <c r="E3390" s="1"/>
      <c r="F3390" s="1"/>
      <c r="G3390" s="1"/>
      <c r="H3390" s="1"/>
      <c r="I3390" s="1"/>
      <c r="J3390" s="1"/>
      <c r="K3390" s="1"/>
      <c r="L3390" s="1"/>
      <c r="M3390" s="1"/>
      <c r="N3390" s="1"/>
      <c r="O3390" s="1"/>
      <c r="P3390" s="1"/>
      <c r="Q3390" s="1"/>
      <c r="R3390" s="1"/>
      <c r="S3390" s="1"/>
      <c r="T3390" s="1"/>
      <c r="U3390" s="1"/>
      <c r="V3390" s="1"/>
      <c r="W3390" s="1"/>
      <c r="X3390" s="1"/>
      <c r="Y3390" s="1"/>
      <c r="Z3390" s="1"/>
      <c r="AA3390" s="1"/>
      <c r="AB3390" s="1"/>
      <c r="AC3390" s="1"/>
      <c r="AD3390" s="1"/>
      <c r="AE3390" s="1"/>
      <c r="AF3390" s="83"/>
      <c r="AG3390" s="87"/>
      <c r="AH3390" s="1"/>
      <c r="AI3390" s="1"/>
      <c r="AJ3390" s="1"/>
      <c r="AK3390" s="1"/>
      <c r="AL3390" s="1"/>
      <c r="AM3390" s="1"/>
      <c r="AN3390" s="1"/>
      <c r="AO3390" s="1"/>
      <c r="AP3390" s="1"/>
      <c r="AQ3390" s="1"/>
      <c r="AR3390" s="1"/>
      <c r="AS3390" s="1"/>
      <c r="AT3390" s="1"/>
      <c r="AU3390" s="1"/>
      <c r="AV3390" s="1"/>
      <c r="AW3390" s="1"/>
      <c r="AX3390" s="1"/>
      <c r="AY3390" s="1"/>
      <c r="AZ3390" s="1"/>
      <c r="BA3390" s="1"/>
      <c r="BB3390" s="1"/>
      <c r="BC3390" s="1"/>
      <c r="BD3390" s="1"/>
      <c r="BE3390" s="1"/>
      <c r="BF3390" s="1"/>
      <c r="BG3390" s="1"/>
      <c r="BH3390" s="1"/>
      <c r="BI3390" s="1"/>
      <c r="BJ3390" s="1"/>
      <c r="BK3390" s="1"/>
    </row>
    <row r="3391" spans="1:63" s="2" customFormat="1" ht="15" customHeight="1" x14ac:dyDescent="0.15">
      <c r="A3391" s="1"/>
      <c r="B3391" s="1"/>
      <c r="C3391" s="1"/>
      <c r="D3391" s="1"/>
      <c r="E3391" s="1"/>
      <c r="F3391" s="1"/>
      <c r="G3391" s="1"/>
      <c r="H3391" s="1"/>
      <c r="I3391" s="1"/>
      <c r="J3391" s="1"/>
      <c r="K3391" s="1"/>
      <c r="L3391" s="1"/>
      <c r="M3391" s="1"/>
      <c r="N3391" s="1"/>
      <c r="O3391" s="1"/>
      <c r="P3391" s="1"/>
      <c r="Q3391" s="1"/>
      <c r="R3391" s="1"/>
      <c r="S3391" s="1"/>
      <c r="T3391" s="1"/>
      <c r="U3391" s="1"/>
      <c r="V3391" s="1"/>
      <c r="W3391" s="1"/>
      <c r="X3391" s="1"/>
      <c r="Y3391" s="1"/>
      <c r="Z3391" s="1"/>
      <c r="AA3391" s="1"/>
      <c r="AB3391" s="1"/>
      <c r="AC3391" s="1"/>
      <c r="AD3391" s="1"/>
      <c r="AE3391" s="1"/>
      <c r="AF3391" s="83"/>
      <c r="AG3391" s="87"/>
      <c r="AH3391" s="1"/>
      <c r="AI3391" s="1"/>
      <c r="AJ3391" s="1"/>
      <c r="AK3391" s="1"/>
      <c r="AL3391" s="1"/>
      <c r="AM3391" s="1"/>
      <c r="AN3391" s="1"/>
      <c r="AO3391" s="1"/>
      <c r="AP3391" s="1"/>
      <c r="AQ3391" s="1"/>
      <c r="AR3391" s="1"/>
      <c r="AS3391" s="1"/>
      <c r="AT3391" s="1"/>
      <c r="AU3391" s="1"/>
      <c r="AV3391" s="1"/>
      <c r="AW3391" s="1"/>
      <c r="AX3391" s="1"/>
      <c r="AY3391" s="1"/>
      <c r="AZ3391" s="1"/>
      <c r="BA3391" s="1"/>
      <c r="BB3391" s="1"/>
      <c r="BC3391" s="1"/>
      <c r="BD3391" s="1"/>
      <c r="BE3391" s="1"/>
      <c r="BF3391" s="1"/>
      <c r="BG3391" s="1"/>
      <c r="BH3391" s="1"/>
      <c r="BI3391" s="1"/>
      <c r="BJ3391" s="1"/>
      <c r="BK3391" s="1"/>
    </row>
    <row r="3392" spans="1:63" s="2" customFormat="1" ht="15" customHeight="1" x14ac:dyDescent="0.15">
      <c r="A3392" s="1"/>
      <c r="B3392" s="1"/>
      <c r="C3392" s="1"/>
      <c r="D3392" s="1"/>
      <c r="E3392" s="1"/>
      <c r="F3392" s="1"/>
      <c r="G3392" s="1"/>
      <c r="H3392" s="1"/>
      <c r="I3392" s="1"/>
      <c r="J3392" s="1"/>
      <c r="K3392" s="1"/>
      <c r="L3392" s="1"/>
      <c r="M3392" s="1"/>
      <c r="N3392" s="1"/>
      <c r="O3392" s="1"/>
      <c r="P3392" s="1"/>
      <c r="Q3392" s="1"/>
      <c r="R3392" s="1"/>
      <c r="S3392" s="1"/>
      <c r="T3392" s="1"/>
      <c r="U3392" s="1"/>
      <c r="V3392" s="1"/>
      <c r="W3392" s="1"/>
      <c r="X3392" s="1"/>
      <c r="Y3392" s="1"/>
      <c r="Z3392" s="1"/>
      <c r="AA3392" s="1"/>
      <c r="AB3392" s="1"/>
      <c r="AC3392" s="1"/>
      <c r="AD3392" s="1"/>
      <c r="AE3392" s="1"/>
      <c r="AF3392" s="83"/>
      <c r="AG3392" s="87"/>
      <c r="AH3392" s="1"/>
      <c r="AI3392" s="1"/>
      <c r="AJ3392" s="1"/>
      <c r="AK3392" s="1"/>
      <c r="AL3392" s="1"/>
      <c r="AM3392" s="1"/>
      <c r="AN3392" s="1"/>
      <c r="AO3392" s="1"/>
      <c r="AP3392" s="1"/>
      <c r="AQ3392" s="1"/>
      <c r="AR3392" s="1"/>
      <c r="AS3392" s="1"/>
      <c r="AT3392" s="1"/>
      <c r="AU3392" s="1"/>
      <c r="AV3392" s="1"/>
      <c r="AW3392" s="1"/>
      <c r="AX3392" s="1"/>
      <c r="AY3392" s="1"/>
      <c r="AZ3392" s="1"/>
      <c r="BA3392" s="1"/>
      <c r="BB3392" s="1"/>
      <c r="BC3392" s="1"/>
      <c r="BD3392" s="1"/>
      <c r="BE3392" s="1"/>
      <c r="BF3392" s="1"/>
      <c r="BG3392" s="1"/>
      <c r="BH3392" s="1"/>
      <c r="BI3392" s="1"/>
      <c r="BJ3392" s="1"/>
      <c r="BK3392" s="1"/>
    </row>
    <row r="3393" spans="1:63" s="2" customFormat="1" ht="15" customHeight="1" x14ac:dyDescent="0.15">
      <c r="A3393" s="1"/>
      <c r="B3393" s="1"/>
      <c r="C3393" s="1"/>
      <c r="D3393" s="1"/>
      <c r="E3393" s="1"/>
      <c r="F3393" s="1"/>
      <c r="G3393" s="1"/>
      <c r="H3393" s="1"/>
      <c r="I3393" s="1"/>
      <c r="J3393" s="1"/>
      <c r="K3393" s="1"/>
      <c r="L3393" s="1"/>
      <c r="M3393" s="1"/>
      <c r="N3393" s="1"/>
      <c r="O3393" s="1"/>
      <c r="P3393" s="1"/>
      <c r="Q3393" s="1"/>
      <c r="R3393" s="1"/>
      <c r="S3393" s="1"/>
      <c r="T3393" s="1"/>
      <c r="U3393" s="1"/>
      <c r="V3393" s="1"/>
      <c r="W3393" s="1"/>
      <c r="X3393" s="1"/>
      <c r="Y3393" s="1"/>
      <c r="Z3393" s="1"/>
      <c r="AA3393" s="1"/>
      <c r="AB3393" s="1"/>
      <c r="AC3393" s="1"/>
      <c r="AD3393" s="1"/>
      <c r="AE3393" s="1"/>
      <c r="AF3393" s="83"/>
      <c r="AG3393" s="87"/>
      <c r="AH3393" s="1"/>
      <c r="AI3393" s="1"/>
      <c r="AJ3393" s="1"/>
      <c r="AK3393" s="1"/>
      <c r="AL3393" s="1"/>
      <c r="AM3393" s="1"/>
      <c r="AN3393" s="1"/>
      <c r="AO3393" s="1"/>
      <c r="AP3393" s="1"/>
      <c r="AQ3393" s="1"/>
      <c r="AR3393" s="1"/>
      <c r="AS3393" s="1"/>
      <c r="AT3393" s="1"/>
      <c r="AU3393" s="1"/>
      <c r="AV3393" s="1"/>
      <c r="AW3393" s="1"/>
      <c r="AX3393" s="1"/>
      <c r="AY3393" s="1"/>
      <c r="AZ3393" s="1"/>
      <c r="BA3393" s="1"/>
      <c r="BB3393" s="1"/>
      <c r="BC3393" s="1"/>
      <c r="BD3393" s="1"/>
      <c r="BE3393" s="1"/>
      <c r="BF3393" s="1"/>
      <c r="BG3393" s="1"/>
      <c r="BH3393" s="1"/>
      <c r="BI3393" s="1"/>
      <c r="BJ3393" s="1"/>
      <c r="BK3393" s="1"/>
    </row>
    <row r="3394" spans="1:63" s="2" customFormat="1" ht="15" customHeight="1" x14ac:dyDescent="0.15">
      <c r="A3394" s="1"/>
      <c r="B3394" s="1"/>
      <c r="C3394" s="1"/>
      <c r="D3394" s="1"/>
      <c r="E3394" s="1"/>
      <c r="F3394" s="1"/>
      <c r="G3394" s="1"/>
      <c r="H3394" s="1"/>
      <c r="I3394" s="1"/>
      <c r="J3394" s="1"/>
      <c r="K3394" s="1"/>
      <c r="L3394" s="1"/>
      <c r="M3394" s="1"/>
      <c r="N3394" s="1"/>
      <c r="O3394" s="1"/>
      <c r="P3394" s="1"/>
      <c r="Q3394" s="1"/>
      <c r="R3394" s="1"/>
      <c r="S3394" s="1"/>
      <c r="T3394" s="1"/>
      <c r="U3394" s="1"/>
      <c r="V3394" s="1"/>
      <c r="W3394" s="1"/>
      <c r="X3394" s="1"/>
      <c r="Y3394" s="1"/>
      <c r="Z3394" s="1"/>
      <c r="AA3394" s="1"/>
      <c r="AB3394" s="1"/>
      <c r="AC3394" s="1"/>
      <c r="AD3394" s="1"/>
      <c r="AE3394" s="1"/>
      <c r="AF3394" s="83"/>
      <c r="AG3394" s="87"/>
      <c r="AH3394" s="1"/>
      <c r="AI3394" s="1"/>
      <c r="AJ3394" s="1"/>
      <c r="AK3394" s="1"/>
      <c r="AL3394" s="1"/>
      <c r="AM3394" s="1"/>
      <c r="AN3394" s="1"/>
      <c r="AO3394" s="1"/>
      <c r="AP3394" s="1"/>
      <c r="AQ3394" s="1"/>
      <c r="AR3394" s="1"/>
      <c r="AS3394" s="1"/>
      <c r="AT3394" s="1"/>
      <c r="AU3394" s="1"/>
      <c r="AV3394" s="1"/>
      <c r="AW3394" s="1"/>
      <c r="AX3394" s="1"/>
      <c r="AY3394" s="1"/>
      <c r="AZ3394" s="1"/>
      <c r="BA3394" s="1"/>
      <c r="BB3394" s="1"/>
      <c r="BC3394" s="1"/>
      <c r="BD3394" s="1"/>
      <c r="BE3394" s="1"/>
      <c r="BF3394" s="1"/>
      <c r="BG3394" s="1"/>
      <c r="BH3394" s="1"/>
      <c r="BI3394" s="1"/>
      <c r="BJ3394" s="1"/>
      <c r="BK3394" s="1"/>
    </row>
    <row r="3395" spans="1:63" s="2" customFormat="1" ht="15" customHeight="1" x14ac:dyDescent="0.15">
      <c r="A3395" s="1"/>
      <c r="B3395" s="1"/>
      <c r="C3395" s="1"/>
      <c r="D3395" s="1"/>
      <c r="E3395" s="1"/>
      <c r="F3395" s="1"/>
      <c r="G3395" s="1"/>
      <c r="H3395" s="1"/>
      <c r="I3395" s="1"/>
      <c r="J3395" s="1"/>
      <c r="K3395" s="1"/>
      <c r="L3395" s="1"/>
      <c r="M3395" s="1"/>
      <c r="N3395" s="1"/>
      <c r="O3395" s="1"/>
      <c r="P3395" s="1"/>
      <c r="Q3395" s="1"/>
      <c r="R3395" s="1"/>
      <c r="S3395" s="1"/>
      <c r="T3395" s="1"/>
      <c r="U3395" s="1"/>
      <c r="V3395" s="1"/>
      <c r="W3395" s="1"/>
      <c r="X3395" s="1"/>
      <c r="Y3395" s="1"/>
      <c r="Z3395" s="1"/>
      <c r="AA3395" s="1"/>
      <c r="AB3395" s="1"/>
      <c r="AC3395" s="1"/>
      <c r="AD3395" s="1"/>
      <c r="AE3395" s="1"/>
      <c r="AF3395" s="83"/>
      <c r="AG3395" s="87"/>
      <c r="AH3395" s="1"/>
      <c r="AI3395" s="1"/>
      <c r="AJ3395" s="1"/>
      <c r="AK3395" s="1"/>
      <c r="AL3395" s="1"/>
      <c r="AM3395" s="1"/>
      <c r="AN3395" s="1"/>
      <c r="AO3395" s="1"/>
      <c r="AP3395" s="1"/>
      <c r="AQ3395" s="1"/>
      <c r="AR3395" s="1"/>
      <c r="AS3395" s="1"/>
      <c r="AT3395" s="1"/>
      <c r="AU3395" s="1"/>
      <c r="AV3395" s="1"/>
      <c r="AW3395" s="1"/>
      <c r="AX3395" s="1"/>
      <c r="AY3395" s="1"/>
      <c r="AZ3395" s="1"/>
      <c r="BA3395" s="1"/>
      <c r="BB3395" s="1"/>
      <c r="BC3395" s="1"/>
      <c r="BD3395" s="1"/>
      <c r="BE3395" s="1"/>
      <c r="BF3395" s="1"/>
      <c r="BG3395" s="1"/>
      <c r="BH3395" s="1"/>
      <c r="BI3395" s="1"/>
      <c r="BJ3395" s="1"/>
      <c r="BK3395" s="1"/>
    </row>
    <row r="3396" spans="1:63" s="2" customFormat="1" ht="15" customHeight="1" x14ac:dyDescent="0.15">
      <c r="A3396" s="1"/>
      <c r="B3396" s="1"/>
      <c r="C3396" s="1"/>
      <c r="D3396" s="1"/>
      <c r="E3396" s="1"/>
      <c r="F3396" s="1"/>
      <c r="G3396" s="1"/>
      <c r="H3396" s="1"/>
      <c r="I3396" s="1"/>
      <c r="J3396" s="1"/>
      <c r="K3396" s="1"/>
      <c r="L3396" s="1"/>
      <c r="M3396" s="1"/>
      <c r="N3396" s="1"/>
      <c r="O3396" s="1"/>
      <c r="P3396" s="1"/>
      <c r="Q3396" s="1"/>
      <c r="R3396" s="1"/>
      <c r="S3396" s="1"/>
      <c r="T3396" s="1"/>
      <c r="U3396" s="1"/>
      <c r="V3396" s="1"/>
      <c r="W3396" s="1"/>
      <c r="X3396" s="1"/>
      <c r="Y3396" s="1"/>
      <c r="Z3396" s="1"/>
      <c r="AA3396" s="1"/>
      <c r="AB3396" s="1"/>
      <c r="AC3396" s="1"/>
      <c r="AD3396" s="1"/>
      <c r="AE3396" s="1"/>
      <c r="AF3396" s="83"/>
      <c r="AG3396" s="87"/>
      <c r="AH3396" s="1"/>
      <c r="AI3396" s="1"/>
      <c r="AJ3396" s="1"/>
      <c r="AK3396" s="1"/>
      <c r="AL3396" s="1"/>
      <c r="AM3396" s="1"/>
      <c r="AN3396" s="1"/>
      <c r="AO3396" s="1"/>
      <c r="AP3396" s="1"/>
      <c r="AQ3396" s="1"/>
      <c r="AR3396" s="1"/>
      <c r="AS3396" s="1"/>
      <c r="AT3396" s="1"/>
      <c r="AU3396" s="1"/>
      <c r="AV3396" s="1"/>
      <c r="AW3396" s="1"/>
      <c r="AX3396" s="1"/>
      <c r="AY3396" s="1"/>
      <c r="AZ3396" s="1"/>
      <c r="BA3396" s="1"/>
      <c r="BB3396" s="1"/>
      <c r="BC3396" s="1"/>
      <c r="BD3396" s="1"/>
      <c r="BE3396" s="1"/>
      <c r="BF3396" s="1"/>
      <c r="BG3396" s="1"/>
      <c r="BH3396" s="1"/>
      <c r="BI3396" s="1"/>
      <c r="BJ3396" s="1"/>
      <c r="BK3396" s="1"/>
    </row>
    <row r="3397" spans="1:63" s="2" customFormat="1" ht="15" customHeight="1" x14ac:dyDescent="0.15">
      <c r="A3397" s="1"/>
      <c r="B3397" s="1"/>
      <c r="C3397" s="1"/>
      <c r="D3397" s="1"/>
      <c r="E3397" s="1"/>
      <c r="F3397" s="1"/>
      <c r="G3397" s="1"/>
      <c r="H3397" s="1"/>
      <c r="I3397" s="1"/>
      <c r="J3397" s="1"/>
      <c r="K3397" s="1"/>
      <c r="L3397" s="1"/>
      <c r="M3397" s="1"/>
      <c r="N3397" s="1"/>
      <c r="O3397" s="1"/>
      <c r="P3397" s="1"/>
      <c r="Q3397" s="1"/>
      <c r="R3397" s="1"/>
      <c r="S3397" s="1"/>
      <c r="T3397" s="1"/>
      <c r="U3397" s="1"/>
      <c r="V3397" s="1"/>
      <c r="W3397" s="1"/>
      <c r="X3397" s="1"/>
      <c r="Y3397" s="1"/>
      <c r="Z3397" s="1"/>
      <c r="AA3397" s="1"/>
      <c r="AB3397" s="1"/>
      <c r="AC3397" s="1"/>
      <c r="AD3397" s="1"/>
      <c r="AE3397" s="1"/>
      <c r="AF3397" s="83"/>
      <c r="AG3397" s="87"/>
      <c r="AH3397" s="1"/>
      <c r="AI3397" s="1"/>
      <c r="AJ3397" s="1"/>
      <c r="AK3397" s="1"/>
      <c r="AL3397" s="1"/>
      <c r="AM3397" s="1"/>
      <c r="AN3397" s="1"/>
      <c r="AO3397" s="1"/>
      <c r="AP3397" s="1"/>
      <c r="AQ3397" s="1"/>
      <c r="AR3397" s="1"/>
      <c r="AS3397" s="1"/>
      <c r="AT3397" s="1"/>
      <c r="AU3397" s="1"/>
      <c r="AV3397" s="1"/>
      <c r="AW3397" s="1"/>
      <c r="AX3397" s="1"/>
      <c r="AY3397" s="1"/>
      <c r="AZ3397" s="1"/>
      <c r="BA3397" s="1"/>
      <c r="BB3397" s="1"/>
      <c r="BC3397" s="1"/>
      <c r="BD3397" s="1"/>
      <c r="BE3397" s="1"/>
      <c r="BF3397" s="1"/>
      <c r="BG3397" s="1"/>
      <c r="BH3397" s="1"/>
      <c r="BI3397" s="1"/>
      <c r="BJ3397" s="1"/>
      <c r="BK3397" s="1"/>
    </row>
    <row r="3398" spans="1:63" s="2" customFormat="1" ht="15" customHeight="1" x14ac:dyDescent="0.15">
      <c r="A3398" s="1"/>
      <c r="B3398" s="1"/>
      <c r="C3398" s="1"/>
      <c r="D3398" s="1"/>
      <c r="E3398" s="1"/>
      <c r="F3398" s="1"/>
      <c r="G3398" s="1"/>
      <c r="H3398" s="1"/>
      <c r="I3398" s="1"/>
      <c r="J3398" s="1"/>
      <c r="K3398" s="1"/>
      <c r="L3398" s="1"/>
      <c r="M3398" s="1"/>
      <c r="N3398" s="1"/>
      <c r="O3398" s="1"/>
      <c r="P3398" s="1"/>
      <c r="Q3398" s="1"/>
      <c r="R3398" s="1"/>
      <c r="S3398" s="1"/>
      <c r="T3398" s="1"/>
      <c r="U3398" s="1"/>
      <c r="V3398" s="1"/>
      <c r="W3398" s="1"/>
      <c r="X3398" s="1"/>
      <c r="Y3398" s="1"/>
      <c r="Z3398" s="1"/>
      <c r="AA3398" s="1"/>
      <c r="AB3398" s="1"/>
      <c r="AC3398" s="1"/>
      <c r="AD3398" s="1"/>
      <c r="AE3398" s="1"/>
      <c r="AF3398" s="83"/>
      <c r="AG3398" s="87"/>
      <c r="AH3398" s="1"/>
      <c r="AI3398" s="1"/>
      <c r="AJ3398" s="1"/>
      <c r="AK3398" s="1"/>
      <c r="AL3398" s="1"/>
      <c r="AM3398" s="1"/>
      <c r="AN3398" s="1"/>
      <c r="AO3398" s="1"/>
      <c r="AP3398" s="1"/>
      <c r="AQ3398" s="1"/>
      <c r="AR3398" s="1"/>
      <c r="AS3398" s="1"/>
      <c r="AT3398" s="1"/>
      <c r="AU3398" s="1"/>
      <c r="AV3398" s="1"/>
      <c r="AW3398" s="1"/>
      <c r="AX3398" s="1"/>
      <c r="AY3398" s="1"/>
      <c r="AZ3398" s="1"/>
      <c r="BA3398" s="1"/>
      <c r="BB3398" s="1"/>
      <c r="BC3398" s="1"/>
      <c r="BD3398" s="1"/>
      <c r="BE3398" s="1"/>
      <c r="BF3398" s="1"/>
      <c r="BG3398" s="1"/>
      <c r="BH3398" s="1"/>
      <c r="BI3398" s="1"/>
      <c r="BJ3398" s="1"/>
      <c r="BK3398" s="1"/>
    </row>
    <row r="3399" spans="1:63" s="2" customFormat="1" ht="15" customHeight="1" x14ac:dyDescent="0.15">
      <c r="A3399" s="1"/>
      <c r="B3399" s="1"/>
      <c r="C3399" s="1"/>
      <c r="D3399" s="1"/>
      <c r="E3399" s="1"/>
      <c r="F3399" s="1"/>
      <c r="G3399" s="1"/>
      <c r="H3399" s="1"/>
      <c r="I3399" s="1"/>
      <c r="J3399" s="1"/>
      <c r="K3399" s="1"/>
      <c r="L3399" s="1"/>
      <c r="M3399" s="1"/>
      <c r="N3399" s="1"/>
      <c r="O3399" s="1"/>
      <c r="P3399" s="1"/>
      <c r="Q3399" s="1"/>
      <c r="R3399" s="1"/>
      <c r="S3399" s="1"/>
      <c r="T3399" s="1"/>
      <c r="U3399" s="1"/>
      <c r="V3399" s="1"/>
      <c r="W3399" s="1"/>
      <c r="X3399" s="1"/>
      <c r="Y3399" s="1"/>
      <c r="Z3399" s="1"/>
      <c r="AA3399" s="1"/>
      <c r="AB3399" s="1"/>
      <c r="AC3399" s="1"/>
      <c r="AD3399" s="1"/>
      <c r="AE3399" s="1"/>
      <c r="AF3399" s="83"/>
      <c r="AG3399" s="87"/>
      <c r="AH3399" s="1"/>
      <c r="AI3399" s="1"/>
      <c r="AJ3399" s="1"/>
      <c r="AK3399" s="1"/>
      <c r="AL3399" s="1"/>
      <c r="AM3399" s="1"/>
      <c r="AN3399" s="1"/>
      <c r="AO3399" s="1"/>
      <c r="AP3399" s="1"/>
      <c r="AQ3399" s="1"/>
      <c r="AR3399" s="1"/>
      <c r="AS3399" s="1"/>
      <c r="AT3399" s="1"/>
      <c r="AU3399" s="1"/>
      <c r="AV3399" s="1"/>
      <c r="AW3399" s="1"/>
      <c r="AX3399" s="1"/>
      <c r="AY3399" s="1"/>
      <c r="AZ3399" s="1"/>
      <c r="BA3399" s="1"/>
      <c r="BB3399" s="1"/>
      <c r="BC3399" s="1"/>
      <c r="BD3399" s="1"/>
      <c r="BE3399" s="1"/>
      <c r="BF3399" s="1"/>
      <c r="BG3399" s="1"/>
      <c r="BH3399" s="1"/>
      <c r="BI3399" s="1"/>
      <c r="BJ3399" s="1"/>
      <c r="BK3399" s="1"/>
    </row>
    <row r="3400" spans="1:63" s="2" customFormat="1" ht="15" customHeight="1" x14ac:dyDescent="0.15">
      <c r="A3400" s="1"/>
      <c r="B3400" s="1"/>
      <c r="C3400" s="1"/>
      <c r="D3400" s="1"/>
      <c r="E3400" s="1"/>
      <c r="F3400" s="1"/>
      <c r="G3400" s="1"/>
      <c r="H3400" s="1"/>
      <c r="I3400" s="1"/>
      <c r="J3400" s="1"/>
      <c r="K3400" s="1"/>
      <c r="L3400" s="1"/>
      <c r="M3400" s="1"/>
      <c r="N3400" s="1"/>
      <c r="O3400" s="1"/>
      <c r="P3400" s="1"/>
      <c r="Q3400" s="1"/>
      <c r="R3400" s="1"/>
      <c r="S3400" s="1"/>
      <c r="T3400" s="1"/>
      <c r="U3400" s="1"/>
      <c r="V3400" s="1"/>
      <c r="W3400" s="1"/>
      <c r="X3400" s="1"/>
      <c r="Y3400" s="1"/>
      <c r="Z3400" s="1"/>
      <c r="AA3400" s="1"/>
      <c r="AB3400" s="1"/>
      <c r="AC3400" s="1"/>
      <c r="AD3400" s="1"/>
      <c r="AE3400" s="1"/>
      <c r="AF3400" s="83"/>
      <c r="AG3400" s="87"/>
      <c r="AH3400" s="1"/>
      <c r="AI3400" s="1"/>
      <c r="AJ3400" s="1"/>
      <c r="AK3400" s="1"/>
      <c r="AL3400" s="1"/>
      <c r="AM3400" s="1"/>
      <c r="AN3400" s="1"/>
      <c r="AO3400" s="1"/>
      <c r="AP3400" s="1"/>
      <c r="AQ3400" s="1"/>
      <c r="AR3400" s="1"/>
      <c r="AS3400" s="1"/>
      <c r="AT3400" s="1"/>
      <c r="AU3400" s="1"/>
      <c r="AV3400" s="1"/>
      <c r="AW3400" s="1"/>
      <c r="AX3400" s="1"/>
      <c r="AY3400" s="1"/>
      <c r="AZ3400" s="1"/>
      <c r="BA3400" s="1"/>
      <c r="BB3400" s="1"/>
      <c r="BC3400" s="1"/>
      <c r="BD3400" s="1"/>
      <c r="BE3400" s="1"/>
      <c r="BF3400" s="1"/>
      <c r="BG3400" s="1"/>
      <c r="BH3400" s="1"/>
      <c r="BI3400" s="1"/>
      <c r="BJ3400" s="1"/>
      <c r="BK3400" s="1"/>
    </row>
    <row r="3401" spans="1:63" s="2" customFormat="1" ht="15" customHeight="1" x14ac:dyDescent="0.15">
      <c r="A3401" s="1"/>
      <c r="B3401" s="1"/>
      <c r="C3401" s="1"/>
      <c r="D3401" s="1"/>
      <c r="E3401" s="1"/>
      <c r="F3401" s="1"/>
      <c r="G3401" s="1"/>
      <c r="H3401" s="1"/>
      <c r="I3401" s="1"/>
      <c r="J3401" s="1"/>
      <c r="K3401" s="1"/>
      <c r="L3401" s="1"/>
      <c r="M3401" s="1"/>
      <c r="N3401" s="1"/>
      <c r="O3401" s="1"/>
      <c r="P3401" s="1"/>
      <c r="Q3401" s="1"/>
      <c r="R3401" s="1"/>
      <c r="S3401" s="1"/>
      <c r="T3401" s="1"/>
      <c r="U3401" s="1"/>
      <c r="V3401" s="1"/>
      <c r="W3401" s="1"/>
      <c r="X3401" s="1"/>
      <c r="Y3401" s="1"/>
      <c r="Z3401" s="1"/>
      <c r="AA3401" s="1"/>
      <c r="AB3401" s="1"/>
      <c r="AC3401" s="1"/>
      <c r="AD3401" s="1"/>
      <c r="AE3401" s="1"/>
      <c r="AF3401" s="83"/>
      <c r="AG3401" s="87"/>
      <c r="AH3401" s="1"/>
      <c r="AI3401" s="1"/>
      <c r="AJ3401" s="1"/>
      <c r="AK3401" s="1"/>
      <c r="AL3401" s="1"/>
      <c r="AM3401" s="1"/>
      <c r="AN3401" s="1"/>
      <c r="AO3401" s="1"/>
      <c r="AP3401" s="1"/>
      <c r="AQ3401" s="1"/>
      <c r="AR3401" s="1"/>
      <c r="AS3401" s="1"/>
      <c r="AT3401" s="1"/>
      <c r="AU3401" s="1"/>
      <c r="AV3401" s="1"/>
      <c r="AW3401" s="1"/>
      <c r="AX3401" s="1"/>
      <c r="AY3401" s="1"/>
      <c r="AZ3401" s="1"/>
      <c r="BA3401" s="1"/>
      <c r="BB3401" s="1"/>
      <c r="BC3401" s="1"/>
      <c r="BD3401" s="1"/>
      <c r="BE3401" s="1"/>
      <c r="BF3401" s="1"/>
      <c r="BG3401" s="1"/>
      <c r="BH3401" s="1"/>
      <c r="BI3401" s="1"/>
      <c r="BJ3401" s="1"/>
      <c r="BK3401" s="1"/>
    </row>
    <row r="3402" spans="1:63" s="2" customFormat="1" ht="15" customHeight="1" x14ac:dyDescent="0.15">
      <c r="A3402" s="1"/>
      <c r="B3402" s="1"/>
      <c r="C3402" s="1"/>
      <c r="D3402" s="1"/>
      <c r="E3402" s="1"/>
      <c r="F3402" s="1"/>
      <c r="G3402" s="1"/>
      <c r="H3402" s="1"/>
      <c r="I3402" s="1"/>
      <c r="J3402" s="1"/>
      <c r="K3402" s="1"/>
      <c r="L3402" s="1"/>
      <c r="M3402" s="1"/>
      <c r="N3402" s="1"/>
      <c r="O3402" s="1"/>
      <c r="P3402" s="1"/>
      <c r="Q3402" s="1"/>
      <c r="R3402" s="1"/>
      <c r="S3402" s="1"/>
      <c r="T3402" s="1"/>
      <c r="U3402" s="1"/>
      <c r="V3402" s="1"/>
      <c r="W3402" s="1"/>
      <c r="X3402" s="1"/>
      <c r="Y3402" s="1"/>
      <c r="Z3402" s="1"/>
      <c r="AA3402" s="1"/>
      <c r="AB3402" s="1"/>
      <c r="AC3402" s="1"/>
      <c r="AD3402" s="1"/>
      <c r="AE3402" s="1"/>
      <c r="AF3402" s="83"/>
      <c r="AG3402" s="87"/>
      <c r="AH3402" s="1"/>
      <c r="AI3402" s="1"/>
      <c r="AJ3402" s="1"/>
      <c r="AK3402" s="1"/>
      <c r="AL3402" s="1"/>
      <c r="AM3402" s="1"/>
      <c r="AN3402" s="1"/>
      <c r="AO3402" s="1"/>
      <c r="AP3402" s="1"/>
      <c r="AQ3402" s="1"/>
      <c r="AR3402" s="1"/>
      <c r="AS3402" s="1"/>
      <c r="AT3402" s="1"/>
      <c r="AU3402" s="1"/>
      <c r="AV3402" s="1"/>
      <c r="AW3402" s="1"/>
      <c r="AX3402" s="1"/>
      <c r="AY3402" s="1"/>
      <c r="AZ3402" s="1"/>
      <c r="BA3402" s="1"/>
      <c r="BB3402" s="1"/>
      <c r="BC3402" s="1"/>
      <c r="BD3402" s="1"/>
      <c r="BE3402" s="1"/>
      <c r="BF3402" s="1"/>
      <c r="BG3402" s="1"/>
      <c r="BH3402" s="1"/>
      <c r="BI3402" s="1"/>
      <c r="BJ3402" s="1"/>
      <c r="BK3402" s="1"/>
    </row>
    <row r="3403" spans="1:63" s="2" customFormat="1" ht="15" customHeight="1" x14ac:dyDescent="0.15">
      <c r="A3403" s="1"/>
      <c r="B3403" s="1"/>
      <c r="C3403" s="1"/>
      <c r="D3403" s="1"/>
      <c r="E3403" s="1"/>
      <c r="F3403" s="1"/>
      <c r="G3403" s="1"/>
      <c r="H3403" s="1"/>
      <c r="I3403" s="1"/>
      <c r="J3403" s="1"/>
      <c r="K3403" s="1"/>
      <c r="L3403" s="1"/>
      <c r="M3403" s="1"/>
      <c r="N3403" s="1"/>
      <c r="O3403" s="1"/>
      <c r="P3403" s="1"/>
      <c r="Q3403" s="1"/>
      <c r="R3403" s="1"/>
      <c r="S3403" s="1"/>
      <c r="T3403" s="1"/>
      <c r="U3403" s="1"/>
      <c r="V3403" s="1"/>
      <c r="W3403" s="1"/>
      <c r="X3403" s="1"/>
      <c r="Y3403" s="1"/>
      <c r="Z3403" s="1"/>
      <c r="AA3403" s="1"/>
      <c r="AB3403" s="1"/>
      <c r="AC3403" s="1"/>
      <c r="AD3403" s="1"/>
      <c r="AE3403" s="1"/>
      <c r="AF3403" s="83"/>
      <c r="AG3403" s="87"/>
      <c r="AH3403" s="1"/>
      <c r="AI3403" s="1"/>
      <c r="AJ3403" s="1"/>
      <c r="AK3403" s="1"/>
      <c r="AL3403" s="1"/>
      <c r="AM3403" s="1"/>
      <c r="AN3403" s="1"/>
      <c r="AO3403" s="1"/>
      <c r="AP3403" s="1"/>
      <c r="AQ3403" s="1"/>
      <c r="AR3403" s="1"/>
      <c r="AS3403" s="1"/>
      <c r="AT3403" s="1"/>
      <c r="AU3403" s="1"/>
      <c r="AV3403" s="1"/>
      <c r="AW3403" s="1"/>
      <c r="AX3403" s="1"/>
      <c r="AY3403" s="1"/>
      <c r="AZ3403" s="1"/>
      <c r="BA3403" s="1"/>
      <c r="BB3403" s="1"/>
      <c r="BC3403" s="1"/>
      <c r="BD3403" s="1"/>
      <c r="BE3403" s="1"/>
      <c r="BF3403" s="1"/>
      <c r="BG3403" s="1"/>
      <c r="BH3403" s="1"/>
      <c r="BI3403" s="1"/>
      <c r="BJ3403" s="1"/>
      <c r="BK3403" s="1"/>
    </row>
    <row r="3404" spans="1:63" s="2" customFormat="1" ht="15" customHeight="1" x14ac:dyDescent="0.15">
      <c r="A3404" s="1"/>
      <c r="B3404" s="1"/>
      <c r="C3404" s="1"/>
      <c r="D3404" s="1"/>
      <c r="E3404" s="1"/>
      <c r="F3404" s="1"/>
      <c r="G3404" s="1"/>
      <c r="H3404" s="1"/>
      <c r="I3404" s="1"/>
      <c r="J3404" s="1"/>
      <c r="K3404" s="1"/>
      <c r="L3404" s="1"/>
      <c r="M3404" s="1"/>
      <c r="N3404" s="1"/>
      <c r="O3404" s="1"/>
      <c r="P3404" s="1"/>
      <c r="Q3404" s="1"/>
      <c r="R3404" s="1"/>
      <c r="S3404" s="1"/>
      <c r="T3404" s="1"/>
      <c r="U3404" s="1"/>
      <c r="V3404" s="1"/>
      <c r="W3404" s="1"/>
      <c r="X3404" s="1"/>
      <c r="Y3404" s="1"/>
      <c r="Z3404" s="1"/>
      <c r="AA3404" s="1"/>
      <c r="AB3404" s="1"/>
      <c r="AC3404" s="1"/>
      <c r="AD3404" s="1"/>
      <c r="AE3404" s="1"/>
      <c r="AF3404" s="83"/>
      <c r="AG3404" s="87"/>
      <c r="AH3404" s="1"/>
      <c r="AI3404" s="1"/>
      <c r="AJ3404" s="1"/>
      <c r="AK3404" s="1"/>
      <c r="AL3404" s="1"/>
      <c r="AM3404" s="1"/>
      <c r="AN3404" s="1"/>
      <c r="AO3404" s="1"/>
      <c r="AP3404" s="1"/>
      <c r="AQ3404" s="1"/>
      <c r="AR3404" s="1"/>
      <c r="AS3404" s="1"/>
      <c r="AT3404" s="1"/>
      <c r="AU3404" s="1"/>
      <c r="AV3404" s="1"/>
      <c r="AW3404" s="1"/>
      <c r="AX3404" s="1"/>
      <c r="AY3404" s="1"/>
      <c r="AZ3404" s="1"/>
      <c r="BA3404" s="1"/>
      <c r="BB3404" s="1"/>
      <c r="BC3404" s="1"/>
      <c r="BD3404" s="1"/>
      <c r="BE3404" s="1"/>
      <c r="BF3404" s="1"/>
      <c r="BG3404" s="1"/>
      <c r="BH3404" s="1"/>
      <c r="BI3404" s="1"/>
      <c r="BJ3404" s="1"/>
      <c r="BK3404" s="1"/>
    </row>
    <row r="3405" spans="1:63" s="2" customFormat="1" ht="15" customHeight="1" x14ac:dyDescent="0.15">
      <c r="A3405" s="1"/>
      <c r="B3405" s="1"/>
      <c r="C3405" s="1"/>
      <c r="D3405" s="1"/>
      <c r="E3405" s="1"/>
      <c r="F3405" s="1"/>
      <c r="G3405" s="1"/>
      <c r="H3405" s="1"/>
      <c r="I3405" s="1"/>
      <c r="J3405" s="1"/>
      <c r="K3405" s="1"/>
      <c r="L3405" s="1"/>
      <c r="M3405" s="1"/>
      <c r="N3405" s="1"/>
      <c r="O3405" s="1"/>
      <c r="P3405" s="1"/>
      <c r="Q3405" s="1"/>
      <c r="R3405" s="1"/>
      <c r="S3405" s="1"/>
      <c r="T3405" s="1"/>
      <c r="U3405" s="1"/>
      <c r="V3405" s="1"/>
      <c r="W3405" s="1"/>
      <c r="X3405" s="1"/>
      <c r="Y3405" s="1"/>
      <c r="Z3405" s="1"/>
      <c r="AA3405" s="1"/>
      <c r="AB3405" s="1"/>
      <c r="AC3405" s="1"/>
      <c r="AD3405" s="1"/>
      <c r="AE3405" s="1"/>
      <c r="AF3405" s="83"/>
      <c r="AG3405" s="87"/>
      <c r="AH3405" s="1"/>
      <c r="AI3405" s="1"/>
      <c r="AJ3405" s="1"/>
      <c r="AK3405" s="1"/>
      <c r="AL3405" s="1"/>
      <c r="AM3405" s="1"/>
      <c r="AN3405" s="1"/>
      <c r="AO3405" s="1"/>
      <c r="AP3405" s="1"/>
      <c r="AQ3405" s="1"/>
      <c r="AR3405" s="1"/>
      <c r="AS3405" s="1"/>
      <c r="AT3405" s="1"/>
      <c r="AU3405" s="1"/>
      <c r="AV3405" s="1"/>
      <c r="AW3405" s="1"/>
      <c r="AX3405" s="1"/>
      <c r="AY3405" s="1"/>
      <c r="AZ3405" s="1"/>
      <c r="BA3405" s="1"/>
      <c r="BB3405" s="1"/>
      <c r="BC3405" s="1"/>
      <c r="BD3405" s="1"/>
      <c r="BE3405" s="1"/>
      <c r="BF3405" s="1"/>
      <c r="BG3405" s="1"/>
      <c r="BH3405" s="1"/>
      <c r="BI3405" s="1"/>
      <c r="BJ3405" s="1"/>
      <c r="BK3405" s="1"/>
    </row>
    <row r="3406" spans="1:63" s="2" customFormat="1" ht="15" customHeight="1" x14ac:dyDescent="0.15">
      <c r="A3406" s="1"/>
      <c r="B3406" s="1"/>
      <c r="C3406" s="1"/>
      <c r="D3406" s="1"/>
      <c r="E3406" s="1"/>
      <c r="F3406" s="1"/>
      <c r="G3406" s="1"/>
      <c r="H3406" s="1"/>
      <c r="I3406" s="1"/>
      <c r="J3406" s="1"/>
      <c r="K3406" s="1"/>
      <c r="L3406" s="1"/>
      <c r="M3406" s="1"/>
      <c r="N3406" s="1"/>
      <c r="O3406" s="1"/>
      <c r="P3406" s="1"/>
      <c r="Q3406" s="1"/>
      <c r="R3406" s="1"/>
      <c r="S3406" s="1"/>
      <c r="T3406" s="1"/>
      <c r="U3406" s="1"/>
      <c r="V3406" s="1"/>
      <c r="W3406" s="1"/>
      <c r="X3406" s="1"/>
      <c r="Y3406" s="1"/>
      <c r="Z3406" s="1"/>
      <c r="AA3406" s="1"/>
      <c r="AB3406" s="1"/>
      <c r="AC3406" s="1"/>
      <c r="AD3406" s="1"/>
      <c r="AE3406" s="1"/>
      <c r="AF3406" s="83"/>
      <c r="AG3406" s="87"/>
      <c r="AH3406" s="1"/>
      <c r="AI3406" s="1"/>
      <c r="AJ3406" s="1"/>
      <c r="AK3406" s="1"/>
      <c r="AL3406" s="1"/>
      <c r="AM3406" s="1"/>
      <c r="AN3406" s="1"/>
      <c r="AO3406" s="1"/>
      <c r="AP3406" s="1"/>
      <c r="AQ3406" s="1"/>
      <c r="AR3406" s="1"/>
      <c r="AS3406" s="1"/>
      <c r="AT3406" s="1"/>
      <c r="AU3406" s="1"/>
      <c r="AV3406" s="1"/>
      <c r="AW3406" s="1"/>
      <c r="AX3406" s="1"/>
      <c r="AY3406" s="1"/>
      <c r="AZ3406" s="1"/>
      <c r="BA3406" s="1"/>
      <c r="BB3406" s="1"/>
      <c r="BC3406" s="1"/>
      <c r="BD3406" s="1"/>
      <c r="BE3406" s="1"/>
      <c r="BF3406" s="1"/>
      <c r="BG3406" s="1"/>
      <c r="BH3406" s="1"/>
      <c r="BI3406" s="1"/>
      <c r="BJ3406" s="1"/>
      <c r="BK3406" s="1"/>
    </row>
    <row r="3407" spans="1:63" s="2" customFormat="1" ht="15" customHeight="1" x14ac:dyDescent="0.15">
      <c r="A3407" s="1"/>
      <c r="B3407" s="1"/>
      <c r="C3407" s="1"/>
      <c r="D3407" s="1"/>
      <c r="E3407" s="1"/>
      <c r="F3407" s="1"/>
      <c r="G3407" s="1"/>
      <c r="H3407" s="1"/>
      <c r="I3407" s="1"/>
      <c r="J3407" s="1"/>
      <c r="K3407" s="1"/>
      <c r="L3407" s="1"/>
      <c r="M3407" s="1"/>
      <c r="N3407" s="1"/>
      <c r="O3407" s="1"/>
      <c r="P3407" s="1"/>
      <c r="Q3407" s="1"/>
      <c r="R3407" s="1"/>
      <c r="S3407" s="1"/>
      <c r="T3407" s="1"/>
      <c r="U3407" s="1"/>
      <c r="V3407" s="1"/>
      <c r="W3407" s="1"/>
      <c r="X3407" s="1"/>
      <c r="Y3407" s="1"/>
      <c r="Z3407" s="1"/>
      <c r="AA3407" s="1"/>
      <c r="AB3407" s="1"/>
      <c r="AC3407" s="1"/>
      <c r="AD3407" s="1"/>
      <c r="AE3407" s="1"/>
      <c r="AF3407" s="83"/>
      <c r="AG3407" s="87"/>
      <c r="AH3407" s="1"/>
      <c r="AI3407" s="1"/>
      <c r="AJ3407" s="1"/>
      <c r="AK3407" s="1"/>
      <c r="AL3407" s="1"/>
      <c r="AM3407" s="1"/>
      <c r="AN3407" s="1"/>
      <c r="AO3407" s="1"/>
      <c r="AP3407" s="1"/>
      <c r="AQ3407" s="1"/>
      <c r="AR3407" s="1"/>
      <c r="AS3407" s="1"/>
      <c r="AT3407" s="1"/>
      <c r="AU3407" s="1"/>
      <c r="AV3407" s="1"/>
      <c r="AW3407" s="1"/>
      <c r="AX3407" s="1"/>
      <c r="AY3407" s="1"/>
      <c r="AZ3407" s="1"/>
      <c r="BA3407" s="1"/>
      <c r="BB3407" s="1"/>
      <c r="BC3407" s="1"/>
      <c r="BD3407" s="1"/>
      <c r="BE3407" s="1"/>
      <c r="BF3407" s="1"/>
      <c r="BG3407" s="1"/>
      <c r="BH3407" s="1"/>
      <c r="BI3407" s="1"/>
      <c r="BJ3407" s="1"/>
      <c r="BK3407" s="1"/>
    </row>
    <row r="3408" spans="1:63" s="2" customFormat="1" ht="15" customHeight="1" x14ac:dyDescent="0.15">
      <c r="A3408" s="1"/>
      <c r="B3408" s="1"/>
      <c r="C3408" s="1"/>
      <c r="D3408" s="1"/>
      <c r="E3408" s="1"/>
      <c r="F3408" s="1"/>
      <c r="G3408" s="1"/>
      <c r="H3408" s="1"/>
      <c r="I3408" s="1"/>
      <c r="J3408" s="1"/>
      <c r="K3408" s="1"/>
      <c r="L3408" s="1"/>
      <c r="M3408" s="1"/>
      <c r="N3408" s="1"/>
      <c r="O3408" s="1"/>
      <c r="P3408" s="1"/>
      <c r="Q3408" s="1"/>
      <c r="R3408" s="1"/>
      <c r="S3408" s="1"/>
      <c r="T3408" s="1"/>
      <c r="U3408" s="1"/>
      <c r="V3408" s="1"/>
      <c r="W3408" s="1"/>
      <c r="X3408" s="1"/>
      <c r="Y3408" s="1"/>
      <c r="Z3408" s="1"/>
      <c r="AA3408" s="1"/>
      <c r="AB3408" s="1"/>
      <c r="AC3408" s="1"/>
      <c r="AD3408" s="1"/>
      <c r="AE3408" s="1"/>
      <c r="AF3408" s="83"/>
      <c r="AG3408" s="87"/>
      <c r="AH3408" s="1"/>
      <c r="AI3408" s="1"/>
      <c r="AJ3408" s="1"/>
      <c r="AK3408" s="1"/>
      <c r="AL3408" s="1"/>
      <c r="AM3408" s="1"/>
      <c r="AN3408" s="1"/>
      <c r="AO3408" s="1"/>
      <c r="AP3408" s="1"/>
      <c r="AQ3408" s="1"/>
      <c r="AR3408" s="1"/>
      <c r="AS3408" s="1"/>
      <c r="AT3408" s="1"/>
      <c r="AU3408" s="1"/>
      <c r="AV3408" s="1"/>
      <c r="AW3408" s="1"/>
      <c r="AX3408" s="1"/>
      <c r="AY3408" s="1"/>
      <c r="AZ3408" s="1"/>
      <c r="BA3408" s="1"/>
      <c r="BB3408" s="1"/>
      <c r="BC3408" s="1"/>
      <c r="BD3408" s="1"/>
      <c r="BE3408" s="1"/>
      <c r="BF3408" s="1"/>
      <c r="BG3408" s="1"/>
      <c r="BH3408" s="1"/>
      <c r="BI3408" s="1"/>
      <c r="BJ3408" s="1"/>
      <c r="BK3408" s="1"/>
    </row>
    <row r="3409" spans="1:63" s="2" customFormat="1" ht="15" customHeight="1" x14ac:dyDescent="0.15">
      <c r="A3409" s="1"/>
      <c r="B3409" s="1"/>
      <c r="C3409" s="1"/>
      <c r="D3409" s="1"/>
      <c r="E3409" s="1"/>
      <c r="F3409" s="1"/>
      <c r="G3409" s="1"/>
      <c r="H3409" s="1"/>
      <c r="I3409" s="1"/>
      <c r="J3409" s="1"/>
      <c r="K3409" s="1"/>
      <c r="L3409" s="1"/>
      <c r="M3409" s="1"/>
      <c r="N3409" s="1"/>
      <c r="O3409" s="1"/>
      <c r="P3409" s="1"/>
      <c r="Q3409" s="1"/>
      <c r="R3409" s="1"/>
      <c r="S3409" s="1"/>
      <c r="T3409" s="1"/>
      <c r="U3409" s="1"/>
      <c r="V3409" s="1"/>
      <c r="W3409" s="1"/>
      <c r="X3409" s="1"/>
      <c r="Y3409" s="1"/>
      <c r="Z3409" s="1"/>
      <c r="AA3409" s="1"/>
      <c r="AB3409" s="1"/>
      <c r="AC3409" s="1"/>
      <c r="AD3409" s="1"/>
      <c r="AE3409" s="1"/>
      <c r="AF3409" s="83"/>
      <c r="AG3409" s="87"/>
      <c r="AH3409" s="1"/>
      <c r="AI3409" s="1"/>
      <c r="AJ3409" s="1"/>
      <c r="AK3409" s="1"/>
      <c r="AL3409" s="1"/>
      <c r="AM3409" s="1"/>
      <c r="AN3409" s="1"/>
      <c r="AO3409" s="1"/>
      <c r="AP3409" s="1"/>
      <c r="AQ3409" s="1"/>
      <c r="AR3409" s="1"/>
      <c r="AS3409" s="1"/>
      <c r="AT3409" s="1"/>
      <c r="AU3409" s="1"/>
      <c r="AV3409" s="1"/>
      <c r="AW3409" s="1"/>
      <c r="AX3409" s="1"/>
      <c r="AY3409" s="1"/>
      <c r="AZ3409" s="1"/>
      <c r="BA3409" s="1"/>
      <c r="BB3409" s="1"/>
      <c r="BC3409" s="1"/>
      <c r="BD3409" s="1"/>
      <c r="BE3409" s="1"/>
      <c r="BF3409" s="1"/>
      <c r="BG3409" s="1"/>
      <c r="BH3409" s="1"/>
      <c r="BI3409" s="1"/>
      <c r="BJ3409" s="1"/>
      <c r="BK3409" s="1"/>
    </row>
    <row r="3410" spans="1:63" s="2" customFormat="1" ht="15" customHeight="1" x14ac:dyDescent="0.15">
      <c r="A3410" s="1"/>
      <c r="B3410" s="1"/>
      <c r="C3410" s="1"/>
      <c r="D3410" s="1"/>
      <c r="E3410" s="1"/>
      <c r="F3410" s="1"/>
      <c r="G3410" s="1"/>
      <c r="H3410" s="1"/>
      <c r="I3410" s="1"/>
      <c r="J3410" s="1"/>
      <c r="K3410" s="1"/>
      <c r="L3410" s="1"/>
      <c r="M3410" s="1"/>
      <c r="N3410" s="1"/>
      <c r="O3410" s="1"/>
      <c r="P3410" s="1"/>
      <c r="Q3410" s="1"/>
      <c r="R3410" s="1"/>
      <c r="S3410" s="1"/>
      <c r="T3410" s="1"/>
      <c r="U3410" s="1"/>
      <c r="V3410" s="1"/>
      <c r="W3410" s="1"/>
      <c r="X3410" s="1"/>
      <c r="Y3410" s="1"/>
      <c r="Z3410" s="1"/>
      <c r="AA3410" s="1"/>
      <c r="AB3410" s="1"/>
      <c r="AC3410" s="1"/>
      <c r="AD3410" s="1"/>
      <c r="AE3410" s="1"/>
      <c r="AF3410" s="83"/>
      <c r="AG3410" s="87"/>
      <c r="AH3410" s="1"/>
      <c r="AI3410" s="1"/>
      <c r="AJ3410" s="1"/>
      <c r="AK3410" s="1"/>
      <c r="AL3410" s="1"/>
      <c r="AM3410" s="1"/>
      <c r="AN3410" s="1"/>
      <c r="AO3410" s="1"/>
      <c r="AP3410" s="1"/>
      <c r="AQ3410" s="1"/>
      <c r="AR3410" s="1"/>
      <c r="AS3410" s="1"/>
      <c r="AT3410" s="1"/>
      <c r="AU3410" s="1"/>
      <c r="AV3410" s="1"/>
      <c r="AW3410" s="1"/>
      <c r="AX3410" s="1"/>
      <c r="AY3410" s="1"/>
      <c r="AZ3410" s="1"/>
      <c r="BA3410" s="1"/>
      <c r="BB3410" s="1"/>
      <c r="BC3410" s="1"/>
      <c r="BD3410" s="1"/>
      <c r="BE3410" s="1"/>
      <c r="BF3410" s="1"/>
      <c r="BG3410" s="1"/>
      <c r="BH3410" s="1"/>
      <c r="BI3410" s="1"/>
      <c r="BJ3410" s="1"/>
      <c r="BK3410" s="1"/>
    </row>
    <row r="3411" spans="1:63" s="2" customFormat="1" ht="15" customHeight="1" x14ac:dyDescent="0.15">
      <c r="A3411" s="1"/>
      <c r="B3411" s="1"/>
      <c r="C3411" s="1"/>
      <c r="D3411" s="1"/>
      <c r="E3411" s="1"/>
      <c r="F3411" s="1"/>
      <c r="G3411" s="1"/>
      <c r="H3411" s="1"/>
      <c r="I3411" s="1"/>
      <c r="J3411" s="1"/>
      <c r="K3411" s="1"/>
      <c r="L3411" s="1"/>
      <c r="M3411" s="1"/>
      <c r="N3411" s="1"/>
      <c r="O3411" s="1"/>
      <c r="P3411" s="1"/>
      <c r="Q3411" s="1"/>
      <c r="R3411" s="1"/>
      <c r="S3411" s="1"/>
      <c r="T3411" s="1"/>
      <c r="U3411" s="1"/>
      <c r="V3411" s="1"/>
      <c r="W3411" s="1"/>
      <c r="X3411" s="1"/>
      <c r="Y3411" s="1"/>
      <c r="Z3411" s="1"/>
      <c r="AA3411" s="1"/>
      <c r="AB3411" s="1"/>
      <c r="AC3411" s="1"/>
      <c r="AD3411" s="1"/>
      <c r="AE3411" s="1"/>
      <c r="AF3411" s="83"/>
      <c r="AG3411" s="87"/>
      <c r="AH3411" s="1"/>
      <c r="AI3411" s="1"/>
      <c r="AJ3411" s="1"/>
      <c r="AK3411" s="1"/>
      <c r="AL3411" s="1"/>
      <c r="AM3411" s="1"/>
      <c r="AN3411" s="1"/>
      <c r="AO3411" s="1"/>
      <c r="AP3411" s="1"/>
      <c r="AQ3411" s="1"/>
      <c r="AR3411" s="1"/>
      <c r="AS3411" s="1"/>
      <c r="AT3411" s="1"/>
      <c r="AU3411" s="1"/>
      <c r="AV3411" s="1"/>
      <c r="AW3411" s="1"/>
      <c r="AX3411" s="1"/>
      <c r="AY3411" s="1"/>
      <c r="AZ3411" s="1"/>
      <c r="BA3411" s="1"/>
      <c r="BB3411" s="1"/>
      <c r="BC3411" s="1"/>
      <c r="BD3411" s="1"/>
      <c r="BE3411" s="1"/>
      <c r="BF3411" s="1"/>
      <c r="BG3411" s="1"/>
      <c r="BH3411" s="1"/>
      <c r="BI3411" s="1"/>
      <c r="BJ3411" s="1"/>
      <c r="BK3411" s="1"/>
    </row>
    <row r="3412" spans="1:63" s="2" customFormat="1" ht="15" customHeight="1" x14ac:dyDescent="0.15">
      <c r="A3412" s="1"/>
      <c r="B3412" s="1"/>
      <c r="C3412" s="1"/>
      <c r="D3412" s="1"/>
      <c r="E3412" s="1"/>
      <c r="F3412" s="1"/>
      <c r="G3412" s="1"/>
      <c r="H3412" s="1"/>
      <c r="I3412" s="1"/>
      <c r="J3412" s="1"/>
      <c r="K3412" s="1"/>
      <c r="L3412" s="1"/>
      <c r="M3412" s="1"/>
      <c r="N3412" s="1"/>
      <c r="O3412" s="1"/>
      <c r="P3412" s="1"/>
      <c r="Q3412" s="1"/>
      <c r="R3412" s="1"/>
      <c r="S3412" s="1"/>
      <c r="T3412" s="1"/>
      <c r="U3412" s="1"/>
      <c r="V3412" s="1"/>
      <c r="W3412" s="1"/>
      <c r="X3412" s="1"/>
      <c r="Y3412" s="1"/>
      <c r="Z3412" s="1"/>
      <c r="AA3412" s="1"/>
      <c r="AB3412" s="1"/>
      <c r="AC3412" s="1"/>
      <c r="AD3412" s="1"/>
      <c r="AE3412" s="1"/>
      <c r="AF3412" s="83"/>
      <c r="AG3412" s="87"/>
      <c r="AH3412" s="1"/>
      <c r="AI3412" s="1"/>
      <c r="AJ3412" s="1"/>
      <c r="AK3412" s="1"/>
      <c r="AL3412" s="1"/>
      <c r="AM3412" s="1"/>
      <c r="AN3412" s="1"/>
      <c r="AO3412" s="1"/>
      <c r="AP3412" s="1"/>
      <c r="AQ3412" s="1"/>
      <c r="AR3412" s="1"/>
      <c r="AS3412" s="1"/>
      <c r="AT3412" s="1"/>
      <c r="AU3412" s="1"/>
      <c r="AV3412" s="1"/>
      <c r="AW3412" s="1"/>
      <c r="AX3412" s="1"/>
      <c r="AY3412" s="1"/>
      <c r="AZ3412" s="1"/>
      <c r="BA3412" s="1"/>
      <c r="BB3412" s="1"/>
      <c r="BC3412" s="1"/>
      <c r="BD3412" s="1"/>
      <c r="BE3412" s="1"/>
      <c r="BF3412" s="1"/>
      <c r="BG3412" s="1"/>
      <c r="BH3412" s="1"/>
      <c r="BI3412" s="1"/>
      <c r="BJ3412" s="1"/>
      <c r="BK3412" s="1"/>
    </row>
    <row r="3413" spans="1:63" s="2" customFormat="1" ht="15" customHeight="1" x14ac:dyDescent="0.15">
      <c r="A3413" s="1"/>
      <c r="B3413" s="1"/>
      <c r="C3413" s="1"/>
      <c r="D3413" s="1"/>
      <c r="E3413" s="1"/>
      <c r="F3413" s="1"/>
      <c r="G3413" s="1"/>
      <c r="H3413" s="1"/>
      <c r="I3413" s="1"/>
      <c r="J3413" s="1"/>
      <c r="K3413" s="1"/>
      <c r="L3413" s="1"/>
      <c r="M3413" s="1"/>
      <c r="N3413" s="1"/>
      <c r="O3413" s="1"/>
      <c r="P3413" s="1"/>
      <c r="Q3413" s="1"/>
      <c r="R3413" s="1"/>
      <c r="S3413" s="1"/>
      <c r="T3413" s="1"/>
      <c r="U3413" s="1"/>
      <c r="V3413" s="1"/>
      <c r="W3413" s="1"/>
      <c r="X3413" s="1"/>
      <c r="Y3413" s="1"/>
      <c r="Z3413" s="1"/>
      <c r="AA3413" s="1"/>
      <c r="AB3413" s="1"/>
      <c r="AC3413" s="1"/>
      <c r="AD3413" s="1"/>
      <c r="AE3413" s="1"/>
      <c r="AF3413" s="83"/>
      <c r="AG3413" s="87"/>
      <c r="AH3413" s="1"/>
      <c r="AI3413" s="1"/>
      <c r="AJ3413" s="1"/>
      <c r="AK3413" s="1"/>
      <c r="AL3413" s="1"/>
      <c r="AM3413" s="1"/>
      <c r="AN3413" s="1"/>
      <c r="AO3413" s="1"/>
      <c r="AP3413" s="1"/>
      <c r="AQ3413" s="1"/>
      <c r="AR3413" s="1"/>
      <c r="AS3413" s="1"/>
      <c r="AT3413" s="1"/>
      <c r="AU3413" s="1"/>
      <c r="AV3413" s="1"/>
      <c r="AW3413" s="1"/>
      <c r="AX3413" s="1"/>
      <c r="AY3413" s="1"/>
      <c r="AZ3413" s="1"/>
      <c r="BA3413" s="1"/>
      <c r="BB3413" s="1"/>
      <c r="BC3413" s="1"/>
      <c r="BD3413" s="1"/>
      <c r="BE3413" s="1"/>
      <c r="BF3413" s="1"/>
      <c r="BG3413" s="1"/>
      <c r="BH3413" s="1"/>
      <c r="BI3413" s="1"/>
      <c r="BJ3413" s="1"/>
      <c r="BK3413" s="1"/>
    </row>
    <row r="3414" spans="1:63" s="2" customFormat="1" ht="15" customHeight="1" x14ac:dyDescent="0.15">
      <c r="A3414" s="1"/>
      <c r="B3414" s="1"/>
      <c r="C3414" s="1"/>
      <c r="D3414" s="1"/>
      <c r="E3414" s="1"/>
      <c r="F3414" s="1"/>
      <c r="G3414" s="1"/>
      <c r="H3414" s="1"/>
      <c r="I3414" s="1"/>
      <c r="J3414" s="1"/>
      <c r="K3414" s="1"/>
      <c r="L3414" s="1"/>
      <c r="M3414" s="1"/>
      <c r="N3414" s="1"/>
      <c r="O3414" s="1"/>
      <c r="P3414" s="1"/>
      <c r="Q3414" s="1"/>
      <c r="R3414" s="1"/>
      <c r="S3414" s="1"/>
      <c r="T3414" s="1"/>
      <c r="U3414" s="1"/>
      <c r="V3414" s="1"/>
      <c r="W3414" s="1"/>
      <c r="X3414" s="1"/>
      <c r="Y3414" s="1"/>
      <c r="Z3414" s="1"/>
      <c r="AA3414" s="1"/>
      <c r="AB3414" s="1"/>
      <c r="AC3414" s="1"/>
      <c r="AD3414" s="1"/>
      <c r="AE3414" s="1"/>
      <c r="AF3414" s="83"/>
      <c r="AG3414" s="87"/>
      <c r="AH3414" s="1"/>
      <c r="AI3414" s="1"/>
      <c r="AJ3414" s="1"/>
      <c r="AK3414" s="1"/>
      <c r="AL3414" s="1"/>
      <c r="AM3414" s="1"/>
      <c r="AN3414" s="1"/>
      <c r="AO3414" s="1"/>
      <c r="AP3414" s="1"/>
      <c r="AQ3414" s="1"/>
      <c r="AR3414" s="1"/>
      <c r="AS3414" s="1"/>
      <c r="AT3414" s="1"/>
      <c r="AU3414" s="1"/>
      <c r="AV3414" s="1"/>
      <c r="AW3414" s="1"/>
      <c r="AX3414" s="1"/>
      <c r="AY3414" s="1"/>
      <c r="AZ3414" s="1"/>
      <c r="BA3414" s="1"/>
      <c r="BB3414" s="1"/>
      <c r="BC3414" s="1"/>
      <c r="BD3414" s="1"/>
      <c r="BE3414" s="1"/>
      <c r="BF3414" s="1"/>
      <c r="BG3414" s="1"/>
      <c r="BH3414" s="1"/>
      <c r="BI3414" s="1"/>
      <c r="BJ3414" s="1"/>
      <c r="BK3414" s="1"/>
    </row>
    <row r="3415" spans="1:63" s="2" customFormat="1" ht="15" customHeight="1" x14ac:dyDescent="0.15">
      <c r="A3415" s="1"/>
      <c r="B3415" s="1"/>
      <c r="C3415" s="1"/>
      <c r="D3415" s="1"/>
      <c r="E3415" s="1"/>
      <c r="F3415" s="1"/>
      <c r="G3415" s="1"/>
      <c r="H3415" s="1"/>
      <c r="I3415" s="1"/>
      <c r="J3415" s="1"/>
      <c r="K3415" s="1"/>
      <c r="L3415" s="1"/>
      <c r="M3415" s="1"/>
      <c r="N3415" s="1"/>
      <c r="O3415" s="1"/>
      <c r="P3415" s="1"/>
      <c r="Q3415" s="1"/>
      <c r="R3415" s="1"/>
      <c r="S3415" s="1"/>
      <c r="T3415" s="1"/>
      <c r="U3415" s="1"/>
      <c r="V3415" s="1"/>
      <c r="W3415" s="1"/>
      <c r="X3415" s="1"/>
      <c r="Y3415" s="1"/>
      <c r="Z3415" s="1"/>
      <c r="AA3415" s="1"/>
      <c r="AB3415" s="1"/>
      <c r="AC3415" s="1"/>
      <c r="AD3415" s="1"/>
      <c r="AE3415" s="1"/>
      <c r="AF3415" s="83"/>
      <c r="AG3415" s="87"/>
      <c r="AH3415" s="1"/>
      <c r="AI3415" s="1"/>
      <c r="AJ3415" s="1"/>
      <c r="AK3415" s="1"/>
      <c r="AL3415" s="1"/>
      <c r="AM3415" s="1"/>
      <c r="AN3415" s="1"/>
      <c r="AO3415" s="1"/>
      <c r="AP3415" s="1"/>
      <c r="AQ3415" s="1"/>
      <c r="AR3415" s="1"/>
      <c r="AS3415" s="1"/>
      <c r="AT3415" s="1"/>
      <c r="AU3415" s="1"/>
      <c r="AV3415" s="1"/>
      <c r="AW3415" s="1"/>
      <c r="AX3415" s="1"/>
      <c r="AY3415" s="1"/>
      <c r="AZ3415" s="1"/>
      <c r="BA3415" s="1"/>
      <c r="BB3415" s="1"/>
      <c r="BC3415" s="1"/>
      <c r="BD3415" s="1"/>
      <c r="BE3415" s="1"/>
      <c r="BF3415" s="1"/>
      <c r="BG3415" s="1"/>
      <c r="BH3415" s="1"/>
      <c r="BI3415" s="1"/>
      <c r="BJ3415" s="1"/>
      <c r="BK3415" s="1"/>
    </row>
    <row r="3416" spans="1:63" s="2" customFormat="1" ht="15" customHeight="1" x14ac:dyDescent="0.15">
      <c r="A3416" s="1"/>
      <c r="B3416" s="1"/>
      <c r="C3416" s="1"/>
      <c r="D3416" s="1"/>
      <c r="E3416" s="1"/>
      <c r="F3416" s="1"/>
      <c r="G3416" s="1"/>
      <c r="H3416" s="1"/>
      <c r="I3416" s="1"/>
      <c r="J3416" s="1"/>
      <c r="K3416" s="1"/>
      <c r="L3416" s="1"/>
      <c r="M3416" s="1"/>
      <c r="N3416" s="1"/>
      <c r="O3416" s="1"/>
      <c r="P3416" s="1"/>
      <c r="Q3416" s="1"/>
      <c r="R3416" s="1"/>
      <c r="S3416" s="1"/>
      <c r="T3416" s="1"/>
      <c r="U3416" s="1"/>
      <c r="V3416" s="1"/>
      <c r="W3416" s="1"/>
      <c r="X3416" s="1"/>
      <c r="Y3416" s="1"/>
      <c r="Z3416" s="1"/>
      <c r="AA3416" s="1"/>
      <c r="AB3416" s="1"/>
      <c r="AC3416" s="1"/>
      <c r="AD3416" s="1"/>
      <c r="AE3416" s="1"/>
      <c r="AF3416" s="83"/>
      <c r="AG3416" s="87"/>
      <c r="AH3416" s="1"/>
      <c r="AI3416" s="1"/>
      <c r="AJ3416" s="1"/>
      <c r="AK3416" s="1"/>
      <c r="AL3416" s="1"/>
      <c r="AM3416" s="1"/>
      <c r="AN3416" s="1"/>
      <c r="AO3416" s="1"/>
      <c r="AP3416" s="1"/>
      <c r="AQ3416" s="1"/>
      <c r="AR3416" s="1"/>
      <c r="AS3416" s="1"/>
      <c r="AT3416" s="1"/>
      <c r="AU3416" s="1"/>
      <c r="AV3416" s="1"/>
      <c r="AW3416" s="1"/>
      <c r="AX3416" s="1"/>
      <c r="AY3416" s="1"/>
      <c r="AZ3416" s="1"/>
      <c r="BA3416" s="1"/>
      <c r="BB3416" s="1"/>
      <c r="BC3416" s="1"/>
      <c r="BD3416" s="1"/>
      <c r="BE3416" s="1"/>
      <c r="BF3416" s="1"/>
      <c r="BG3416" s="1"/>
      <c r="BH3416" s="1"/>
      <c r="BI3416" s="1"/>
      <c r="BJ3416" s="1"/>
      <c r="BK3416" s="1"/>
    </row>
    <row r="3417" spans="1:63" s="2" customFormat="1" ht="15" customHeight="1" x14ac:dyDescent="0.15">
      <c r="A3417" s="1"/>
      <c r="B3417" s="1"/>
      <c r="C3417" s="1"/>
      <c r="D3417" s="1"/>
      <c r="E3417" s="1"/>
      <c r="F3417" s="1"/>
      <c r="G3417" s="1"/>
      <c r="H3417" s="1"/>
      <c r="I3417" s="1"/>
      <c r="J3417" s="1"/>
      <c r="K3417" s="1"/>
      <c r="L3417" s="1"/>
      <c r="M3417" s="1"/>
      <c r="N3417" s="1"/>
      <c r="O3417" s="1"/>
      <c r="P3417" s="1"/>
      <c r="Q3417" s="1"/>
      <c r="R3417" s="1"/>
      <c r="S3417" s="1"/>
      <c r="T3417" s="1"/>
      <c r="U3417" s="1"/>
      <c r="V3417" s="1"/>
      <c r="W3417" s="1"/>
      <c r="X3417" s="1"/>
      <c r="Y3417" s="1"/>
      <c r="Z3417" s="1"/>
      <c r="AA3417" s="1"/>
      <c r="AB3417" s="1"/>
      <c r="AC3417" s="1"/>
      <c r="AD3417" s="1"/>
      <c r="AE3417" s="1"/>
      <c r="AF3417" s="83"/>
      <c r="AG3417" s="87"/>
      <c r="AH3417" s="1"/>
      <c r="AI3417" s="1"/>
      <c r="AJ3417" s="1"/>
      <c r="AK3417" s="1"/>
      <c r="AL3417" s="1"/>
      <c r="AM3417" s="1"/>
      <c r="AN3417" s="1"/>
      <c r="AO3417" s="1"/>
      <c r="AP3417" s="1"/>
      <c r="AQ3417" s="1"/>
      <c r="AR3417" s="1"/>
      <c r="AS3417" s="1"/>
      <c r="AT3417" s="1"/>
      <c r="AU3417" s="1"/>
      <c r="AV3417" s="1"/>
      <c r="AW3417" s="1"/>
      <c r="AX3417" s="1"/>
      <c r="AY3417" s="1"/>
      <c r="AZ3417" s="1"/>
      <c r="BA3417" s="1"/>
      <c r="BB3417" s="1"/>
      <c r="BC3417" s="1"/>
      <c r="BD3417" s="1"/>
      <c r="BE3417" s="1"/>
      <c r="BF3417" s="1"/>
      <c r="BG3417" s="1"/>
      <c r="BH3417" s="1"/>
      <c r="BI3417" s="1"/>
      <c r="BJ3417" s="1"/>
      <c r="BK3417" s="1"/>
    </row>
    <row r="3418" spans="1:63" s="2" customFormat="1" ht="15" customHeight="1" x14ac:dyDescent="0.15">
      <c r="A3418" s="1"/>
      <c r="B3418" s="1"/>
      <c r="C3418" s="1"/>
      <c r="D3418" s="1"/>
      <c r="E3418" s="1"/>
      <c r="F3418" s="1"/>
      <c r="G3418" s="1"/>
      <c r="H3418" s="1"/>
      <c r="I3418" s="1"/>
      <c r="J3418" s="1"/>
      <c r="K3418" s="1"/>
      <c r="L3418" s="1"/>
      <c r="M3418" s="1"/>
      <c r="N3418" s="1"/>
      <c r="O3418" s="1"/>
      <c r="P3418" s="1"/>
      <c r="Q3418" s="1"/>
      <c r="R3418" s="1"/>
      <c r="S3418" s="1"/>
      <c r="T3418" s="1"/>
      <c r="U3418" s="1"/>
      <c r="V3418" s="1"/>
      <c r="W3418" s="1"/>
      <c r="X3418" s="1"/>
      <c r="Y3418" s="1"/>
      <c r="Z3418" s="1"/>
      <c r="AA3418" s="1"/>
      <c r="AB3418" s="1"/>
      <c r="AC3418" s="1"/>
      <c r="AD3418" s="1"/>
      <c r="AE3418" s="1"/>
      <c r="AF3418" s="83"/>
      <c r="AG3418" s="87"/>
      <c r="AH3418" s="1"/>
      <c r="AI3418" s="1"/>
      <c r="AJ3418" s="1"/>
      <c r="AK3418" s="1"/>
      <c r="AL3418" s="1"/>
      <c r="AM3418" s="1"/>
      <c r="AN3418" s="1"/>
      <c r="AO3418" s="1"/>
      <c r="AP3418" s="1"/>
      <c r="AQ3418" s="1"/>
      <c r="AR3418" s="1"/>
      <c r="AS3418" s="1"/>
      <c r="AT3418" s="1"/>
      <c r="AU3418" s="1"/>
      <c r="AV3418" s="1"/>
      <c r="AW3418" s="1"/>
      <c r="AX3418" s="1"/>
      <c r="AY3418" s="1"/>
      <c r="AZ3418" s="1"/>
      <c r="BA3418" s="1"/>
      <c r="BB3418" s="1"/>
      <c r="BC3418" s="1"/>
      <c r="BD3418" s="1"/>
      <c r="BE3418" s="1"/>
      <c r="BF3418" s="1"/>
      <c r="BG3418" s="1"/>
      <c r="BH3418" s="1"/>
      <c r="BI3418" s="1"/>
      <c r="BJ3418" s="1"/>
      <c r="BK3418" s="1"/>
    </row>
    <row r="3419" spans="1:63" s="2" customFormat="1" ht="15" customHeight="1" x14ac:dyDescent="0.15">
      <c r="A3419" s="1"/>
      <c r="B3419" s="1"/>
      <c r="C3419" s="1"/>
      <c r="D3419" s="1"/>
      <c r="E3419" s="1"/>
      <c r="F3419" s="1"/>
      <c r="G3419" s="1"/>
      <c r="H3419" s="1"/>
      <c r="I3419" s="1"/>
      <c r="J3419" s="1"/>
      <c r="K3419" s="1"/>
      <c r="L3419" s="1"/>
      <c r="M3419" s="1"/>
      <c r="N3419" s="1"/>
      <c r="O3419" s="1"/>
      <c r="P3419" s="1"/>
      <c r="Q3419" s="1"/>
      <c r="R3419" s="1"/>
      <c r="S3419" s="1"/>
      <c r="T3419" s="1"/>
      <c r="U3419" s="1"/>
      <c r="V3419" s="1"/>
      <c r="W3419" s="1"/>
      <c r="X3419" s="1"/>
      <c r="Y3419" s="1"/>
      <c r="Z3419" s="1"/>
      <c r="AA3419" s="1"/>
      <c r="AB3419" s="1"/>
      <c r="AC3419" s="1"/>
      <c r="AD3419" s="1"/>
      <c r="AE3419" s="1"/>
      <c r="AF3419" s="83"/>
      <c r="AG3419" s="87"/>
      <c r="AH3419" s="1"/>
      <c r="AI3419" s="1"/>
      <c r="AJ3419" s="1"/>
      <c r="AK3419" s="1"/>
      <c r="AL3419" s="1"/>
      <c r="AM3419" s="1"/>
      <c r="AN3419" s="1"/>
      <c r="AO3419" s="1"/>
      <c r="AP3419" s="1"/>
      <c r="AQ3419" s="1"/>
      <c r="AR3419" s="1"/>
      <c r="AS3419" s="1"/>
      <c r="AT3419" s="1"/>
      <c r="AU3419" s="1"/>
      <c r="AV3419" s="1"/>
      <c r="AW3419" s="1"/>
      <c r="AX3419" s="1"/>
      <c r="AY3419" s="1"/>
      <c r="AZ3419" s="1"/>
      <c r="BA3419" s="1"/>
      <c r="BB3419" s="1"/>
      <c r="BC3419" s="1"/>
      <c r="BD3419" s="1"/>
      <c r="BE3419" s="1"/>
      <c r="BF3419" s="1"/>
      <c r="BG3419" s="1"/>
      <c r="BH3419" s="1"/>
      <c r="BI3419" s="1"/>
      <c r="BJ3419" s="1"/>
      <c r="BK3419" s="1"/>
    </row>
    <row r="3420" spans="1:63" s="2" customFormat="1" ht="15" customHeight="1" x14ac:dyDescent="0.15">
      <c r="A3420" s="1"/>
      <c r="B3420" s="1"/>
      <c r="C3420" s="1"/>
      <c r="D3420" s="1"/>
      <c r="E3420" s="1"/>
      <c r="F3420" s="1"/>
      <c r="G3420" s="1"/>
      <c r="H3420" s="1"/>
      <c r="I3420" s="1"/>
      <c r="J3420" s="1"/>
      <c r="K3420" s="1"/>
      <c r="L3420" s="1"/>
      <c r="M3420" s="1"/>
      <c r="N3420" s="1"/>
      <c r="O3420" s="1"/>
      <c r="P3420" s="1"/>
      <c r="Q3420" s="1"/>
      <c r="R3420" s="1"/>
      <c r="S3420" s="1"/>
      <c r="T3420" s="1"/>
      <c r="U3420" s="1"/>
      <c r="V3420" s="1"/>
      <c r="W3420" s="1"/>
      <c r="X3420" s="1"/>
      <c r="Y3420" s="1"/>
      <c r="Z3420" s="1"/>
      <c r="AA3420" s="1"/>
      <c r="AB3420" s="1"/>
      <c r="AC3420" s="1"/>
      <c r="AD3420" s="1"/>
      <c r="AE3420" s="1"/>
      <c r="AF3420" s="83"/>
      <c r="AG3420" s="87"/>
      <c r="AH3420" s="1"/>
      <c r="AI3420" s="1"/>
      <c r="AJ3420" s="1"/>
      <c r="AK3420" s="1"/>
      <c r="AL3420" s="1"/>
      <c r="AM3420" s="1"/>
      <c r="AN3420" s="1"/>
      <c r="AO3420" s="1"/>
      <c r="AP3420" s="1"/>
      <c r="AQ3420" s="1"/>
      <c r="AR3420" s="1"/>
      <c r="AS3420" s="1"/>
      <c r="AT3420" s="1"/>
      <c r="AU3420" s="1"/>
      <c r="AV3420" s="1"/>
      <c r="AW3420" s="1"/>
      <c r="AX3420" s="1"/>
      <c r="AY3420" s="1"/>
      <c r="AZ3420" s="1"/>
      <c r="BA3420" s="1"/>
      <c r="BB3420" s="1"/>
      <c r="BC3420" s="1"/>
      <c r="BD3420" s="1"/>
      <c r="BE3420" s="1"/>
      <c r="BF3420" s="1"/>
      <c r="BG3420" s="1"/>
      <c r="BH3420" s="1"/>
      <c r="BI3420" s="1"/>
      <c r="BJ3420" s="1"/>
      <c r="BK3420" s="1"/>
    </row>
    <row r="3421" spans="1:63" s="2" customFormat="1" ht="15" customHeight="1" x14ac:dyDescent="0.15">
      <c r="A3421" s="1"/>
      <c r="B3421" s="1"/>
      <c r="C3421" s="1"/>
      <c r="D3421" s="1"/>
      <c r="E3421" s="1"/>
      <c r="F3421" s="1"/>
      <c r="G3421" s="1"/>
      <c r="H3421" s="1"/>
      <c r="I3421" s="1"/>
      <c r="J3421" s="1"/>
      <c r="K3421" s="1"/>
      <c r="L3421" s="1"/>
      <c r="M3421" s="1"/>
      <c r="N3421" s="1"/>
      <c r="O3421" s="1"/>
      <c r="P3421" s="1"/>
      <c r="Q3421" s="1"/>
      <c r="R3421" s="1"/>
      <c r="S3421" s="1"/>
      <c r="T3421" s="1"/>
      <c r="U3421" s="1"/>
      <c r="V3421" s="1"/>
      <c r="W3421" s="1"/>
      <c r="X3421" s="1"/>
      <c r="Y3421" s="1"/>
      <c r="Z3421" s="1"/>
      <c r="AA3421" s="1"/>
      <c r="AB3421" s="1"/>
      <c r="AC3421" s="1"/>
      <c r="AD3421" s="1"/>
      <c r="AE3421" s="1"/>
      <c r="AF3421" s="83"/>
      <c r="AG3421" s="87"/>
      <c r="AH3421" s="1"/>
      <c r="AI3421" s="1"/>
      <c r="AJ3421" s="1"/>
      <c r="AK3421" s="1"/>
      <c r="AL3421" s="1"/>
      <c r="AM3421" s="1"/>
      <c r="AN3421" s="1"/>
      <c r="AO3421" s="1"/>
      <c r="AP3421" s="1"/>
      <c r="AQ3421" s="1"/>
      <c r="AR3421" s="1"/>
      <c r="AS3421" s="1"/>
      <c r="AT3421" s="1"/>
      <c r="AU3421" s="1"/>
      <c r="AV3421" s="1"/>
      <c r="AW3421" s="1"/>
      <c r="AX3421" s="1"/>
      <c r="AY3421" s="1"/>
      <c r="AZ3421" s="1"/>
      <c r="BA3421" s="1"/>
      <c r="BB3421" s="1"/>
      <c r="BC3421" s="1"/>
      <c r="BD3421" s="1"/>
      <c r="BE3421" s="1"/>
      <c r="BF3421" s="1"/>
      <c r="BG3421" s="1"/>
      <c r="BH3421" s="1"/>
      <c r="BI3421" s="1"/>
      <c r="BJ3421" s="1"/>
      <c r="BK3421" s="1"/>
    </row>
    <row r="3422" spans="1:63" s="2" customFormat="1" ht="15" customHeight="1" x14ac:dyDescent="0.15">
      <c r="A3422" s="1"/>
      <c r="B3422" s="1"/>
      <c r="C3422" s="1"/>
      <c r="D3422" s="1"/>
      <c r="E3422" s="1"/>
      <c r="F3422" s="1"/>
      <c r="G3422" s="1"/>
      <c r="H3422" s="1"/>
      <c r="I3422" s="1"/>
      <c r="J3422" s="1"/>
      <c r="K3422" s="1"/>
      <c r="L3422" s="1"/>
      <c r="M3422" s="1"/>
      <c r="N3422" s="1"/>
      <c r="O3422" s="1"/>
      <c r="P3422" s="1"/>
      <c r="Q3422" s="1"/>
      <c r="R3422" s="1"/>
      <c r="S3422" s="1"/>
      <c r="T3422" s="1"/>
      <c r="U3422" s="1"/>
      <c r="V3422" s="1"/>
      <c r="W3422" s="1"/>
      <c r="X3422" s="1"/>
      <c r="Y3422" s="1"/>
      <c r="Z3422" s="1"/>
      <c r="AA3422" s="1"/>
      <c r="AB3422" s="1"/>
      <c r="AC3422" s="1"/>
      <c r="AD3422" s="1"/>
      <c r="AE3422" s="1"/>
      <c r="AF3422" s="83"/>
      <c r="AG3422" s="87"/>
      <c r="AH3422" s="1"/>
      <c r="AI3422" s="1"/>
      <c r="AJ3422" s="1"/>
      <c r="AK3422" s="1"/>
      <c r="AL3422" s="1"/>
      <c r="AM3422" s="1"/>
      <c r="AN3422" s="1"/>
      <c r="AO3422" s="1"/>
      <c r="AP3422" s="1"/>
      <c r="AQ3422" s="1"/>
      <c r="AR3422" s="1"/>
      <c r="AS3422" s="1"/>
      <c r="AT3422" s="1"/>
      <c r="AU3422" s="1"/>
      <c r="AV3422" s="1"/>
      <c r="AW3422" s="1"/>
      <c r="AX3422" s="1"/>
      <c r="AY3422" s="1"/>
      <c r="AZ3422" s="1"/>
      <c r="BA3422" s="1"/>
      <c r="BB3422" s="1"/>
      <c r="BC3422" s="1"/>
      <c r="BD3422" s="1"/>
      <c r="BE3422" s="1"/>
      <c r="BF3422" s="1"/>
      <c r="BG3422" s="1"/>
      <c r="BH3422" s="1"/>
      <c r="BI3422" s="1"/>
      <c r="BJ3422" s="1"/>
      <c r="BK3422" s="1"/>
    </row>
    <row r="3423" spans="1:63" s="2" customFormat="1" ht="15" customHeight="1" x14ac:dyDescent="0.15">
      <c r="A3423" s="1"/>
      <c r="B3423" s="1"/>
      <c r="C3423" s="1"/>
      <c r="D3423" s="1"/>
      <c r="E3423" s="1"/>
      <c r="F3423" s="1"/>
      <c r="G3423" s="1"/>
      <c r="H3423" s="1"/>
      <c r="I3423" s="1"/>
      <c r="J3423" s="1"/>
      <c r="K3423" s="1"/>
      <c r="L3423" s="1"/>
      <c r="M3423" s="1"/>
      <c r="N3423" s="1"/>
      <c r="O3423" s="1"/>
      <c r="P3423" s="1"/>
      <c r="Q3423" s="1"/>
      <c r="R3423" s="1"/>
      <c r="S3423" s="1"/>
      <c r="T3423" s="1"/>
      <c r="U3423" s="1"/>
      <c r="V3423" s="1"/>
      <c r="W3423" s="1"/>
      <c r="X3423" s="1"/>
      <c r="Y3423" s="1"/>
      <c r="Z3423" s="1"/>
      <c r="AA3423" s="1"/>
      <c r="AB3423" s="1"/>
      <c r="AC3423" s="1"/>
      <c r="AD3423" s="1"/>
      <c r="AE3423" s="1"/>
      <c r="AF3423" s="83"/>
      <c r="AG3423" s="87"/>
      <c r="AH3423" s="1"/>
      <c r="AI3423" s="1"/>
      <c r="AJ3423" s="1"/>
      <c r="AK3423" s="1"/>
      <c r="AL3423" s="1"/>
      <c r="AM3423" s="1"/>
      <c r="AN3423" s="1"/>
      <c r="AO3423" s="1"/>
      <c r="AP3423" s="1"/>
      <c r="AQ3423" s="1"/>
      <c r="AR3423" s="1"/>
      <c r="AS3423" s="1"/>
      <c r="AT3423" s="1"/>
      <c r="AU3423" s="1"/>
      <c r="AV3423" s="1"/>
      <c r="AW3423" s="1"/>
      <c r="AX3423" s="1"/>
      <c r="AY3423" s="1"/>
      <c r="AZ3423" s="1"/>
      <c r="BA3423" s="1"/>
      <c r="BB3423" s="1"/>
      <c r="BC3423" s="1"/>
      <c r="BD3423" s="1"/>
      <c r="BE3423" s="1"/>
      <c r="BF3423" s="1"/>
      <c r="BG3423" s="1"/>
      <c r="BH3423" s="1"/>
      <c r="BI3423" s="1"/>
      <c r="BJ3423" s="1"/>
      <c r="BK3423" s="1"/>
    </row>
    <row r="3424" spans="1:63" s="2" customFormat="1" ht="15" customHeight="1" x14ac:dyDescent="0.15">
      <c r="A3424" s="1"/>
      <c r="B3424" s="1"/>
      <c r="C3424" s="1"/>
      <c r="D3424" s="1"/>
      <c r="E3424" s="1"/>
      <c r="F3424" s="1"/>
      <c r="G3424" s="1"/>
      <c r="H3424" s="1"/>
      <c r="I3424" s="1"/>
      <c r="J3424" s="1"/>
      <c r="K3424" s="1"/>
      <c r="L3424" s="1"/>
      <c r="M3424" s="1"/>
      <c r="N3424" s="1"/>
      <c r="O3424" s="1"/>
      <c r="P3424" s="1"/>
      <c r="Q3424" s="1"/>
      <c r="R3424" s="1"/>
      <c r="S3424" s="1"/>
      <c r="T3424" s="1"/>
      <c r="U3424" s="1"/>
      <c r="V3424" s="1"/>
      <c r="W3424" s="1"/>
      <c r="X3424" s="1"/>
      <c r="Y3424" s="1"/>
      <c r="Z3424" s="1"/>
      <c r="AA3424" s="1"/>
      <c r="AB3424" s="1"/>
      <c r="AC3424" s="1"/>
      <c r="AD3424" s="1"/>
      <c r="AE3424" s="1"/>
      <c r="AF3424" s="83"/>
      <c r="AG3424" s="87"/>
      <c r="AH3424" s="1"/>
      <c r="AI3424" s="1"/>
      <c r="AJ3424" s="1"/>
      <c r="AK3424" s="1"/>
      <c r="AL3424" s="1"/>
      <c r="AM3424" s="1"/>
      <c r="AN3424" s="1"/>
      <c r="AO3424" s="1"/>
      <c r="AP3424" s="1"/>
      <c r="AQ3424" s="1"/>
      <c r="AR3424" s="1"/>
      <c r="AS3424" s="1"/>
      <c r="AT3424" s="1"/>
      <c r="AU3424" s="1"/>
      <c r="AV3424" s="1"/>
      <c r="AW3424" s="1"/>
      <c r="AX3424" s="1"/>
      <c r="AY3424" s="1"/>
      <c r="AZ3424" s="1"/>
      <c r="BA3424" s="1"/>
      <c r="BB3424" s="1"/>
      <c r="BC3424" s="1"/>
      <c r="BD3424" s="1"/>
      <c r="BE3424" s="1"/>
      <c r="BF3424" s="1"/>
      <c r="BG3424" s="1"/>
      <c r="BH3424" s="1"/>
      <c r="BI3424" s="1"/>
      <c r="BJ3424" s="1"/>
      <c r="BK3424" s="1"/>
    </row>
    <row r="3425" spans="1:63" s="2" customFormat="1" ht="15" customHeight="1" x14ac:dyDescent="0.15">
      <c r="A3425" s="1"/>
      <c r="B3425" s="1"/>
      <c r="C3425" s="1"/>
      <c r="D3425" s="1"/>
      <c r="E3425" s="1"/>
      <c r="F3425" s="1"/>
      <c r="G3425" s="1"/>
      <c r="H3425" s="1"/>
      <c r="I3425" s="1"/>
      <c r="J3425" s="1"/>
      <c r="K3425" s="1"/>
      <c r="L3425" s="1"/>
      <c r="M3425" s="1"/>
      <c r="N3425" s="1"/>
      <c r="O3425" s="1"/>
      <c r="P3425" s="1"/>
      <c r="Q3425" s="1"/>
      <c r="R3425" s="1"/>
      <c r="S3425" s="1"/>
      <c r="T3425" s="1"/>
      <c r="U3425" s="1"/>
      <c r="V3425" s="1"/>
      <c r="W3425" s="1"/>
      <c r="X3425" s="1"/>
      <c r="Y3425" s="1"/>
      <c r="Z3425" s="1"/>
      <c r="AA3425" s="1"/>
      <c r="AB3425" s="1"/>
      <c r="AC3425" s="1"/>
      <c r="AD3425" s="1"/>
      <c r="AE3425" s="1"/>
      <c r="AF3425" s="83"/>
      <c r="AG3425" s="87"/>
      <c r="AH3425" s="1"/>
      <c r="AI3425" s="1"/>
      <c r="AJ3425" s="1"/>
      <c r="AK3425" s="1"/>
      <c r="AL3425" s="1"/>
      <c r="AM3425" s="1"/>
      <c r="AN3425" s="1"/>
      <c r="AO3425" s="1"/>
      <c r="AP3425" s="1"/>
      <c r="AQ3425" s="1"/>
      <c r="AR3425" s="1"/>
      <c r="AS3425" s="1"/>
      <c r="AT3425" s="1"/>
      <c r="AU3425" s="1"/>
      <c r="AV3425" s="1"/>
      <c r="AW3425" s="1"/>
      <c r="AX3425" s="1"/>
      <c r="AY3425" s="1"/>
      <c r="AZ3425" s="1"/>
      <c r="BA3425" s="1"/>
      <c r="BB3425" s="1"/>
      <c r="BC3425" s="1"/>
      <c r="BD3425" s="1"/>
      <c r="BE3425" s="1"/>
      <c r="BF3425" s="1"/>
      <c r="BG3425" s="1"/>
      <c r="BH3425" s="1"/>
      <c r="BI3425" s="1"/>
      <c r="BJ3425" s="1"/>
      <c r="BK3425" s="1"/>
    </row>
    <row r="3426" spans="1:63" s="2" customFormat="1" ht="15" customHeight="1" x14ac:dyDescent="0.15">
      <c r="A3426" s="1"/>
      <c r="B3426" s="1"/>
      <c r="C3426" s="1"/>
      <c r="D3426" s="1"/>
      <c r="E3426" s="1"/>
      <c r="F3426" s="1"/>
      <c r="G3426" s="1"/>
      <c r="H3426" s="1"/>
      <c r="I3426" s="1"/>
      <c r="J3426" s="1"/>
      <c r="K3426" s="1"/>
      <c r="L3426" s="1"/>
      <c r="M3426" s="1"/>
      <c r="N3426" s="1"/>
      <c r="O3426" s="1"/>
      <c r="P3426" s="1"/>
      <c r="Q3426" s="1"/>
      <c r="R3426" s="1"/>
      <c r="S3426" s="1"/>
      <c r="T3426" s="1"/>
      <c r="U3426" s="1"/>
      <c r="V3426" s="1"/>
      <c r="W3426" s="1"/>
      <c r="X3426" s="1"/>
      <c r="Y3426" s="1"/>
      <c r="Z3426" s="1"/>
      <c r="AA3426" s="1"/>
      <c r="AB3426" s="1"/>
      <c r="AC3426" s="1"/>
      <c r="AD3426" s="1"/>
      <c r="AE3426" s="1"/>
      <c r="AF3426" s="83"/>
      <c r="AG3426" s="87"/>
      <c r="AH3426" s="1"/>
      <c r="AI3426" s="1"/>
      <c r="AJ3426" s="1"/>
      <c r="AK3426" s="1"/>
      <c r="AL3426" s="1"/>
      <c r="AM3426" s="1"/>
      <c r="AN3426" s="1"/>
      <c r="AO3426" s="1"/>
      <c r="AP3426" s="1"/>
      <c r="AQ3426" s="1"/>
      <c r="AR3426" s="1"/>
      <c r="AS3426" s="1"/>
      <c r="AT3426" s="1"/>
      <c r="AU3426" s="1"/>
      <c r="AV3426" s="1"/>
      <c r="AW3426" s="1"/>
      <c r="AX3426" s="1"/>
      <c r="AY3426" s="1"/>
      <c r="AZ3426" s="1"/>
      <c r="BA3426" s="1"/>
      <c r="BB3426" s="1"/>
      <c r="BC3426" s="1"/>
      <c r="BD3426" s="1"/>
      <c r="BE3426" s="1"/>
      <c r="BF3426" s="1"/>
      <c r="BG3426" s="1"/>
      <c r="BH3426" s="1"/>
      <c r="BI3426" s="1"/>
      <c r="BJ3426" s="1"/>
      <c r="BK3426" s="1"/>
    </row>
    <row r="3427" spans="1:63" s="2" customFormat="1" ht="15" customHeight="1" x14ac:dyDescent="0.15">
      <c r="A3427" s="1"/>
      <c r="B3427" s="1"/>
      <c r="C3427" s="1"/>
      <c r="D3427" s="1"/>
      <c r="E3427" s="1"/>
      <c r="F3427" s="1"/>
      <c r="G3427" s="1"/>
      <c r="H3427" s="1"/>
      <c r="I3427" s="1"/>
      <c r="J3427" s="1"/>
      <c r="K3427" s="1"/>
      <c r="L3427" s="1"/>
      <c r="M3427" s="1"/>
      <c r="N3427" s="1"/>
      <c r="O3427" s="1"/>
      <c r="P3427" s="1"/>
      <c r="Q3427" s="1"/>
      <c r="R3427" s="1"/>
      <c r="S3427" s="1"/>
      <c r="T3427" s="1"/>
      <c r="U3427" s="1"/>
      <c r="V3427" s="1"/>
      <c r="W3427" s="1"/>
      <c r="X3427" s="1"/>
      <c r="Y3427" s="1"/>
      <c r="Z3427" s="1"/>
      <c r="AA3427" s="1"/>
      <c r="AB3427" s="1"/>
      <c r="AC3427" s="1"/>
      <c r="AD3427" s="1"/>
      <c r="AE3427" s="1"/>
      <c r="AF3427" s="83"/>
      <c r="AG3427" s="87"/>
      <c r="AH3427" s="1"/>
      <c r="AI3427" s="1"/>
      <c r="AJ3427" s="1"/>
      <c r="AK3427" s="1"/>
      <c r="AL3427" s="1"/>
      <c r="AM3427" s="1"/>
      <c r="AN3427" s="1"/>
      <c r="AO3427" s="1"/>
      <c r="AP3427" s="1"/>
      <c r="AQ3427" s="1"/>
      <c r="AR3427" s="1"/>
      <c r="AS3427" s="1"/>
      <c r="AT3427" s="1"/>
      <c r="AU3427" s="1"/>
      <c r="AV3427" s="1"/>
      <c r="AW3427" s="1"/>
      <c r="AX3427" s="1"/>
      <c r="AY3427" s="1"/>
      <c r="AZ3427" s="1"/>
      <c r="BA3427" s="1"/>
      <c r="BB3427" s="1"/>
      <c r="BC3427" s="1"/>
      <c r="BD3427" s="1"/>
      <c r="BE3427" s="1"/>
      <c r="BF3427" s="1"/>
      <c r="BG3427" s="1"/>
      <c r="BH3427" s="1"/>
      <c r="BI3427" s="1"/>
      <c r="BJ3427" s="1"/>
      <c r="BK3427" s="1"/>
    </row>
    <row r="3428" spans="1:63" s="2" customFormat="1" ht="15" customHeight="1" x14ac:dyDescent="0.15">
      <c r="A3428" s="1"/>
      <c r="B3428" s="1"/>
      <c r="C3428" s="1"/>
      <c r="D3428" s="1"/>
      <c r="E3428" s="1"/>
      <c r="F3428" s="1"/>
      <c r="G3428" s="1"/>
      <c r="H3428" s="1"/>
      <c r="I3428" s="1"/>
      <c r="J3428" s="1"/>
      <c r="K3428" s="1"/>
      <c r="L3428" s="1"/>
      <c r="M3428" s="1"/>
      <c r="N3428" s="1"/>
      <c r="O3428" s="1"/>
      <c r="P3428" s="1"/>
      <c r="Q3428" s="1"/>
      <c r="R3428" s="1"/>
      <c r="S3428" s="1"/>
      <c r="T3428" s="1"/>
      <c r="U3428" s="1"/>
      <c r="V3428" s="1"/>
      <c r="W3428" s="1"/>
      <c r="X3428" s="1"/>
      <c r="Y3428" s="1"/>
      <c r="Z3428" s="1"/>
      <c r="AA3428" s="1"/>
      <c r="AB3428" s="1"/>
      <c r="AC3428" s="1"/>
      <c r="AD3428" s="1"/>
      <c r="AE3428" s="1"/>
      <c r="AF3428" s="83"/>
      <c r="AG3428" s="87"/>
      <c r="AH3428" s="1"/>
      <c r="AI3428" s="1"/>
      <c r="AJ3428" s="1"/>
      <c r="AK3428" s="1"/>
      <c r="AL3428" s="1"/>
      <c r="AM3428" s="1"/>
      <c r="AN3428" s="1"/>
      <c r="AO3428" s="1"/>
      <c r="AP3428" s="1"/>
      <c r="AQ3428" s="1"/>
      <c r="AR3428" s="1"/>
      <c r="AS3428" s="1"/>
      <c r="AT3428" s="1"/>
      <c r="AU3428" s="1"/>
      <c r="AV3428" s="1"/>
      <c r="AW3428" s="1"/>
      <c r="AX3428" s="1"/>
      <c r="AY3428" s="1"/>
      <c r="AZ3428" s="1"/>
      <c r="BA3428" s="1"/>
      <c r="BB3428" s="1"/>
      <c r="BC3428" s="1"/>
      <c r="BD3428" s="1"/>
      <c r="BE3428" s="1"/>
      <c r="BF3428" s="1"/>
      <c r="BG3428" s="1"/>
      <c r="BH3428" s="1"/>
      <c r="BI3428" s="1"/>
      <c r="BJ3428" s="1"/>
      <c r="BK3428" s="1"/>
    </row>
    <row r="3429" spans="1:63" s="2" customFormat="1" ht="15" customHeight="1" x14ac:dyDescent="0.15">
      <c r="A3429" s="1"/>
      <c r="B3429" s="1"/>
      <c r="C3429" s="1"/>
      <c r="D3429" s="1"/>
      <c r="E3429" s="1"/>
      <c r="F3429" s="1"/>
      <c r="G3429" s="1"/>
      <c r="H3429" s="1"/>
      <c r="I3429" s="1"/>
      <c r="J3429" s="1"/>
      <c r="K3429" s="1"/>
      <c r="L3429" s="1"/>
      <c r="M3429" s="1"/>
      <c r="N3429" s="1"/>
      <c r="O3429" s="1"/>
      <c r="P3429" s="1"/>
      <c r="Q3429" s="1"/>
      <c r="R3429" s="1"/>
      <c r="S3429" s="1"/>
      <c r="T3429" s="1"/>
      <c r="U3429" s="1"/>
      <c r="V3429" s="1"/>
      <c r="W3429" s="1"/>
      <c r="X3429" s="1"/>
      <c r="Y3429" s="1"/>
      <c r="Z3429" s="1"/>
      <c r="AA3429" s="1"/>
      <c r="AB3429" s="1"/>
      <c r="AC3429" s="1"/>
      <c r="AD3429" s="1"/>
      <c r="AE3429" s="1"/>
      <c r="AF3429" s="83"/>
      <c r="AG3429" s="87"/>
      <c r="AH3429" s="1"/>
      <c r="AI3429" s="1"/>
      <c r="AJ3429" s="1"/>
      <c r="AK3429" s="1"/>
      <c r="AL3429" s="1"/>
      <c r="AM3429" s="1"/>
      <c r="AN3429" s="1"/>
      <c r="AO3429" s="1"/>
      <c r="AP3429" s="1"/>
      <c r="AQ3429" s="1"/>
      <c r="AR3429" s="1"/>
      <c r="AS3429" s="1"/>
      <c r="AT3429" s="1"/>
      <c r="AU3429" s="1"/>
      <c r="AV3429" s="1"/>
      <c r="AW3429" s="1"/>
      <c r="AX3429" s="1"/>
      <c r="AY3429" s="1"/>
      <c r="AZ3429" s="1"/>
      <c r="BA3429" s="1"/>
      <c r="BB3429" s="1"/>
      <c r="BC3429" s="1"/>
      <c r="BD3429" s="1"/>
      <c r="BE3429" s="1"/>
      <c r="BF3429" s="1"/>
      <c r="BG3429" s="1"/>
      <c r="BH3429" s="1"/>
      <c r="BI3429" s="1"/>
      <c r="BJ3429" s="1"/>
      <c r="BK3429" s="1"/>
    </row>
    <row r="3430" spans="1:63" s="2" customFormat="1" ht="15" customHeight="1" x14ac:dyDescent="0.15">
      <c r="A3430" s="1"/>
      <c r="B3430" s="1"/>
      <c r="C3430" s="1"/>
      <c r="D3430" s="1"/>
      <c r="E3430" s="1"/>
      <c r="F3430" s="1"/>
      <c r="G3430" s="1"/>
      <c r="H3430" s="1"/>
      <c r="I3430" s="1"/>
      <c r="J3430" s="1"/>
      <c r="K3430" s="1"/>
      <c r="L3430" s="1"/>
      <c r="M3430" s="1"/>
      <c r="N3430" s="1"/>
      <c r="O3430" s="1"/>
      <c r="P3430" s="1"/>
      <c r="Q3430" s="1"/>
      <c r="R3430" s="1"/>
      <c r="S3430" s="1"/>
      <c r="T3430" s="1"/>
      <c r="U3430" s="1"/>
      <c r="V3430" s="1"/>
      <c r="W3430" s="1"/>
      <c r="X3430" s="1"/>
      <c r="Y3430" s="1"/>
      <c r="Z3430" s="1"/>
      <c r="AA3430" s="1"/>
      <c r="AB3430" s="1"/>
      <c r="AC3430" s="1"/>
      <c r="AD3430" s="1"/>
      <c r="AE3430" s="1"/>
      <c r="AF3430" s="83"/>
      <c r="AG3430" s="87"/>
      <c r="AH3430" s="1"/>
      <c r="AI3430" s="1"/>
      <c r="AJ3430" s="1"/>
      <c r="AK3430" s="1"/>
      <c r="AL3430" s="1"/>
      <c r="AM3430" s="1"/>
      <c r="AN3430" s="1"/>
      <c r="AO3430" s="1"/>
      <c r="AP3430" s="1"/>
      <c r="AQ3430" s="1"/>
      <c r="AR3430" s="1"/>
      <c r="AS3430" s="1"/>
      <c r="AT3430" s="1"/>
      <c r="AU3430" s="1"/>
      <c r="AV3430" s="1"/>
      <c r="AW3430" s="1"/>
      <c r="AX3430" s="1"/>
      <c r="AY3430" s="1"/>
      <c r="AZ3430" s="1"/>
      <c r="BA3430" s="1"/>
      <c r="BB3430" s="1"/>
      <c r="BC3430" s="1"/>
      <c r="BD3430" s="1"/>
      <c r="BE3430" s="1"/>
      <c r="BF3430" s="1"/>
      <c r="BG3430" s="1"/>
      <c r="BH3430" s="1"/>
      <c r="BI3430" s="1"/>
      <c r="BJ3430" s="1"/>
      <c r="BK3430" s="1"/>
    </row>
    <row r="3431" spans="1:63" s="2" customFormat="1" ht="15" customHeight="1" x14ac:dyDescent="0.15">
      <c r="A3431" s="1"/>
      <c r="B3431" s="1"/>
      <c r="C3431" s="1"/>
      <c r="D3431" s="1"/>
      <c r="E3431" s="1"/>
      <c r="F3431" s="1"/>
      <c r="G3431" s="1"/>
      <c r="H3431" s="1"/>
      <c r="I3431" s="1"/>
      <c r="J3431" s="1"/>
      <c r="K3431" s="1"/>
      <c r="L3431" s="1"/>
      <c r="M3431" s="1"/>
      <c r="N3431" s="1"/>
      <c r="O3431" s="1"/>
      <c r="P3431" s="1"/>
      <c r="Q3431" s="1"/>
      <c r="R3431" s="1"/>
      <c r="S3431" s="1"/>
      <c r="T3431" s="1"/>
      <c r="U3431" s="1"/>
      <c r="V3431" s="1"/>
      <c r="W3431" s="1"/>
      <c r="X3431" s="1"/>
      <c r="Y3431" s="1"/>
      <c r="Z3431" s="1"/>
      <c r="AA3431" s="1"/>
      <c r="AB3431" s="1"/>
      <c r="AC3431" s="1"/>
      <c r="AD3431" s="1"/>
      <c r="AE3431" s="1"/>
      <c r="AF3431" s="83"/>
      <c r="AG3431" s="87"/>
      <c r="AH3431" s="1"/>
      <c r="AI3431" s="1"/>
      <c r="AJ3431" s="1"/>
      <c r="AK3431" s="1"/>
      <c r="AL3431" s="1"/>
      <c r="AM3431" s="1"/>
      <c r="AN3431" s="1"/>
      <c r="AO3431" s="1"/>
      <c r="AP3431" s="1"/>
      <c r="AQ3431" s="1"/>
      <c r="AR3431" s="1"/>
      <c r="AS3431" s="1"/>
      <c r="AT3431" s="1"/>
      <c r="AU3431" s="1"/>
      <c r="AV3431" s="1"/>
      <c r="AW3431" s="1"/>
      <c r="AX3431" s="1"/>
      <c r="AY3431" s="1"/>
      <c r="AZ3431" s="1"/>
      <c r="BA3431" s="1"/>
      <c r="BB3431" s="1"/>
      <c r="BC3431" s="1"/>
      <c r="BD3431" s="1"/>
      <c r="BE3431" s="1"/>
      <c r="BF3431" s="1"/>
      <c r="BG3431" s="1"/>
      <c r="BH3431" s="1"/>
      <c r="BI3431" s="1"/>
      <c r="BJ3431" s="1"/>
      <c r="BK3431" s="1"/>
    </row>
    <row r="3432" spans="1:63" s="2" customFormat="1" ht="15" customHeight="1" x14ac:dyDescent="0.15">
      <c r="A3432" s="1"/>
      <c r="B3432" s="1"/>
      <c r="C3432" s="1"/>
      <c r="D3432" s="1"/>
      <c r="E3432" s="1"/>
      <c r="F3432" s="1"/>
      <c r="G3432" s="1"/>
      <c r="H3432" s="1"/>
      <c r="I3432" s="1"/>
      <c r="J3432" s="1"/>
      <c r="K3432" s="1"/>
      <c r="L3432" s="1"/>
      <c r="M3432" s="1"/>
      <c r="N3432" s="1"/>
      <c r="O3432" s="1"/>
      <c r="P3432" s="1"/>
      <c r="Q3432" s="1"/>
      <c r="R3432" s="1"/>
      <c r="S3432" s="1"/>
      <c r="T3432" s="1"/>
      <c r="U3432" s="1"/>
      <c r="V3432" s="1"/>
      <c r="W3432" s="1"/>
      <c r="X3432" s="1"/>
      <c r="Y3432" s="1"/>
      <c r="Z3432" s="1"/>
      <c r="AA3432" s="1"/>
      <c r="AB3432" s="1"/>
      <c r="AC3432" s="1"/>
      <c r="AD3432" s="1"/>
      <c r="AE3432" s="1"/>
      <c r="AF3432" s="83"/>
      <c r="AG3432" s="87"/>
      <c r="AH3432" s="1"/>
      <c r="AI3432" s="1"/>
      <c r="AJ3432" s="1"/>
      <c r="AK3432" s="1"/>
      <c r="AL3432" s="1"/>
      <c r="AM3432" s="1"/>
      <c r="AN3432" s="1"/>
      <c r="AO3432" s="1"/>
      <c r="AP3432" s="1"/>
      <c r="AQ3432" s="1"/>
      <c r="AR3432" s="1"/>
      <c r="AS3432" s="1"/>
      <c r="AT3432" s="1"/>
      <c r="AU3432" s="1"/>
      <c r="AV3432" s="1"/>
      <c r="AW3432" s="1"/>
      <c r="AX3432" s="1"/>
      <c r="AY3432" s="1"/>
      <c r="AZ3432" s="1"/>
      <c r="BA3432" s="1"/>
      <c r="BB3432" s="1"/>
      <c r="BC3432" s="1"/>
      <c r="BD3432" s="1"/>
      <c r="BE3432" s="1"/>
      <c r="BF3432" s="1"/>
      <c r="BG3432" s="1"/>
      <c r="BH3432" s="1"/>
      <c r="BI3432" s="1"/>
      <c r="BJ3432" s="1"/>
      <c r="BK3432" s="1"/>
    </row>
    <row r="3433" spans="1:63" s="2" customFormat="1" ht="15" customHeight="1" x14ac:dyDescent="0.15">
      <c r="A3433" s="1"/>
      <c r="B3433" s="1"/>
      <c r="C3433" s="1"/>
      <c r="D3433" s="1"/>
      <c r="E3433" s="1"/>
      <c r="F3433" s="1"/>
      <c r="G3433" s="1"/>
      <c r="H3433" s="1"/>
      <c r="I3433" s="1"/>
      <c r="J3433" s="1"/>
      <c r="K3433" s="1"/>
      <c r="L3433" s="1"/>
      <c r="M3433" s="1"/>
      <c r="N3433" s="1"/>
      <c r="O3433" s="1"/>
      <c r="P3433" s="1"/>
      <c r="Q3433" s="1"/>
      <c r="R3433" s="1"/>
      <c r="S3433" s="1"/>
      <c r="T3433" s="1"/>
      <c r="U3433" s="1"/>
      <c r="V3433" s="1"/>
      <c r="W3433" s="1"/>
      <c r="X3433" s="1"/>
      <c r="Y3433" s="1"/>
      <c r="Z3433" s="1"/>
      <c r="AA3433" s="1"/>
      <c r="AB3433" s="1"/>
      <c r="AC3433" s="1"/>
      <c r="AD3433" s="1"/>
      <c r="AE3433" s="1"/>
      <c r="AF3433" s="83"/>
      <c r="AG3433" s="87"/>
      <c r="AH3433" s="1"/>
      <c r="AI3433" s="1"/>
      <c r="AJ3433" s="1"/>
      <c r="AK3433" s="1"/>
      <c r="AL3433" s="1"/>
      <c r="AM3433" s="1"/>
      <c r="AN3433" s="1"/>
      <c r="AO3433" s="1"/>
      <c r="AP3433" s="1"/>
      <c r="AQ3433" s="1"/>
      <c r="AR3433" s="1"/>
      <c r="AS3433" s="1"/>
      <c r="AT3433" s="1"/>
      <c r="AU3433" s="1"/>
      <c r="AV3433" s="1"/>
      <c r="AW3433" s="1"/>
      <c r="AX3433" s="1"/>
      <c r="AY3433" s="1"/>
      <c r="AZ3433" s="1"/>
      <c r="BA3433" s="1"/>
      <c r="BB3433" s="1"/>
      <c r="BC3433" s="1"/>
      <c r="BD3433" s="1"/>
      <c r="BE3433" s="1"/>
      <c r="BF3433" s="1"/>
      <c r="BG3433" s="1"/>
      <c r="BH3433" s="1"/>
      <c r="BI3433" s="1"/>
      <c r="BJ3433" s="1"/>
      <c r="BK3433" s="1"/>
    </row>
    <row r="3434" spans="1:63" s="2" customFormat="1" ht="15" customHeight="1" x14ac:dyDescent="0.15">
      <c r="A3434" s="1"/>
      <c r="B3434" s="1"/>
      <c r="C3434" s="1"/>
      <c r="D3434" s="1"/>
      <c r="E3434" s="1"/>
      <c r="F3434" s="1"/>
      <c r="G3434" s="1"/>
      <c r="H3434" s="1"/>
      <c r="I3434" s="1"/>
      <c r="J3434" s="1"/>
      <c r="K3434" s="1"/>
      <c r="L3434" s="1"/>
      <c r="M3434" s="1"/>
      <c r="N3434" s="1"/>
      <c r="O3434" s="1"/>
      <c r="P3434" s="1"/>
      <c r="Q3434" s="1"/>
      <c r="R3434" s="1"/>
      <c r="S3434" s="1"/>
      <c r="T3434" s="1"/>
      <c r="U3434" s="1"/>
      <c r="V3434" s="1"/>
      <c r="W3434" s="1"/>
      <c r="X3434" s="1"/>
      <c r="Y3434" s="1"/>
      <c r="Z3434" s="1"/>
      <c r="AA3434" s="1"/>
      <c r="AB3434" s="1"/>
      <c r="AC3434" s="1"/>
      <c r="AD3434" s="1"/>
      <c r="AE3434" s="1"/>
      <c r="AF3434" s="83"/>
      <c r="AG3434" s="87"/>
      <c r="AH3434" s="1"/>
      <c r="AI3434" s="1"/>
      <c r="AJ3434" s="1"/>
      <c r="AK3434" s="1"/>
      <c r="AL3434" s="1"/>
      <c r="AM3434" s="1"/>
      <c r="AN3434" s="1"/>
      <c r="AO3434" s="1"/>
      <c r="AP3434" s="1"/>
      <c r="AQ3434" s="1"/>
      <c r="AR3434" s="1"/>
      <c r="AS3434" s="1"/>
      <c r="AT3434" s="1"/>
      <c r="AU3434" s="1"/>
      <c r="AV3434" s="1"/>
      <c r="AW3434" s="1"/>
      <c r="AX3434" s="1"/>
      <c r="AY3434" s="1"/>
      <c r="AZ3434" s="1"/>
      <c r="BA3434" s="1"/>
      <c r="BB3434" s="1"/>
      <c r="BC3434" s="1"/>
      <c r="BD3434" s="1"/>
      <c r="BE3434" s="1"/>
      <c r="BF3434" s="1"/>
      <c r="BG3434" s="1"/>
      <c r="BH3434" s="1"/>
      <c r="BI3434" s="1"/>
      <c r="BJ3434" s="1"/>
      <c r="BK3434" s="1"/>
    </row>
    <row r="3435" spans="1:63" s="2" customFormat="1" ht="15" customHeight="1" x14ac:dyDescent="0.15">
      <c r="A3435" s="1"/>
      <c r="B3435" s="1"/>
      <c r="C3435" s="1"/>
      <c r="D3435" s="1"/>
      <c r="E3435" s="1"/>
      <c r="F3435" s="1"/>
      <c r="G3435" s="1"/>
      <c r="H3435" s="1"/>
      <c r="I3435" s="1"/>
      <c r="J3435" s="1"/>
      <c r="K3435" s="1"/>
      <c r="L3435" s="1"/>
      <c r="M3435" s="1"/>
      <c r="N3435" s="1"/>
      <c r="O3435" s="1"/>
      <c r="P3435" s="1"/>
      <c r="Q3435" s="1"/>
      <c r="R3435" s="1"/>
      <c r="S3435" s="1"/>
      <c r="T3435" s="1"/>
      <c r="U3435" s="1"/>
      <c r="V3435" s="1"/>
      <c r="W3435" s="1"/>
      <c r="X3435" s="1"/>
      <c r="Y3435" s="1"/>
      <c r="Z3435" s="1"/>
      <c r="AA3435" s="1"/>
      <c r="AB3435" s="1"/>
      <c r="AC3435" s="1"/>
      <c r="AD3435" s="1"/>
      <c r="AE3435" s="1"/>
      <c r="AF3435" s="83"/>
      <c r="AG3435" s="87"/>
      <c r="AH3435" s="1"/>
      <c r="AI3435" s="1"/>
      <c r="AJ3435" s="1"/>
      <c r="AK3435" s="1"/>
      <c r="AL3435" s="1"/>
      <c r="AM3435" s="1"/>
      <c r="AN3435" s="1"/>
      <c r="AO3435" s="1"/>
      <c r="AP3435" s="1"/>
      <c r="AQ3435" s="1"/>
      <c r="AR3435" s="1"/>
      <c r="AS3435" s="1"/>
      <c r="AT3435" s="1"/>
      <c r="AU3435" s="1"/>
      <c r="AV3435" s="1"/>
      <c r="AW3435" s="1"/>
      <c r="AX3435" s="1"/>
      <c r="AY3435" s="1"/>
      <c r="AZ3435" s="1"/>
      <c r="BA3435" s="1"/>
      <c r="BB3435" s="1"/>
      <c r="BC3435" s="1"/>
      <c r="BD3435" s="1"/>
      <c r="BE3435" s="1"/>
      <c r="BF3435" s="1"/>
      <c r="BG3435" s="1"/>
      <c r="BH3435" s="1"/>
      <c r="BI3435" s="1"/>
      <c r="BJ3435" s="1"/>
      <c r="BK3435" s="1"/>
    </row>
    <row r="3436" spans="1:63" s="2" customFormat="1" ht="15" customHeight="1" x14ac:dyDescent="0.15">
      <c r="A3436" s="1"/>
      <c r="B3436" s="1"/>
      <c r="C3436" s="1"/>
      <c r="D3436" s="1"/>
      <c r="E3436" s="1"/>
      <c r="F3436" s="1"/>
      <c r="G3436" s="1"/>
      <c r="H3436" s="1"/>
      <c r="I3436" s="1"/>
      <c r="J3436" s="1"/>
      <c r="K3436" s="1"/>
      <c r="L3436" s="1"/>
      <c r="M3436" s="1"/>
      <c r="N3436" s="1"/>
      <c r="O3436" s="1"/>
      <c r="P3436" s="1"/>
      <c r="Q3436" s="1"/>
      <c r="R3436" s="1"/>
      <c r="S3436" s="1"/>
      <c r="T3436" s="1"/>
      <c r="U3436" s="1"/>
      <c r="V3436" s="1"/>
      <c r="W3436" s="1"/>
      <c r="X3436" s="1"/>
      <c r="Y3436" s="1"/>
      <c r="Z3436" s="1"/>
      <c r="AA3436" s="1"/>
      <c r="AB3436" s="1"/>
      <c r="AC3436" s="1"/>
      <c r="AD3436" s="1"/>
      <c r="AE3436" s="1"/>
      <c r="AF3436" s="83"/>
      <c r="AG3436" s="87"/>
      <c r="AH3436" s="1"/>
      <c r="AI3436" s="1"/>
      <c r="AJ3436" s="1"/>
      <c r="AK3436" s="1"/>
      <c r="AL3436" s="1"/>
      <c r="AM3436" s="1"/>
      <c r="AN3436" s="1"/>
      <c r="AO3436" s="1"/>
      <c r="AP3436" s="1"/>
      <c r="AQ3436" s="1"/>
      <c r="AR3436" s="1"/>
      <c r="AS3436" s="1"/>
      <c r="AT3436" s="1"/>
      <c r="AU3436" s="1"/>
      <c r="AV3436" s="1"/>
      <c r="AW3436" s="1"/>
      <c r="AX3436" s="1"/>
      <c r="AY3436" s="1"/>
      <c r="AZ3436" s="1"/>
      <c r="BA3436" s="1"/>
      <c r="BB3436" s="1"/>
      <c r="BC3436" s="1"/>
      <c r="BD3436" s="1"/>
      <c r="BE3436" s="1"/>
      <c r="BF3436" s="1"/>
      <c r="BG3436" s="1"/>
      <c r="BH3436" s="1"/>
      <c r="BI3436" s="1"/>
      <c r="BJ3436" s="1"/>
      <c r="BK3436" s="1"/>
    </row>
    <row r="3437" spans="1:63" s="2" customFormat="1" ht="15" customHeight="1" x14ac:dyDescent="0.15">
      <c r="A3437" s="1"/>
      <c r="B3437" s="1"/>
      <c r="C3437" s="1"/>
      <c r="D3437" s="1"/>
      <c r="E3437" s="1"/>
      <c r="F3437" s="1"/>
      <c r="G3437" s="1"/>
      <c r="H3437" s="1"/>
      <c r="I3437" s="1"/>
      <c r="J3437" s="1"/>
      <c r="K3437" s="1"/>
      <c r="L3437" s="1"/>
      <c r="M3437" s="1"/>
      <c r="N3437" s="1"/>
      <c r="O3437" s="1"/>
      <c r="P3437" s="1"/>
      <c r="Q3437" s="1"/>
      <c r="R3437" s="1"/>
      <c r="S3437" s="1"/>
      <c r="T3437" s="1"/>
      <c r="U3437" s="1"/>
      <c r="V3437" s="1"/>
      <c r="W3437" s="1"/>
      <c r="X3437" s="1"/>
      <c r="Y3437" s="1"/>
      <c r="Z3437" s="1"/>
      <c r="AA3437" s="1"/>
      <c r="AB3437" s="1"/>
      <c r="AC3437" s="1"/>
      <c r="AD3437" s="1"/>
      <c r="AE3437" s="1"/>
      <c r="AF3437" s="83"/>
      <c r="AG3437" s="87"/>
      <c r="AH3437" s="1"/>
      <c r="AI3437" s="1"/>
      <c r="AJ3437" s="1"/>
      <c r="AK3437" s="1"/>
      <c r="AL3437" s="1"/>
      <c r="AM3437" s="1"/>
      <c r="AN3437" s="1"/>
      <c r="AO3437" s="1"/>
      <c r="AP3437" s="1"/>
      <c r="AQ3437" s="1"/>
      <c r="AR3437" s="1"/>
      <c r="AS3437" s="1"/>
      <c r="AT3437" s="1"/>
      <c r="AU3437" s="1"/>
      <c r="AV3437" s="1"/>
      <c r="AW3437" s="1"/>
      <c r="AX3437" s="1"/>
      <c r="AY3437" s="1"/>
      <c r="AZ3437" s="1"/>
      <c r="BA3437" s="1"/>
      <c r="BB3437" s="1"/>
      <c r="BC3437" s="1"/>
      <c r="BD3437" s="1"/>
      <c r="BE3437" s="1"/>
      <c r="BF3437" s="1"/>
      <c r="BG3437" s="1"/>
      <c r="BH3437" s="1"/>
      <c r="BI3437" s="1"/>
      <c r="BJ3437" s="1"/>
      <c r="BK3437" s="1"/>
    </row>
    <row r="3438" spans="1:63" s="2" customFormat="1" ht="15" customHeight="1" x14ac:dyDescent="0.15">
      <c r="A3438" s="1"/>
      <c r="B3438" s="1"/>
      <c r="C3438" s="1"/>
      <c r="D3438" s="1"/>
      <c r="E3438" s="1"/>
      <c r="F3438" s="1"/>
      <c r="G3438" s="1"/>
      <c r="H3438" s="1"/>
      <c r="I3438" s="1"/>
      <c r="J3438" s="1"/>
      <c r="K3438" s="1"/>
      <c r="L3438" s="1"/>
      <c r="M3438" s="1"/>
      <c r="N3438" s="1"/>
      <c r="O3438" s="1"/>
      <c r="P3438" s="1"/>
      <c r="Q3438" s="1"/>
      <c r="R3438" s="1"/>
      <c r="S3438" s="1"/>
      <c r="T3438" s="1"/>
      <c r="U3438" s="1"/>
      <c r="V3438" s="1"/>
      <c r="W3438" s="1"/>
      <c r="X3438" s="1"/>
      <c r="Y3438" s="1"/>
      <c r="Z3438" s="1"/>
      <c r="AA3438" s="1"/>
      <c r="AB3438" s="1"/>
      <c r="AC3438" s="1"/>
      <c r="AD3438" s="1"/>
      <c r="AE3438" s="1"/>
      <c r="AF3438" s="83"/>
      <c r="AG3438" s="87"/>
      <c r="AH3438" s="1"/>
      <c r="AI3438" s="1"/>
      <c r="AJ3438" s="1"/>
      <c r="AK3438" s="1"/>
      <c r="AL3438" s="1"/>
      <c r="AM3438" s="1"/>
      <c r="AN3438" s="1"/>
      <c r="AO3438" s="1"/>
      <c r="AP3438" s="1"/>
      <c r="AQ3438" s="1"/>
      <c r="AR3438" s="1"/>
      <c r="AS3438" s="1"/>
      <c r="AT3438" s="1"/>
      <c r="AU3438" s="1"/>
      <c r="AV3438" s="1"/>
      <c r="AW3438" s="1"/>
      <c r="AX3438" s="1"/>
      <c r="AY3438" s="1"/>
      <c r="AZ3438" s="1"/>
      <c r="BA3438" s="1"/>
      <c r="BB3438" s="1"/>
      <c r="BC3438" s="1"/>
      <c r="BD3438" s="1"/>
      <c r="BE3438" s="1"/>
      <c r="BF3438" s="1"/>
      <c r="BG3438" s="1"/>
      <c r="BH3438" s="1"/>
      <c r="BI3438" s="1"/>
      <c r="BJ3438" s="1"/>
      <c r="BK3438" s="1"/>
    </row>
    <row r="3439" spans="1:63" s="2" customFormat="1" ht="15" customHeight="1" x14ac:dyDescent="0.15">
      <c r="A3439" s="1"/>
      <c r="B3439" s="1"/>
      <c r="C3439" s="1"/>
      <c r="D3439" s="1"/>
      <c r="E3439" s="1"/>
      <c r="F3439" s="1"/>
      <c r="G3439" s="1"/>
      <c r="H3439" s="1"/>
      <c r="I3439" s="1"/>
      <c r="J3439" s="1"/>
      <c r="K3439" s="1"/>
      <c r="L3439" s="1"/>
      <c r="M3439" s="1"/>
      <c r="N3439" s="1"/>
      <c r="O3439" s="1"/>
      <c r="P3439" s="1"/>
      <c r="Q3439" s="1"/>
      <c r="R3439" s="1"/>
      <c r="S3439" s="1"/>
      <c r="T3439" s="1"/>
      <c r="U3439" s="1"/>
      <c r="V3439" s="1"/>
      <c r="W3439" s="1"/>
      <c r="X3439" s="1"/>
      <c r="Y3439" s="1"/>
      <c r="Z3439" s="1"/>
      <c r="AA3439" s="1"/>
      <c r="AB3439" s="1"/>
      <c r="AC3439" s="1"/>
      <c r="AD3439" s="1"/>
      <c r="AE3439" s="1"/>
      <c r="AF3439" s="83"/>
      <c r="AG3439" s="87"/>
      <c r="AH3439" s="1"/>
      <c r="AI3439" s="1"/>
      <c r="AJ3439" s="1"/>
      <c r="AK3439" s="1"/>
      <c r="AL3439" s="1"/>
      <c r="AM3439" s="1"/>
      <c r="AN3439" s="1"/>
      <c r="AO3439" s="1"/>
      <c r="AP3439" s="1"/>
      <c r="AQ3439" s="1"/>
      <c r="AR3439" s="1"/>
      <c r="AS3439" s="1"/>
      <c r="AT3439" s="1"/>
      <c r="AU3439" s="1"/>
      <c r="AV3439" s="1"/>
      <c r="AW3439" s="1"/>
      <c r="AX3439" s="1"/>
      <c r="AY3439" s="1"/>
      <c r="AZ3439" s="1"/>
      <c r="BA3439" s="1"/>
      <c r="BB3439" s="1"/>
      <c r="BC3439" s="1"/>
      <c r="BD3439" s="1"/>
      <c r="BE3439" s="1"/>
      <c r="BF3439" s="1"/>
      <c r="BG3439" s="1"/>
      <c r="BH3439" s="1"/>
      <c r="BI3439" s="1"/>
      <c r="BJ3439" s="1"/>
      <c r="BK3439" s="1"/>
    </row>
    <row r="3440" spans="1:63" s="2" customFormat="1" ht="15" customHeight="1" x14ac:dyDescent="0.15">
      <c r="A3440" s="1"/>
      <c r="B3440" s="1"/>
      <c r="C3440" s="1"/>
      <c r="D3440" s="1"/>
      <c r="E3440" s="1"/>
      <c r="F3440" s="1"/>
      <c r="G3440" s="1"/>
      <c r="H3440" s="1"/>
      <c r="I3440" s="1"/>
      <c r="J3440" s="1"/>
      <c r="K3440" s="1"/>
      <c r="L3440" s="1"/>
      <c r="M3440" s="1"/>
      <c r="N3440" s="1"/>
      <c r="O3440" s="1"/>
      <c r="P3440" s="1"/>
      <c r="Q3440" s="1"/>
      <c r="R3440" s="1"/>
      <c r="S3440" s="1"/>
      <c r="T3440" s="1"/>
      <c r="U3440" s="1"/>
      <c r="V3440" s="1"/>
      <c r="W3440" s="1"/>
      <c r="X3440" s="1"/>
      <c r="Y3440" s="1"/>
      <c r="Z3440" s="1"/>
      <c r="AA3440" s="1"/>
      <c r="AB3440" s="1"/>
      <c r="AC3440" s="1"/>
      <c r="AD3440" s="1"/>
      <c r="AE3440" s="1"/>
      <c r="AF3440" s="83"/>
      <c r="AG3440" s="87"/>
      <c r="AH3440" s="1"/>
      <c r="AI3440" s="1"/>
      <c r="AJ3440" s="1"/>
      <c r="AK3440" s="1"/>
      <c r="AL3440" s="1"/>
      <c r="AM3440" s="1"/>
      <c r="AN3440" s="1"/>
      <c r="AO3440" s="1"/>
      <c r="AP3440" s="1"/>
      <c r="AQ3440" s="1"/>
      <c r="AR3440" s="1"/>
      <c r="AS3440" s="1"/>
      <c r="AT3440" s="1"/>
      <c r="AU3440" s="1"/>
      <c r="AV3440" s="1"/>
      <c r="AW3440" s="1"/>
      <c r="AX3440" s="1"/>
      <c r="AY3440" s="1"/>
      <c r="AZ3440" s="1"/>
      <c r="BA3440" s="1"/>
      <c r="BB3440" s="1"/>
      <c r="BC3440" s="1"/>
      <c r="BD3440" s="1"/>
      <c r="BE3440" s="1"/>
      <c r="BF3440" s="1"/>
      <c r="BG3440" s="1"/>
      <c r="BH3440" s="1"/>
      <c r="BI3440" s="1"/>
      <c r="BJ3440" s="1"/>
      <c r="BK3440" s="1"/>
    </row>
    <row r="3441" spans="1:63" s="2" customFormat="1" ht="15" customHeight="1" x14ac:dyDescent="0.15">
      <c r="A3441" s="1"/>
      <c r="B3441" s="1"/>
      <c r="C3441" s="1"/>
      <c r="D3441" s="1"/>
      <c r="E3441" s="1"/>
      <c r="F3441" s="1"/>
      <c r="G3441" s="1"/>
      <c r="H3441" s="1"/>
      <c r="I3441" s="1"/>
      <c r="J3441" s="1"/>
      <c r="K3441" s="1"/>
      <c r="L3441" s="1"/>
      <c r="M3441" s="1"/>
      <c r="N3441" s="1"/>
      <c r="O3441" s="1"/>
      <c r="P3441" s="1"/>
      <c r="Q3441" s="1"/>
      <c r="R3441" s="1"/>
      <c r="S3441" s="1"/>
      <c r="T3441" s="1"/>
      <c r="U3441" s="1"/>
      <c r="V3441" s="1"/>
      <c r="W3441" s="1"/>
      <c r="X3441" s="1"/>
      <c r="Y3441" s="1"/>
      <c r="Z3441" s="1"/>
      <c r="AA3441" s="1"/>
      <c r="AB3441" s="1"/>
      <c r="AC3441" s="1"/>
      <c r="AD3441" s="1"/>
      <c r="AE3441" s="1"/>
      <c r="AF3441" s="83"/>
      <c r="AG3441" s="87"/>
      <c r="AH3441" s="1"/>
      <c r="AI3441" s="1"/>
      <c r="AJ3441" s="1"/>
      <c r="AK3441" s="1"/>
      <c r="AL3441" s="1"/>
      <c r="AM3441" s="1"/>
      <c r="AN3441" s="1"/>
      <c r="AO3441" s="1"/>
      <c r="AP3441" s="1"/>
      <c r="AQ3441" s="1"/>
      <c r="AR3441" s="1"/>
      <c r="AS3441" s="1"/>
      <c r="AT3441" s="1"/>
      <c r="AU3441" s="1"/>
      <c r="AV3441" s="1"/>
      <c r="AW3441" s="1"/>
      <c r="AX3441" s="1"/>
      <c r="AY3441" s="1"/>
      <c r="AZ3441" s="1"/>
      <c r="BA3441" s="1"/>
      <c r="BB3441" s="1"/>
      <c r="BC3441" s="1"/>
      <c r="BD3441" s="1"/>
      <c r="BE3441" s="1"/>
      <c r="BF3441" s="1"/>
      <c r="BG3441" s="1"/>
      <c r="BH3441" s="1"/>
      <c r="BI3441" s="1"/>
      <c r="BJ3441" s="1"/>
      <c r="BK3441" s="1"/>
    </row>
    <row r="3442" spans="1:63" s="2" customFormat="1" ht="15" customHeight="1" x14ac:dyDescent="0.15">
      <c r="A3442" s="1"/>
      <c r="B3442" s="1"/>
      <c r="C3442" s="1"/>
      <c r="D3442" s="1"/>
      <c r="E3442" s="1"/>
      <c r="F3442" s="1"/>
      <c r="G3442" s="1"/>
      <c r="H3442" s="1"/>
      <c r="I3442" s="1"/>
      <c r="J3442" s="1"/>
      <c r="K3442" s="1"/>
      <c r="L3442" s="1"/>
      <c r="M3442" s="1"/>
      <c r="N3442" s="1"/>
      <c r="O3442" s="1"/>
      <c r="P3442" s="1"/>
      <c r="Q3442" s="1"/>
      <c r="R3442" s="1"/>
      <c r="S3442" s="1"/>
      <c r="T3442" s="1"/>
      <c r="U3442" s="1"/>
      <c r="V3442" s="1"/>
      <c r="W3442" s="1"/>
      <c r="X3442" s="1"/>
      <c r="Y3442" s="1"/>
      <c r="Z3442" s="1"/>
      <c r="AA3442" s="1"/>
      <c r="AB3442" s="1"/>
      <c r="AC3442" s="1"/>
      <c r="AD3442" s="1"/>
      <c r="AE3442" s="1"/>
      <c r="AF3442" s="83"/>
      <c r="AG3442" s="87"/>
      <c r="AH3442" s="1"/>
      <c r="AI3442" s="1"/>
      <c r="AJ3442" s="1"/>
      <c r="AK3442" s="1"/>
      <c r="AL3442" s="1"/>
      <c r="AM3442" s="1"/>
      <c r="AN3442" s="1"/>
      <c r="AO3442" s="1"/>
      <c r="AP3442" s="1"/>
      <c r="AQ3442" s="1"/>
      <c r="AR3442" s="1"/>
      <c r="AS3442" s="1"/>
      <c r="AT3442" s="1"/>
      <c r="AU3442" s="1"/>
      <c r="AV3442" s="1"/>
      <c r="AW3442" s="1"/>
      <c r="AX3442" s="1"/>
      <c r="AY3442" s="1"/>
      <c r="AZ3442" s="1"/>
      <c r="BA3442" s="1"/>
      <c r="BB3442" s="1"/>
      <c r="BC3442" s="1"/>
      <c r="BD3442" s="1"/>
      <c r="BE3442" s="1"/>
      <c r="BF3442" s="1"/>
      <c r="BG3442" s="1"/>
      <c r="BH3442" s="1"/>
      <c r="BI3442" s="1"/>
      <c r="BJ3442" s="1"/>
      <c r="BK3442" s="1"/>
    </row>
    <row r="3443" spans="1:63" s="2" customFormat="1" ht="15" customHeight="1" x14ac:dyDescent="0.15">
      <c r="A3443" s="1"/>
      <c r="B3443" s="1"/>
      <c r="C3443" s="1"/>
      <c r="D3443" s="1"/>
      <c r="E3443" s="1"/>
      <c r="F3443" s="1"/>
      <c r="G3443" s="1"/>
      <c r="H3443" s="1"/>
      <c r="I3443" s="1"/>
      <c r="J3443" s="1"/>
      <c r="K3443" s="1"/>
      <c r="L3443" s="1"/>
      <c r="M3443" s="1"/>
      <c r="N3443" s="1"/>
      <c r="O3443" s="1"/>
      <c r="P3443" s="1"/>
      <c r="Q3443" s="1"/>
      <c r="R3443" s="1"/>
      <c r="S3443" s="1"/>
      <c r="T3443" s="1"/>
      <c r="U3443" s="1"/>
      <c r="V3443" s="1"/>
      <c r="W3443" s="1"/>
      <c r="X3443" s="1"/>
      <c r="Y3443" s="1"/>
      <c r="Z3443" s="1"/>
      <c r="AA3443" s="1"/>
      <c r="AB3443" s="1"/>
      <c r="AC3443" s="1"/>
      <c r="AD3443" s="1"/>
      <c r="AE3443" s="1"/>
      <c r="AF3443" s="83"/>
      <c r="AG3443" s="87"/>
      <c r="AH3443" s="1"/>
      <c r="AI3443" s="1"/>
      <c r="AJ3443" s="1"/>
      <c r="AK3443" s="1"/>
      <c r="AL3443" s="1"/>
      <c r="AM3443" s="1"/>
      <c r="AN3443" s="1"/>
      <c r="AO3443" s="1"/>
      <c r="AP3443" s="1"/>
      <c r="AQ3443" s="1"/>
      <c r="AR3443" s="1"/>
      <c r="AS3443" s="1"/>
      <c r="AT3443" s="1"/>
      <c r="AU3443" s="1"/>
      <c r="AV3443" s="1"/>
      <c r="AW3443" s="1"/>
      <c r="AX3443" s="1"/>
      <c r="AY3443" s="1"/>
      <c r="AZ3443" s="1"/>
      <c r="BA3443" s="1"/>
      <c r="BB3443" s="1"/>
      <c r="BC3443" s="1"/>
      <c r="BD3443" s="1"/>
      <c r="BE3443" s="1"/>
      <c r="BF3443" s="1"/>
      <c r="BG3443" s="1"/>
      <c r="BH3443" s="1"/>
      <c r="BI3443" s="1"/>
      <c r="BJ3443" s="1"/>
      <c r="BK3443" s="1"/>
    </row>
    <row r="3444" spans="1:63" s="2" customFormat="1" ht="15" customHeight="1" x14ac:dyDescent="0.15">
      <c r="A3444" s="1"/>
      <c r="B3444" s="1"/>
      <c r="C3444" s="1"/>
      <c r="D3444" s="1"/>
      <c r="E3444" s="1"/>
      <c r="F3444" s="1"/>
      <c r="G3444" s="1"/>
      <c r="H3444" s="1"/>
      <c r="I3444" s="1"/>
      <c r="J3444" s="1"/>
      <c r="K3444" s="1"/>
      <c r="L3444" s="1"/>
      <c r="M3444" s="1"/>
      <c r="N3444" s="1"/>
      <c r="O3444" s="1"/>
      <c r="P3444" s="1"/>
      <c r="Q3444" s="1"/>
      <c r="R3444" s="1"/>
      <c r="S3444" s="1"/>
      <c r="T3444" s="1"/>
      <c r="U3444" s="1"/>
      <c r="V3444" s="1"/>
      <c r="W3444" s="1"/>
      <c r="X3444" s="1"/>
      <c r="Y3444" s="1"/>
      <c r="Z3444" s="1"/>
      <c r="AA3444" s="1"/>
      <c r="AB3444" s="1"/>
      <c r="AC3444" s="1"/>
      <c r="AD3444" s="1"/>
      <c r="AE3444" s="1"/>
      <c r="AF3444" s="83"/>
      <c r="AG3444" s="87"/>
      <c r="AH3444" s="1"/>
      <c r="AI3444" s="1"/>
      <c r="AJ3444" s="1"/>
      <c r="AK3444" s="1"/>
      <c r="AL3444" s="1"/>
      <c r="AM3444" s="1"/>
      <c r="AN3444" s="1"/>
      <c r="AO3444" s="1"/>
      <c r="AP3444" s="1"/>
      <c r="AQ3444" s="1"/>
      <c r="AR3444" s="1"/>
      <c r="AS3444" s="1"/>
      <c r="AT3444" s="1"/>
      <c r="AU3444" s="1"/>
      <c r="AV3444" s="1"/>
      <c r="AW3444" s="1"/>
      <c r="AX3444" s="1"/>
      <c r="AY3444" s="1"/>
      <c r="AZ3444" s="1"/>
      <c r="BA3444" s="1"/>
      <c r="BB3444" s="1"/>
      <c r="BC3444" s="1"/>
      <c r="BD3444" s="1"/>
      <c r="BE3444" s="1"/>
      <c r="BF3444" s="1"/>
      <c r="BG3444" s="1"/>
      <c r="BH3444" s="1"/>
      <c r="BI3444" s="1"/>
      <c r="BJ3444" s="1"/>
      <c r="BK3444" s="1"/>
    </row>
    <row r="3445" spans="1:63" s="2" customFormat="1" ht="15" customHeight="1" x14ac:dyDescent="0.15">
      <c r="A3445" s="1"/>
      <c r="B3445" s="1"/>
      <c r="C3445" s="1"/>
      <c r="D3445" s="1"/>
      <c r="E3445" s="1"/>
      <c r="F3445" s="1"/>
      <c r="G3445" s="1"/>
      <c r="H3445" s="1"/>
      <c r="I3445" s="1"/>
      <c r="J3445" s="1"/>
      <c r="K3445" s="1"/>
      <c r="L3445" s="1"/>
      <c r="M3445" s="1"/>
      <c r="N3445" s="1"/>
      <c r="O3445" s="1"/>
      <c r="P3445" s="1"/>
      <c r="Q3445" s="1"/>
      <c r="R3445" s="1"/>
      <c r="S3445" s="1"/>
      <c r="T3445" s="1"/>
      <c r="U3445" s="1"/>
      <c r="V3445" s="1"/>
      <c r="W3445" s="1"/>
      <c r="X3445" s="1"/>
      <c r="Y3445" s="1"/>
      <c r="Z3445" s="1"/>
      <c r="AA3445" s="1"/>
      <c r="AB3445" s="1"/>
      <c r="AC3445" s="1"/>
      <c r="AD3445" s="1"/>
      <c r="AE3445" s="1"/>
      <c r="AF3445" s="83"/>
      <c r="AG3445" s="87"/>
      <c r="AH3445" s="1"/>
      <c r="AI3445" s="1"/>
      <c r="AJ3445" s="1"/>
      <c r="AK3445" s="1"/>
      <c r="AL3445" s="1"/>
      <c r="AM3445" s="1"/>
      <c r="AN3445" s="1"/>
      <c r="AO3445" s="1"/>
      <c r="AP3445" s="1"/>
      <c r="AQ3445" s="1"/>
      <c r="AR3445" s="1"/>
      <c r="AS3445" s="1"/>
      <c r="AT3445" s="1"/>
      <c r="AU3445" s="1"/>
      <c r="AV3445" s="1"/>
      <c r="AW3445" s="1"/>
      <c r="AX3445" s="1"/>
      <c r="AY3445" s="1"/>
      <c r="AZ3445" s="1"/>
      <c r="BA3445" s="1"/>
      <c r="BB3445" s="1"/>
      <c r="BC3445" s="1"/>
      <c r="BD3445" s="1"/>
      <c r="BE3445" s="1"/>
      <c r="BF3445" s="1"/>
      <c r="BG3445" s="1"/>
      <c r="BH3445" s="1"/>
      <c r="BI3445" s="1"/>
      <c r="BJ3445" s="1"/>
      <c r="BK3445" s="1"/>
    </row>
    <row r="3446" spans="1:63" s="2" customFormat="1" ht="15" customHeight="1" x14ac:dyDescent="0.15">
      <c r="A3446" s="1"/>
      <c r="B3446" s="1"/>
      <c r="C3446" s="1"/>
      <c r="D3446" s="1"/>
      <c r="E3446" s="1"/>
      <c r="F3446" s="1"/>
      <c r="G3446" s="1"/>
      <c r="H3446" s="1"/>
      <c r="I3446" s="1"/>
      <c r="J3446" s="1"/>
      <c r="K3446" s="1"/>
      <c r="L3446" s="1"/>
      <c r="M3446" s="1"/>
      <c r="N3446" s="1"/>
      <c r="O3446" s="1"/>
      <c r="P3446" s="1"/>
      <c r="Q3446" s="1"/>
      <c r="R3446" s="1"/>
      <c r="S3446" s="1"/>
      <c r="T3446" s="1"/>
      <c r="U3446" s="1"/>
      <c r="V3446" s="1"/>
      <c r="W3446" s="1"/>
      <c r="X3446" s="1"/>
      <c r="Y3446" s="1"/>
      <c r="Z3446" s="1"/>
      <c r="AA3446" s="1"/>
      <c r="AB3446" s="1"/>
      <c r="AC3446" s="1"/>
      <c r="AD3446" s="1"/>
      <c r="AE3446" s="1"/>
      <c r="AF3446" s="83"/>
      <c r="AG3446" s="87"/>
      <c r="AH3446" s="1"/>
      <c r="AI3446" s="1"/>
      <c r="AJ3446" s="1"/>
      <c r="AK3446" s="1"/>
      <c r="AL3446" s="1"/>
      <c r="AM3446" s="1"/>
      <c r="AN3446" s="1"/>
      <c r="AO3446" s="1"/>
      <c r="AP3446" s="1"/>
      <c r="AQ3446" s="1"/>
      <c r="AR3446" s="1"/>
      <c r="AS3446" s="1"/>
      <c r="AT3446" s="1"/>
      <c r="AU3446" s="1"/>
      <c r="AV3446" s="1"/>
      <c r="AW3446" s="1"/>
      <c r="AX3446" s="1"/>
      <c r="AY3446" s="1"/>
      <c r="AZ3446" s="1"/>
      <c r="BA3446" s="1"/>
      <c r="BB3446" s="1"/>
      <c r="BC3446" s="1"/>
      <c r="BD3446" s="1"/>
      <c r="BE3446" s="1"/>
      <c r="BF3446" s="1"/>
      <c r="BG3446" s="1"/>
      <c r="BH3446" s="1"/>
      <c r="BI3446" s="1"/>
      <c r="BJ3446" s="1"/>
      <c r="BK3446" s="1"/>
    </row>
    <row r="3447" spans="1:63" s="2" customFormat="1" ht="15" customHeight="1" x14ac:dyDescent="0.15">
      <c r="A3447" s="1"/>
      <c r="B3447" s="1"/>
      <c r="C3447" s="1"/>
      <c r="D3447" s="1"/>
      <c r="E3447" s="1"/>
      <c r="F3447" s="1"/>
      <c r="G3447" s="1"/>
      <c r="H3447" s="1"/>
      <c r="I3447" s="1"/>
      <c r="J3447" s="1"/>
      <c r="K3447" s="1"/>
      <c r="L3447" s="1"/>
      <c r="M3447" s="1"/>
      <c r="N3447" s="1"/>
      <c r="O3447" s="1"/>
      <c r="P3447" s="1"/>
      <c r="Q3447" s="1"/>
      <c r="R3447" s="1"/>
      <c r="S3447" s="1"/>
      <c r="T3447" s="1"/>
      <c r="U3447" s="1"/>
      <c r="V3447" s="1"/>
      <c r="W3447" s="1"/>
      <c r="X3447" s="1"/>
      <c r="Y3447" s="1"/>
      <c r="Z3447" s="1"/>
      <c r="AA3447" s="1"/>
      <c r="AB3447" s="1"/>
      <c r="AC3447" s="1"/>
      <c r="AD3447" s="1"/>
      <c r="AE3447" s="1"/>
      <c r="AF3447" s="83"/>
      <c r="AG3447" s="87"/>
      <c r="AH3447" s="1"/>
      <c r="AI3447" s="1"/>
      <c r="AJ3447" s="1"/>
      <c r="AK3447" s="1"/>
      <c r="AL3447" s="1"/>
      <c r="AM3447" s="1"/>
      <c r="AN3447" s="1"/>
      <c r="AO3447" s="1"/>
      <c r="AP3447" s="1"/>
      <c r="AQ3447" s="1"/>
      <c r="AR3447" s="1"/>
      <c r="AS3447" s="1"/>
      <c r="AT3447" s="1"/>
      <c r="AU3447" s="1"/>
      <c r="AV3447" s="1"/>
      <c r="AW3447" s="1"/>
      <c r="AX3447" s="1"/>
      <c r="AY3447" s="1"/>
      <c r="AZ3447" s="1"/>
      <c r="BA3447" s="1"/>
      <c r="BB3447" s="1"/>
      <c r="BC3447" s="1"/>
      <c r="BD3447" s="1"/>
      <c r="BE3447" s="1"/>
      <c r="BF3447" s="1"/>
      <c r="BG3447" s="1"/>
      <c r="BH3447" s="1"/>
      <c r="BI3447" s="1"/>
      <c r="BJ3447" s="1"/>
      <c r="BK3447" s="1"/>
    </row>
    <row r="3448" spans="1:63" s="2" customFormat="1" ht="15" customHeight="1" x14ac:dyDescent="0.15">
      <c r="A3448" s="1"/>
      <c r="B3448" s="1"/>
      <c r="C3448" s="1"/>
      <c r="D3448" s="1"/>
      <c r="E3448" s="1"/>
      <c r="F3448" s="1"/>
      <c r="G3448" s="1"/>
      <c r="H3448" s="1"/>
      <c r="I3448" s="1"/>
      <c r="J3448" s="1"/>
      <c r="K3448" s="1"/>
      <c r="L3448" s="1"/>
      <c r="M3448" s="1"/>
      <c r="N3448" s="1"/>
      <c r="O3448" s="1"/>
      <c r="P3448" s="1"/>
      <c r="Q3448" s="1"/>
      <c r="R3448" s="1"/>
      <c r="S3448" s="1"/>
      <c r="T3448" s="1"/>
      <c r="U3448" s="1"/>
      <c r="V3448" s="1"/>
      <c r="W3448" s="1"/>
      <c r="X3448" s="1"/>
      <c r="Y3448" s="1"/>
      <c r="Z3448" s="1"/>
      <c r="AA3448" s="1"/>
      <c r="AB3448" s="1"/>
      <c r="AC3448" s="1"/>
      <c r="AD3448" s="1"/>
      <c r="AE3448" s="1"/>
      <c r="AF3448" s="83"/>
      <c r="AG3448" s="87"/>
      <c r="AH3448" s="1"/>
      <c r="AI3448" s="1"/>
      <c r="AJ3448" s="1"/>
      <c r="AK3448" s="1"/>
      <c r="AL3448" s="1"/>
      <c r="AM3448" s="1"/>
      <c r="AN3448" s="1"/>
      <c r="AO3448" s="1"/>
      <c r="AP3448" s="1"/>
      <c r="AQ3448" s="1"/>
      <c r="AR3448" s="1"/>
      <c r="AS3448" s="1"/>
      <c r="AT3448" s="1"/>
      <c r="AU3448" s="1"/>
      <c r="AV3448" s="1"/>
      <c r="AW3448" s="1"/>
      <c r="AX3448" s="1"/>
      <c r="AY3448" s="1"/>
      <c r="AZ3448" s="1"/>
      <c r="BA3448" s="1"/>
      <c r="BB3448" s="1"/>
      <c r="BC3448" s="1"/>
      <c r="BD3448" s="1"/>
      <c r="BE3448" s="1"/>
      <c r="BF3448" s="1"/>
      <c r="BG3448" s="1"/>
      <c r="BH3448" s="1"/>
      <c r="BI3448" s="1"/>
      <c r="BJ3448" s="1"/>
      <c r="BK3448" s="1"/>
    </row>
    <row r="3449" spans="1:63" s="2" customFormat="1" ht="15" customHeight="1" x14ac:dyDescent="0.15">
      <c r="A3449" s="1"/>
      <c r="B3449" s="1"/>
      <c r="C3449" s="1"/>
      <c r="D3449" s="1"/>
      <c r="E3449" s="1"/>
      <c r="F3449" s="1"/>
      <c r="G3449" s="1"/>
      <c r="H3449" s="1"/>
      <c r="I3449" s="1"/>
      <c r="J3449" s="1"/>
      <c r="K3449" s="1"/>
      <c r="L3449" s="1"/>
      <c r="M3449" s="1"/>
      <c r="N3449" s="1"/>
      <c r="O3449" s="1"/>
      <c r="P3449" s="1"/>
      <c r="Q3449" s="1"/>
      <c r="R3449" s="1"/>
      <c r="S3449" s="1"/>
      <c r="T3449" s="1"/>
      <c r="U3449" s="1"/>
      <c r="V3449" s="1"/>
      <c r="W3449" s="1"/>
      <c r="X3449" s="1"/>
      <c r="Y3449" s="1"/>
      <c r="Z3449" s="1"/>
      <c r="AA3449" s="1"/>
      <c r="AB3449" s="1"/>
      <c r="AC3449" s="1"/>
      <c r="AD3449" s="1"/>
      <c r="AE3449" s="1"/>
      <c r="AF3449" s="83"/>
      <c r="AG3449" s="87"/>
      <c r="AH3449" s="1"/>
      <c r="AI3449" s="1"/>
      <c r="AJ3449" s="1"/>
      <c r="AK3449" s="1"/>
      <c r="AL3449" s="1"/>
      <c r="AM3449" s="1"/>
      <c r="AN3449" s="1"/>
      <c r="AO3449" s="1"/>
      <c r="AP3449" s="1"/>
      <c r="AQ3449" s="1"/>
      <c r="AR3449" s="1"/>
      <c r="AS3449" s="1"/>
      <c r="AT3449" s="1"/>
      <c r="AU3449" s="1"/>
      <c r="AV3449" s="1"/>
      <c r="AW3449" s="1"/>
      <c r="AX3449" s="1"/>
      <c r="AY3449" s="1"/>
      <c r="AZ3449" s="1"/>
      <c r="BA3449" s="1"/>
      <c r="BB3449" s="1"/>
      <c r="BC3449" s="1"/>
      <c r="BD3449" s="1"/>
      <c r="BE3449" s="1"/>
      <c r="BF3449" s="1"/>
      <c r="BG3449" s="1"/>
      <c r="BH3449" s="1"/>
      <c r="BI3449" s="1"/>
      <c r="BJ3449" s="1"/>
      <c r="BK3449" s="1"/>
    </row>
    <row r="3450" spans="1:63" s="2" customFormat="1" ht="15" customHeight="1" x14ac:dyDescent="0.15">
      <c r="A3450" s="1"/>
      <c r="B3450" s="1"/>
      <c r="C3450" s="1"/>
      <c r="D3450" s="1"/>
      <c r="E3450" s="1"/>
      <c r="F3450" s="1"/>
      <c r="G3450" s="1"/>
      <c r="H3450" s="1"/>
      <c r="I3450" s="1"/>
      <c r="J3450" s="1"/>
      <c r="K3450" s="1"/>
      <c r="L3450" s="1"/>
      <c r="M3450" s="1"/>
      <c r="N3450" s="1"/>
      <c r="O3450" s="1"/>
      <c r="P3450" s="1"/>
      <c r="Q3450" s="1"/>
      <c r="R3450" s="1"/>
      <c r="S3450" s="1"/>
      <c r="T3450" s="1"/>
      <c r="U3450" s="1"/>
      <c r="V3450" s="1"/>
      <c r="W3450" s="1"/>
      <c r="X3450" s="1"/>
      <c r="Y3450" s="1"/>
      <c r="Z3450" s="1"/>
      <c r="AA3450" s="1"/>
      <c r="AB3450" s="1"/>
      <c r="AC3450" s="1"/>
      <c r="AD3450" s="1"/>
      <c r="AE3450" s="1"/>
      <c r="AF3450" s="83"/>
      <c r="AG3450" s="87"/>
      <c r="AH3450" s="1"/>
      <c r="AI3450" s="1"/>
      <c r="AJ3450" s="1"/>
      <c r="AK3450" s="1"/>
      <c r="AL3450" s="1"/>
      <c r="AM3450" s="1"/>
      <c r="AN3450" s="1"/>
      <c r="AO3450" s="1"/>
      <c r="AP3450" s="1"/>
      <c r="AQ3450" s="1"/>
      <c r="AR3450" s="1"/>
      <c r="AS3450" s="1"/>
      <c r="AT3450" s="1"/>
      <c r="AU3450" s="1"/>
      <c r="AV3450" s="1"/>
      <c r="AW3450" s="1"/>
      <c r="AX3450" s="1"/>
      <c r="AY3450" s="1"/>
      <c r="AZ3450" s="1"/>
      <c r="BA3450" s="1"/>
      <c r="BB3450" s="1"/>
      <c r="BC3450" s="1"/>
      <c r="BD3450" s="1"/>
      <c r="BE3450" s="1"/>
      <c r="BF3450" s="1"/>
      <c r="BG3450" s="1"/>
      <c r="BH3450" s="1"/>
      <c r="BI3450" s="1"/>
      <c r="BJ3450" s="1"/>
      <c r="BK3450" s="1"/>
    </row>
    <row r="3451" spans="1:63" s="2" customFormat="1" ht="15" customHeight="1" x14ac:dyDescent="0.15">
      <c r="A3451" s="1"/>
      <c r="B3451" s="1"/>
      <c r="C3451" s="1"/>
      <c r="D3451" s="1"/>
      <c r="E3451" s="1"/>
      <c r="F3451" s="1"/>
      <c r="G3451" s="1"/>
      <c r="H3451" s="1"/>
      <c r="I3451" s="1"/>
      <c r="J3451" s="1"/>
      <c r="K3451" s="1"/>
      <c r="L3451" s="1"/>
      <c r="M3451" s="1"/>
      <c r="N3451" s="1"/>
      <c r="O3451" s="1"/>
      <c r="P3451" s="1"/>
      <c r="Q3451" s="1"/>
      <c r="R3451" s="1"/>
      <c r="S3451" s="1"/>
      <c r="T3451" s="1"/>
      <c r="U3451" s="1"/>
      <c r="V3451" s="1"/>
      <c r="W3451" s="1"/>
      <c r="X3451" s="1"/>
      <c r="Y3451" s="1"/>
      <c r="Z3451" s="1"/>
      <c r="AA3451" s="1"/>
      <c r="AB3451" s="1"/>
      <c r="AC3451" s="1"/>
      <c r="AD3451" s="1"/>
      <c r="AE3451" s="1"/>
      <c r="AF3451" s="83"/>
      <c r="AG3451" s="87"/>
      <c r="AH3451" s="1"/>
      <c r="AI3451" s="1"/>
      <c r="AJ3451" s="1"/>
      <c r="AK3451" s="1"/>
      <c r="AL3451" s="1"/>
      <c r="AM3451" s="1"/>
      <c r="AN3451" s="1"/>
      <c r="AO3451" s="1"/>
      <c r="AP3451" s="1"/>
      <c r="AQ3451" s="1"/>
      <c r="AR3451" s="1"/>
      <c r="AS3451" s="1"/>
      <c r="AT3451" s="1"/>
      <c r="AU3451" s="1"/>
      <c r="AV3451" s="1"/>
      <c r="AW3451" s="1"/>
      <c r="AX3451" s="1"/>
      <c r="AY3451" s="1"/>
      <c r="AZ3451" s="1"/>
      <c r="BA3451" s="1"/>
      <c r="BB3451" s="1"/>
      <c r="BC3451" s="1"/>
      <c r="BD3451" s="1"/>
      <c r="BE3451" s="1"/>
      <c r="BF3451" s="1"/>
      <c r="BG3451" s="1"/>
      <c r="BH3451" s="1"/>
      <c r="BI3451" s="1"/>
      <c r="BJ3451" s="1"/>
      <c r="BK3451" s="1"/>
    </row>
    <row r="3452" spans="1:63" s="2" customFormat="1" ht="15" customHeight="1" x14ac:dyDescent="0.15">
      <c r="A3452" s="1"/>
      <c r="B3452" s="1"/>
      <c r="C3452" s="1"/>
      <c r="D3452" s="1"/>
      <c r="E3452" s="1"/>
      <c r="F3452" s="1"/>
      <c r="G3452" s="1"/>
      <c r="H3452" s="1"/>
      <c r="I3452" s="1"/>
      <c r="J3452" s="1"/>
      <c r="K3452" s="1"/>
      <c r="L3452" s="1"/>
      <c r="M3452" s="1"/>
      <c r="N3452" s="1"/>
      <c r="O3452" s="1"/>
      <c r="P3452" s="1"/>
      <c r="Q3452" s="1"/>
      <c r="R3452" s="1"/>
      <c r="S3452" s="1"/>
      <c r="T3452" s="1"/>
      <c r="U3452" s="1"/>
      <c r="V3452" s="1"/>
      <c r="W3452" s="1"/>
      <c r="X3452" s="1"/>
      <c r="Y3452" s="1"/>
      <c r="Z3452" s="1"/>
      <c r="AA3452" s="1"/>
      <c r="AB3452" s="1"/>
      <c r="AC3452" s="1"/>
      <c r="AD3452" s="1"/>
      <c r="AE3452" s="1"/>
      <c r="AF3452" s="83"/>
      <c r="AG3452" s="87"/>
      <c r="AH3452" s="1"/>
      <c r="AI3452" s="1"/>
      <c r="AJ3452" s="1"/>
      <c r="AK3452" s="1"/>
      <c r="AL3452" s="1"/>
      <c r="AM3452" s="1"/>
      <c r="AN3452" s="1"/>
      <c r="AO3452" s="1"/>
      <c r="AP3452" s="1"/>
      <c r="AQ3452" s="1"/>
      <c r="AR3452" s="1"/>
      <c r="AS3452" s="1"/>
      <c r="AT3452" s="1"/>
      <c r="AU3452" s="1"/>
      <c r="AV3452" s="1"/>
      <c r="AW3452" s="1"/>
      <c r="AX3452" s="1"/>
      <c r="AY3452" s="1"/>
      <c r="AZ3452" s="1"/>
      <c r="BA3452" s="1"/>
      <c r="BB3452" s="1"/>
      <c r="BC3452" s="1"/>
      <c r="BD3452" s="1"/>
      <c r="BE3452" s="1"/>
      <c r="BF3452" s="1"/>
      <c r="BG3452" s="1"/>
      <c r="BH3452" s="1"/>
      <c r="BI3452" s="1"/>
      <c r="BJ3452" s="1"/>
      <c r="BK3452" s="1"/>
    </row>
    <row r="3453" spans="1:63" s="2" customFormat="1" ht="15" customHeight="1" x14ac:dyDescent="0.15">
      <c r="A3453" s="1"/>
      <c r="B3453" s="1"/>
      <c r="C3453" s="1"/>
      <c r="D3453" s="1"/>
      <c r="E3453" s="1"/>
      <c r="F3453" s="1"/>
      <c r="G3453" s="1"/>
      <c r="H3453" s="1"/>
      <c r="I3453" s="1"/>
      <c r="J3453" s="1"/>
      <c r="K3453" s="1"/>
      <c r="L3453" s="1"/>
      <c r="M3453" s="1"/>
      <c r="N3453" s="1"/>
      <c r="O3453" s="1"/>
      <c r="P3453" s="1"/>
      <c r="Q3453" s="1"/>
      <c r="R3453" s="1"/>
      <c r="S3453" s="1"/>
      <c r="T3453" s="1"/>
      <c r="U3453" s="1"/>
      <c r="V3453" s="1"/>
      <c r="W3453" s="1"/>
      <c r="X3453" s="1"/>
      <c r="Y3453" s="1"/>
      <c r="Z3453" s="1"/>
      <c r="AA3453" s="1"/>
      <c r="AB3453" s="1"/>
      <c r="AC3453" s="1"/>
      <c r="AD3453" s="1"/>
      <c r="AE3453" s="1"/>
      <c r="AF3453" s="83"/>
      <c r="AG3453" s="87"/>
      <c r="AH3453" s="1"/>
      <c r="AI3453" s="1"/>
      <c r="AJ3453" s="1"/>
      <c r="AK3453" s="1"/>
      <c r="AL3453" s="1"/>
      <c r="AM3453" s="1"/>
      <c r="AN3453" s="1"/>
      <c r="AO3453" s="1"/>
      <c r="AP3453" s="1"/>
      <c r="AQ3453" s="1"/>
      <c r="AR3453" s="1"/>
      <c r="AS3453" s="1"/>
      <c r="AT3453" s="1"/>
      <c r="AU3453" s="1"/>
      <c r="AV3453" s="1"/>
      <c r="AW3453" s="1"/>
      <c r="AX3453" s="1"/>
      <c r="AY3453" s="1"/>
      <c r="AZ3453" s="1"/>
      <c r="BA3453" s="1"/>
      <c r="BB3453" s="1"/>
      <c r="BC3453" s="1"/>
      <c r="BD3453" s="1"/>
      <c r="BE3453" s="1"/>
      <c r="BF3453" s="1"/>
      <c r="BG3453" s="1"/>
      <c r="BH3453" s="1"/>
      <c r="BI3453" s="1"/>
      <c r="BJ3453" s="1"/>
      <c r="BK3453" s="1"/>
    </row>
    <row r="3454" spans="1:63" s="2" customFormat="1" ht="15" customHeight="1" x14ac:dyDescent="0.15">
      <c r="A3454" s="1"/>
      <c r="B3454" s="1"/>
      <c r="C3454" s="1"/>
      <c r="D3454" s="1"/>
      <c r="E3454" s="1"/>
      <c r="F3454" s="1"/>
      <c r="G3454" s="1"/>
      <c r="H3454" s="1"/>
      <c r="I3454" s="1"/>
      <c r="J3454" s="1"/>
      <c r="K3454" s="1"/>
      <c r="L3454" s="1"/>
      <c r="M3454" s="1"/>
      <c r="N3454" s="1"/>
      <c r="O3454" s="1"/>
      <c r="P3454" s="1"/>
      <c r="Q3454" s="1"/>
      <c r="R3454" s="1"/>
      <c r="S3454" s="1"/>
      <c r="T3454" s="1"/>
      <c r="U3454" s="1"/>
      <c r="V3454" s="1"/>
      <c r="W3454" s="1"/>
      <c r="X3454" s="1"/>
      <c r="Y3454" s="1"/>
      <c r="Z3454" s="1"/>
      <c r="AA3454" s="1"/>
      <c r="AB3454" s="1"/>
      <c r="AC3454" s="1"/>
      <c r="AD3454" s="1"/>
      <c r="AE3454" s="1"/>
      <c r="AF3454" s="83"/>
      <c r="AG3454" s="87"/>
      <c r="AH3454" s="1"/>
      <c r="AI3454" s="1"/>
      <c r="AJ3454" s="1"/>
      <c r="AK3454" s="1"/>
      <c r="AL3454" s="1"/>
      <c r="AM3454" s="1"/>
      <c r="AN3454" s="1"/>
      <c r="AO3454" s="1"/>
      <c r="AP3454" s="1"/>
      <c r="AQ3454" s="1"/>
      <c r="AR3454" s="1"/>
      <c r="AS3454" s="1"/>
      <c r="AT3454" s="1"/>
      <c r="AU3454" s="1"/>
      <c r="AV3454" s="1"/>
      <c r="AW3454" s="1"/>
      <c r="AX3454" s="1"/>
      <c r="AY3454" s="1"/>
      <c r="AZ3454" s="1"/>
      <c r="BA3454" s="1"/>
      <c r="BB3454" s="1"/>
      <c r="BC3454" s="1"/>
      <c r="BD3454" s="1"/>
      <c r="BE3454" s="1"/>
      <c r="BF3454" s="1"/>
      <c r="BG3454" s="1"/>
      <c r="BH3454" s="1"/>
      <c r="BI3454" s="1"/>
      <c r="BJ3454" s="1"/>
      <c r="BK3454" s="1"/>
    </row>
    <row r="3455" spans="1:63" s="2" customFormat="1" ht="15" customHeight="1" x14ac:dyDescent="0.15">
      <c r="A3455" s="1"/>
      <c r="B3455" s="1"/>
      <c r="C3455" s="1"/>
      <c r="D3455" s="1"/>
      <c r="E3455" s="1"/>
      <c r="F3455" s="1"/>
      <c r="G3455" s="1"/>
      <c r="H3455" s="1"/>
      <c r="I3455" s="1"/>
      <c r="J3455" s="1"/>
      <c r="K3455" s="1"/>
      <c r="L3455" s="1"/>
      <c r="M3455" s="1"/>
      <c r="N3455" s="1"/>
      <c r="O3455" s="1"/>
      <c r="P3455" s="1"/>
      <c r="Q3455" s="1"/>
      <c r="R3455" s="1"/>
      <c r="S3455" s="1"/>
      <c r="T3455" s="1"/>
      <c r="U3455" s="1"/>
      <c r="V3455" s="1"/>
      <c r="W3455" s="1"/>
      <c r="X3455" s="1"/>
      <c r="Y3455" s="1"/>
      <c r="Z3455" s="1"/>
      <c r="AA3455" s="1"/>
      <c r="AB3455" s="1"/>
      <c r="AC3455" s="1"/>
      <c r="AD3455" s="1"/>
      <c r="AE3455" s="1"/>
      <c r="AF3455" s="83"/>
      <c r="AG3455" s="87"/>
      <c r="AH3455" s="1"/>
      <c r="AI3455" s="1"/>
      <c r="AJ3455" s="1"/>
      <c r="AK3455" s="1"/>
      <c r="AL3455" s="1"/>
      <c r="AM3455" s="1"/>
      <c r="AN3455" s="1"/>
      <c r="AO3455" s="1"/>
      <c r="AP3455" s="1"/>
      <c r="AQ3455" s="1"/>
      <c r="AR3455" s="1"/>
      <c r="AS3455" s="1"/>
      <c r="AT3455" s="1"/>
      <c r="AU3455" s="1"/>
      <c r="AV3455" s="1"/>
      <c r="AW3455" s="1"/>
      <c r="AX3455" s="1"/>
      <c r="AY3455" s="1"/>
      <c r="AZ3455" s="1"/>
      <c r="BA3455" s="1"/>
      <c r="BB3455" s="1"/>
      <c r="BC3455" s="1"/>
      <c r="BD3455" s="1"/>
      <c r="BE3455" s="1"/>
      <c r="BF3455" s="1"/>
      <c r="BG3455" s="1"/>
      <c r="BH3455" s="1"/>
      <c r="BI3455" s="1"/>
      <c r="BJ3455" s="1"/>
      <c r="BK3455" s="1"/>
    </row>
    <row r="3456" spans="1:63" s="2" customFormat="1" ht="15" customHeight="1" x14ac:dyDescent="0.15">
      <c r="A3456" s="1"/>
      <c r="B3456" s="1"/>
      <c r="C3456" s="1"/>
      <c r="D3456" s="1"/>
      <c r="E3456" s="1"/>
      <c r="F3456" s="1"/>
      <c r="G3456" s="1"/>
      <c r="H3456" s="1"/>
      <c r="I3456" s="1"/>
      <c r="J3456" s="1"/>
      <c r="K3456" s="1"/>
      <c r="L3456" s="1"/>
      <c r="M3456" s="1"/>
      <c r="N3456" s="1"/>
      <c r="O3456" s="1"/>
      <c r="P3456" s="1"/>
      <c r="Q3456" s="1"/>
      <c r="R3456" s="1"/>
      <c r="S3456" s="1"/>
      <c r="T3456" s="1"/>
      <c r="U3456" s="1"/>
      <c r="V3456" s="1"/>
      <c r="W3456" s="1"/>
      <c r="X3456" s="1"/>
      <c r="Y3456" s="1"/>
      <c r="Z3456" s="1"/>
      <c r="AA3456" s="1"/>
      <c r="AB3456" s="1"/>
      <c r="AC3456" s="1"/>
      <c r="AD3456" s="1"/>
      <c r="AE3456" s="1"/>
      <c r="AF3456" s="83"/>
      <c r="AG3456" s="87"/>
      <c r="AH3456" s="1"/>
      <c r="AI3456" s="1"/>
      <c r="AJ3456" s="1"/>
      <c r="AK3456" s="1"/>
      <c r="AL3456" s="1"/>
      <c r="AM3456" s="1"/>
      <c r="AN3456" s="1"/>
      <c r="AO3456" s="1"/>
      <c r="AP3456" s="1"/>
      <c r="AQ3456" s="1"/>
      <c r="AR3456" s="1"/>
      <c r="AS3456" s="1"/>
      <c r="AT3456" s="1"/>
      <c r="AU3456" s="1"/>
      <c r="AV3456" s="1"/>
      <c r="AW3456" s="1"/>
      <c r="AX3456" s="1"/>
      <c r="AY3456" s="1"/>
      <c r="AZ3456" s="1"/>
      <c r="BA3456" s="1"/>
      <c r="BB3456" s="1"/>
      <c r="BC3456" s="1"/>
      <c r="BD3456" s="1"/>
      <c r="BE3456" s="1"/>
      <c r="BF3456" s="1"/>
      <c r="BG3456" s="1"/>
      <c r="BH3456" s="1"/>
      <c r="BI3456" s="1"/>
      <c r="BJ3456" s="1"/>
      <c r="BK3456" s="1"/>
    </row>
    <row r="3457" spans="1:63" s="2" customFormat="1" ht="15" customHeight="1" x14ac:dyDescent="0.15">
      <c r="A3457" s="1"/>
      <c r="B3457" s="1"/>
      <c r="C3457" s="1"/>
      <c r="D3457" s="1"/>
      <c r="E3457" s="1"/>
      <c r="F3457" s="1"/>
      <c r="G3457" s="1"/>
      <c r="H3457" s="1"/>
      <c r="I3457" s="1"/>
      <c r="J3457" s="1"/>
      <c r="K3457" s="1"/>
      <c r="L3457" s="1"/>
      <c r="M3457" s="1"/>
      <c r="N3457" s="1"/>
      <c r="O3457" s="1"/>
      <c r="P3457" s="1"/>
      <c r="Q3457" s="1"/>
      <c r="R3457" s="1"/>
      <c r="S3457" s="1"/>
      <c r="T3457" s="1"/>
      <c r="U3457" s="1"/>
      <c r="V3457" s="1"/>
      <c r="W3457" s="1"/>
      <c r="X3457" s="1"/>
      <c r="Y3457" s="1"/>
      <c r="Z3457" s="1"/>
      <c r="AA3457" s="1"/>
      <c r="AB3457" s="1"/>
      <c r="AC3457" s="1"/>
      <c r="AD3457" s="1"/>
      <c r="AE3457" s="1"/>
      <c r="AF3457" s="83"/>
      <c r="AG3457" s="87"/>
      <c r="AH3457" s="1"/>
      <c r="AI3457" s="1"/>
      <c r="AJ3457" s="1"/>
      <c r="AK3457" s="1"/>
      <c r="AL3457" s="1"/>
      <c r="AM3457" s="1"/>
      <c r="AN3457" s="1"/>
      <c r="AO3457" s="1"/>
      <c r="AP3457" s="1"/>
      <c r="AQ3457" s="1"/>
      <c r="AR3457" s="1"/>
      <c r="AS3457" s="1"/>
      <c r="AT3457" s="1"/>
      <c r="AU3457" s="1"/>
      <c r="AV3457" s="1"/>
      <c r="AW3457" s="1"/>
      <c r="AX3457" s="1"/>
      <c r="AY3457" s="1"/>
      <c r="AZ3457" s="1"/>
      <c r="BA3457" s="1"/>
      <c r="BB3457" s="1"/>
      <c r="BC3457" s="1"/>
      <c r="BD3457" s="1"/>
      <c r="BE3457" s="1"/>
      <c r="BF3457" s="1"/>
      <c r="BG3457" s="1"/>
      <c r="BH3457" s="1"/>
      <c r="BI3457" s="1"/>
      <c r="BJ3457" s="1"/>
      <c r="BK3457" s="1"/>
    </row>
    <row r="3458" spans="1:63" s="2" customFormat="1" ht="15" customHeight="1" x14ac:dyDescent="0.15">
      <c r="A3458" s="1"/>
      <c r="B3458" s="1"/>
      <c r="C3458" s="1"/>
      <c r="D3458" s="1"/>
      <c r="E3458" s="1"/>
      <c r="F3458" s="1"/>
      <c r="G3458" s="1"/>
      <c r="H3458" s="1"/>
      <c r="I3458" s="1"/>
      <c r="J3458" s="1"/>
      <c r="K3458" s="1"/>
      <c r="L3458" s="1"/>
      <c r="M3458" s="1"/>
      <c r="N3458" s="1"/>
      <c r="O3458" s="1"/>
      <c r="P3458" s="1"/>
      <c r="Q3458" s="1"/>
      <c r="R3458" s="1"/>
      <c r="S3458" s="1"/>
      <c r="T3458" s="1"/>
      <c r="U3458" s="1"/>
      <c r="V3458" s="1"/>
      <c r="W3458" s="1"/>
      <c r="X3458" s="1"/>
      <c r="Y3458" s="1"/>
      <c r="Z3458" s="1"/>
      <c r="AA3458" s="1"/>
      <c r="AB3458" s="1"/>
      <c r="AC3458" s="1"/>
      <c r="AD3458" s="1"/>
      <c r="AE3458" s="1"/>
      <c r="AF3458" s="83"/>
      <c r="AG3458" s="87"/>
      <c r="AH3458" s="1"/>
      <c r="AI3458" s="1"/>
      <c r="AJ3458" s="1"/>
      <c r="AK3458" s="1"/>
      <c r="AL3458" s="1"/>
      <c r="AM3458" s="1"/>
      <c r="AN3458" s="1"/>
      <c r="AO3458" s="1"/>
      <c r="AP3458" s="1"/>
      <c r="AQ3458" s="1"/>
      <c r="AR3458" s="1"/>
      <c r="AS3458" s="1"/>
      <c r="AT3458" s="1"/>
      <c r="AU3458" s="1"/>
      <c r="AV3458" s="1"/>
      <c r="AW3458" s="1"/>
      <c r="AX3458" s="1"/>
      <c r="AY3458" s="1"/>
      <c r="AZ3458" s="1"/>
      <c r="BA3458" s="1"/>
      <c r="BB3458" s="1"/>
      <c r="BC3458" s="1"/>
      <c r="BD3458" s="1"/>
      <c r="BE3458" s="1"/>
      <c r="BF3458" s="1"/>
      <c r="BG3458" s="1"/>
      <c r="BH3458" s="1"/>
      <c r="BI3458" s="1"/>
      <c r="BJ3458" s="1"/>
      <c r="BK3458" s="1"/>
    </row>
    <row r="3459" spans="1:63" s="2" customFormat="1" ht="15" customHeight="1" x14ac:dyDescent="0.15">
      <c r="A3459" s="1"/>
      <c r="B3459" s="1"/>
      <c r="C3459" s="1"/>
      <c r="D3459" s="1"/>
      <c r="E3459" s="1"/>
      <c r="F3459" s="1"/>
      <c r="G3459" s="1"/>
      <c r="H3459" s="1"/>
      <c r="I3459" s="1"/>
      <c r="J3459" s="1"/>
      <c r="K3459" s="1"/>
      <c r="L3459" s="1"/>
      <c r="M3459" s="1"/>
      <c r="N3459" s="1"/>
      <c r="O3459" s="1"/>
      <c r="P3459" s="1"/>
      <c r="Q3459" s="1"/>
      <c r="R3459" s="1"/>
      <c r="S3459" s="1"/>
      <c r="T3459" s="1"/>
      <c r="U3459" s="1"/>
      <c r="V3459" s="1"/>
      <c r="W3459" s="1"/>
      <c r="X3459" s="1"/>
      <c r="Y3459" s="1"/>
      <c r="Z3459" s="1"/>
      <c r="AA3459" s="1"/>
      <c r="AB3459" s="1"/>
      <c r="AC3459" s="1"/>
      <c r="AD3459" s="1"/>
      <c r="AE3459" s="1"/>
      <c r="AF3459" s="83"/>
      <c r="AG3459" s="87"/>
      <c r="AH3459" s="1"/>
      <c r="AI3459" s="1"/>
      <c r="AJ3459" s="1"/>
      <c r="AK3459" s="1"/>
      <c r="AL3459" s="1"/>
      <c r="AM3459" s="1"/>
      <c r="AN3459" s="1"/>
      <c r="AO3459" s="1"/>
      <c r="AP3459" s="1"/>
      <c r="AQ3459" s="1"/>
      <c r="AR3459" s="1"/>
      <c r="AS3459" s="1"/>
      <c r="AT3459" s="1"/>
      <c r="AU3459" s="1"/>
      <c r="AV3459" s="1"/>
      <c r="AW3459" s="1"/>
      <c r="AX3459" s="1"/>
      <c r="AY3459" s="1"/>
      <c r="AZ3459" s="1"/>
      <c r="BA3459" s="1"/>
      <c r="BB3459" s="1"/>
      <c r="BC3459" s="1"/>
      <c r="BD3459" s="1"/>
      <c r="BE3459" s="1"/>
      <c r="BF3459" s="1"/>
      <c r="BG3459" s="1"/>
      <c r="BH3459" s="1"/>
      <c r="BI3459" s="1"/>
      <c r="BJ3459" s="1"/>
      <c r="BK3459" s="1"/>
    </row>
    <row r="3460" spans="1:63" s="2" customFormat="1" ht="15" customHeight="1" x14ac:dyDescent="0.15">
      <c r="A3460" s="1"/>
      <c r="B3460" s="1"/>
      <c r="C3460" s="1"/>
      <c r="D3460" s="1"/>
      <c r="E3460" s="1"/>
      <c r="F3460" s="1"/>
      <c r="G3460" s="1"/>
      <c r="H3460" s="1"/>
      <c r="I3460" s="1"/>
      <c r="J3460" s="1"/>
      <c r="K3460" s="1"/>
      <c r="L3460" s="1"/>
      <c r="M3460" s="1"/>
      <c r="N3460" s="1"/>
      <c r="O3460" s="1"/>
      <c r="P3460" s="1"/>
      <c r="Q3460" s="1"/>
      <c r="R3460" s="1"/>
      <c r="S3460" s="1"/>
      <c r="T3460" s="1"/>
      <c r="U3460" s="1"/>
      <c r="V3460" s="1"/>
      <c r="W3460" s="1"/>
      <c r="X3460" s="1"/>
      <c r="Y3460" s="1"/>
      <c r="Z3460" s="1"/>
      <c r="AA3460" s="1"/>
      <c r="AB3460" s="1"/>
      <c r="AC3460" s="1"/>
      <c r="AD3460" s="1"/>
      <c r="AE3460" s="1"/>
      <c r="AF3460" s="83"/>
      <c r="AG3460" s="87"/>
      <c r="AH3460" s="1"/>
      <c r="AI3460" s="1"/>
      <c r="AJ3460" s="1"/>
      <c r="AK3460" s="1"/>
      <c r="AL3460" s="1"/>
      <c r="AM3460" s="1"/>
      <c r="AN3460" s="1"/>
      <c r="AO3460" s="1"/>
      <c r="AP3460" s="1"/>
      <c r="AQ3460" s="1"/>
      <c r="AR3460" s="1"/>
      <c r="AS3460" s="1"/>
      <c r="AT3460" s="1"/>
      <c r="AU3460" s="1"/>
      <c r="AV3460" s="1"/>
      <c r="AW3460" s="1"/>
      <c r="AX3460" s="1"/>
      <c r="AY3460" s="1"/>
      <c r="AZ3460" s="1"/>
      <c r="BA3460" s="1"/>
      <c r="BB3460" s="1"/>
      <c r="BC3460" s="1"/>
      <c r="BD3460" s="1"/>
      <c r="BE3460" s="1"/>
      <c r="BF3460" s="1"/>
      <c r="BG3460" s="1"/>
      <c r="BH3460" s="1"/>
      <c r="BI3460" s="1"/>
      <c r="BJ3460" s="1"/>
      <c r="BK3460" s="1"/>
    </row>
    <row r="3461" spans="1:63" s="2" customFormat="1" ht="15" customHeight="1" x14ac:dyDescent="0.15">
      <c r="A3461" s="1"/>
      <c r="B3461" s="1"/>
      <c r="C3461" s="1"/>
      <c r="D3461" s="1"/>
      <c r="E3461" s="1"/>
      <c r="F3461" s="1"/>
      <c r="G3461" s="1"/>
      <c r="H3461" s="1"/>
      <c r="I3461" s="1"/>
      <c r="J3461" s="1"/>
      <c r="K3461" s="1"/>
      <c r="L3461" s="1"/>
      <c r="M3461" s="1"/>
      <c r="N3461" s="1"/>
      <c r="O3461" s="1"/>
      <c r="P3461" s="1"/>
      <c r="Q3461" s="1"/>
      <c r="R3461" s="1"/>
      <c r="S3461" s="1"/>
      <c r="T3461" s="1"/>
      <c r="U3461" s="1"/>
      <c r="V3461" s="1"/>
      <c r="W3461" s="1"/>
      <c r="X3461" s="1"/>
      <c r="Y3461" s="1"/>
      <c r="Z3461" s="1"/>
      <c r="AA3461" s="1"/>
      <c r="AB3461" s="1"/>
      <c r="AC3461" s="1"/>
      <c r="AD3461" s="1"/>
      <c r="AE3461" s="1"/>
      <c r="AF3461" s="83"/>
      <c r="AG3461" s="87"/>
      <c r="AH3461" s="1"/>
      <c r="AI3461" s="1"/>
      <c r="AJ3461" s="1"/>
      <c r="AK3461" s="1"/>
      <c r="AL3461" s="1"/>
      <c r="AM3461" s="1"/>
      <c r="AN3461" s="1"/>
      <c r="AO3461" s="1"/>
      <c r="AP3461" s="1"/>
      <c r="AQ3461" s="1"/>
      <c r="AR3461" s="1"/>
      <c r="AS3461" s="1"/>
      <c r="AT3461" s="1"/>
      <c r="AU3461" s="1"/>
      <c r="AV3461" s="1"/>
      <c r="AW3461" s="1"/>
      <c r="AX3461" s="1"/>
      <c r="AY3461" s="1"/>
      <c r="AZ3461" s="1"/>
      <c r="BA3461" s="1"/>
      <c r="BB3461" s="1"/>
      <c r="BC3461" s="1"/>
      <c r="BD3461" s="1"/>
      <c r="BE3461" s="1"/>
      <c r="BF3461" s="1"/>
      <c r="BG3461" s="1"/>
      <c r="BH3461" s="1"/>
      <c r="BI3461" s="1"/>
      <c r="BJ3461" s="1"/>
      <c r="BK3461" s="1"/>
    </row>
    <row r="3462" spans="1:63" s="2" customFormat="1" ht="15" customHeight="1" x14ac:dyDescent="0.15">
      <c r="A3462" s="1"/>
      <c r="B3462" s="1"/>
      <c r="C3462" s="1"/>
      <c r="D3462" s="1"/>
      <c r="E3462" s="1"/>
      <c r="F3462" s="1"/>
      <c r="G3462" s="1"/>
      <c r="H3462" s="1"/>
      <c r="I3462" s="1"/>
      <c r="J3462" s="1"/>
      <c r="K3462" s="1"/>
      <c r="L3462" s="1"/>
      <c r="M3462" s="1"/>
      <c r="N3462" s="1"/>
      <c r="O3462" s="1"/>
      <c r="P3462" s="1"/>
      <c r="Q3462" s="1"/>
      <c r="R3462" s="1"/>
      <c r="S3462" s="1"/>
      <c r="T3462" s="1"/>
      <c r="U3462" s="1"/>
      <c r="V3462" s="1"/>
      <c r="W3462" s="1"/>
      <c r="X3462" s="1"/>
      <c r="Y3462" s="1"/>
      <c r="Z3462" s="1"/>
      <c r="AA3462" s="1"/>
      <c r="AB3462" s="1"/>
      <c r="AC3462" s="1"/>
      <c r="AD3462" s="1"/>
      <c r="AE3462" s="1"/>
      <c r="AF3462" s="83"/>
      <c r="AG3462" s="87"/>
      <c r="AH3462" s="1"/>
      <c r="AI3462" s="1"/>
      <c r="AJ3462" s="1"/>
      <c r="AK3462" s="1"/>
      <c r="AL3462" s="1"/>
      <c r="AM3462" s="1"/>
      <c r="AN3462" s="1"/>
      <c r="AO3462" s="1"/>
      <c r="AP3462" s="1"/>
      <c r="AQ3462" s="1"/>
      <c r="AR3462" s="1"/>
      <c r="AS3462" s="1"/>
      <c r="AT3462" s="1"/>
      <c r="AU3462" s="1"/>
      <c r="AV3462" s="1"/>
      <c r="AW3462" s="1"/>
      <c r="AX3462" s="1"/>
      <c r="AY3462" s="1"/>
      <c r="AZ3462" s="1"/>
      <c r="BA3462" s="1"/>
      <c r="BB3462" s="1"/>
      <c r="BC3462" s="1"/>
      <c r="BD3462" s="1"/>
      <c r="BE3462" s="1"/>
      <c r="BF3462" s="1"/>
      <c r="BG3462" s="1"/>
      <c r="BH3462" s="1"/>
      <c r="BI3462" s="1"/>
      <c r="BJ3462" s="1"/>
      <c r="BK3462" s="1"/>
    </row>
    <row r="3463" spans="1:63" s="2" customFormat="1" ht="15" customHeight="1" x14ac:dyDescent="0.15">
      <c r="A3463" s="1"/>
      <c r="B3463" s="1"/>
      <c r="C3463" s="1"/>
      <c r="D3463" s="1"/>
      <c r="E3463" s="1"/>
      <c r="F3463" s="1"/>
      <c r="G3463" s="1"/>
      <c r="H3463" s="1"/>
      <c r="I3463" s="1"/>
      <c r="J3463" s="1"/>
      <c r="K3463" s="1"/>
      <c r="L3463" s="1"/>
      <c r="M3463" s="1"/>
      <c r="N3463" s="1"/>
      <c r="O3463" s="1"/>
      <c r="P3463" s="1"/>
      <c r="Q3463" s="1"/>
      <c r="R3463" s="1"/>
      <c r="S3463" s="1"/>
      <c r="T3463" s="1"/>
      <c r="U3463" s="1"/>
      <c r="V3463" s="1"/>
      <c r="W3463" s="1"/>
      <c r="X3463" s="1"/>
      <c r="Y3463" s="1"/>
      <c r="Z3463" s="1"/>
      <c r="AA3463" s="1"/>
      <c r="AB3463" s="1"/>
      <c r="AC3463" s="1"/>
      <c r="AD3463" s="1"/>
      <c r="AE3463" s="1"/>
      <c r="AF3463" s="83"/>
      <c r="AG3463" s="87"/>
      <c r="AH3463" s="1"/>
      <c r="AI3463" s="1"/>
      <c r="AJ3463" s="1"/>
      <c r="AK3463" s="1"/>
      <c r="AL3463" s="1"/>
      <c r="AM3463" s="1"/>
      <c r="AN3463" s="1"/>
      <c r="AO3463" s="1"/>
      <c r="AP3463" s="1"/>
      <c r="AQ3463" s="1"/>
      <c r="AR3463" s="1"/>
      <c r="AS3463" s="1"/>
      <c r="AT3463" s="1"/>
      <c r="AU3463" s="1"/>
      <c r="AV3463" s="1"/>
      <c r="AW3463" s="1"/>
      <c r="AX3463" s="1"/>
      <c r="AY3463" s="1"/>
      <c r="AZ3463" s="1"/>
      <c r="BA3463" s="1"/>
      <c r="BB3463" s="1"/>
      <c r="BC3463" s="1"/>
      <c r="BD3463" s="1"/>
      <c r="BE3463" s="1"/>
      <c r="BF3463" s="1"/>
      <c r="BG3463" s="1"/>
      <c r="BH3463" s="1"/>
      <c r="BI3463" s="1"/>
      <c r="BJ3463" s="1"/>
      <c r="BK3463" s="1"/>
    </row>
    <row r="3464" spans="1:63" s="2" customFormat="1" ht="15" customHeight="1" x14ac:dyDescent="0.15">
      <c r="A3464" s="1"/>
      <c r="B3464" s="1"/>
      <c r="C3464" s="1"/>
      <c r="D3464" s="1"/>
      <c r="E3464" s="1"/>
      <c r="F3464" s="1"/>
      <c r="G3464" s="1"/>
      <c r="H3464" s="1"/>
      <c r="I3464" s="1"/>
      <c r="J3464" s="1"/>
      <c r="K3464" s="1"/>
      <c r="L3464" s="1"/>
      <c r="M3464" s="1"/>
      <c r="N3464" s="1"/>
      <c r="O3464" s="1"/>
      <c r="P3464" s="1"/>
      <c r="Q3464" s="1"/>
      <c r="R3464" s="1"/>
      <c r="S3464" s="1"/>
      <c r="T3464" s="1"/>
      <c r="U3464" s="1"/>
      <c r="V3464" s="1"/>
      <c r="W3464" s="1"/>
      <c r="X3464" s="1"/>
      <c r="Y3464" s="1"/>
      <c r="Z3464" s="1"/>
      <c r="AA3464" s="1"/>
      <c r="AB3464" s="1"/>
      <c r="AC3464" s="1"/>
      <c r="AD3464" s="1"/>
      <c r="AE3464" s="1"/>
      <c r="AF3464" s="83"/>
      <c r="AG3464" s="87"/>
      <c r="AH3464" s="1"/>
      <c r="AI3464" s="1"/>
      <c r="AJ3464" s="1"/>
      <c r="AK3464" s="1"/>
      <c r="AL3464" s="1"/>
      <c r="AM3464" s="1"/>
      <c r="AN3464" s="1"/>
      <c r="AO3464" s="1"/>
      <c r="AP3464" s="1"/>
      <c r="AQ3464" s="1"/>
      <c r="AR3464" s="1"/>
      <c r="AS3464" s="1"/>
      <c r="AT3464" s="1"/>
      <c r="AU3464" s="1"/>
      <c r="AV3464" s="1"/>
      <c r="AW3464" s="1"/>
      <c r="AX3464" s="1"/>
      <c r="AY3464" s="1"/>
      <c r="AZ3464" s="1"/>
      <c r="BA3464" s="1"/>
      <c r="BB3464" s="1"/>
      <c r="BC3464" s="1"/>
      <c r="BD3464" s="1"/>
      <c r="BE3464" s="1"/>
      <c r="BF3464" s="1"/>
      <c r="BG3464" s="1"/>
      <c r="BH3464" s="1"/>
      <c r="BI3464" s="1"/>
      <c r="BJ3464" s="1"/>
      <c r="BK3464" s="1"/>
    </row>
    <row r="3465" spans="1:63" s="2" customFormat="1" ht="15" customHeight="1" x14ac:dyDescent="0.15">
      <c r="A3465" s="1"/>
      <c r="B3465" s="1"/>
      <c r="C3465" s="1"/>
      <c r="D3465" s="1"/>
      <c r="E3465" s="1"/>
      <c r="F3465" s="1"/>
      <c r="G3465" s="1"/>
      <c r="H3465" s="1"/>
      <c r="I3465" s="1"/>
      <c r="J3465" s="1"/>
      <c r="K3465" s="1"/>
      <c r="L3465" s="1"/>
      <c r="M3465" s="1"/>
      <c r="N3465" s="1"/>
      <c r="O3465" s="1"/>
      <c r="P3465" s="1"/>
      <c r="Q3465" s="1"/>
      <c r="R3465" s="1"/>
      <c r="S3465" s="1"/>
      <c r="T3465" s="1"/>
      <c r="U3465" s="1"/>
      <c r="V3465" s="1"/>
      <c r="W3465" s="1"/>
      <c r="X3465" s="1"/>
      <c r="Y3465" s="1"/>
      <c r="Z3465" s="1"/>
      <c r="AA3465" s="1"/>
      <c r="AB3465" s="1"/>
      <c r="AC3465" s="1"/>
      <c r="AD3465" s="1"/>
      <c r="AE3465" s="1"/>
      <c r="AF3465" s="83"/>
      <c r="AG3465" s="87"/>
      <c r="AH3465" s="1"/>
      <c r="AI3465" s="1"/>
      <c r="AJ3465" s="1"/>
      <c r="AK3465" s="1"/>
      <c r="AL3465" s="1"/>
      <c r="AM3465" s="1"/>
      <c r="AN3465" s="1"/>
      <c r="AO3465" s="1"/>
      <c r="AP3465" s="1"/>
      <c r="AQ3465" s="1"/>
      <c r="AR3465" s="1"/>
      <c r="AS3465" s="1"/>
      <c r="AT3465" s="1"/>
      <c r="AU3465" s="1"/>
      <c r="AV3465" s="1"/>
      <c r="AW3465" s="1"/>
      <c r="AX3465" s="1"/>
      <c r="AY3465" s="1"/>
      <c r="AZ3465" s="1"/>
      <c r="BA3465" s="1"/>
      <c r="BB3465" s="1"/>
      <c r="BC3465" s="1"/>
      <c r="BD3465" s="1"/>
      <c r="BE3465" s="1"/>
      <c r="BF3465" s="1"/>
      <c r="BG3465" s="1"/>
      <c r="BH3465" s="1"/>
      <c r="BI3465" s="1"/>
      <c r="BJ3465" s="1"/>
      <c r="BK3465" s="1"/>
    </row>
    <row r="3466" spans="1:63" s="2" customFormat="1" ht="15" customHeight="1" x14ac:dyDescent="0.15">
      <c r="A3466" s="1"/>
      <c r="B3466" s="1"/>
      <c r="C3466" s="1"/>
      <c r="D3466" s="1"/>
      <c r="E3466" s="1"/>
      <c r="F3466" s="1"/>
      <c r="G3466" s="1"/>
      <c r="H3466" s="1"/>
      <c r="I3466" s="1"/>
      <c r="J3466" s="1"/>
      <c r="K3466" s="1"/>
      <c r="L3466" s="1"/>
      <c r="M3466" s="1"/>
      <c r="N3466" s="1"/>
      <c r="O3466" s="1"/>
      <c r="P3466" s="1"/>
      <c r="Q3466" s="1"/>
      <c r="R3466" s="1"/>
      <c r="S3466" s="1"/>
      <c r="T3466" s="1"/>
      <c r="U3466" s="1"/>
      <c r="V3466" s="1"/>
      <c r="W3466" s="1"/>
      <c r="X3466" s="1"/>
      <c r="Y3466" s="1"/>
      <c r="Z3466" s="1"/>
      <c r="AA3466" s="1"/>
      <c r="AB3466" s="1"/>
      <c r="AC3466" s="1"/>
      <c r="AD3466" s="1"/>
      <c r="AE3466" s="1"/>
      <c r="AF3466" s="83"/>
      <c r="AG3466" s="87"/>
      <c r="AH3466" s="1"/>
      <c r="AI3466" s="1"/>
      <c r="AJ3466" s="1"/>
      <c r="AK3466" s="1"/>
      <c r="AL3466" s="1"/>
      <c r="AM3466" s="1"/>
      <c r="AN3466" s="1"/>
      <c r="AO3466" s="1"/>
      <c r="AP3466" s="1"/>
      <c r="AQ3466" s="1"/>
      <c r="AR3466" s="1"/>
      <c r="AS3466" s="1"/>
      <c r="AT3466" s="1"/>
      <c r="AU3466" s="1"/>
      <c r="AV3466" s="1"/>
      <c r="AW3466" s="1"/>
      <c r="AX3466" s="1"/>
      <c r="AY3466" s="1"/>
      <c r="AZ3466" s="1"/>
      <c r="BA3466" s="1"/>
      <c r="BB3466" s="1"/>
      <c r="BC3466" s="1"/>
      <c r="BD3466" s="1"/>
      <c r="BE3466" s="1"/>
      <c r="BF3466" s="1"/>
      <c r="BG3466" s="1"/>
      <c r="BH3466" s="1"/>
      <c r="BI3466" s="1"/>
      <c r="BJ3466" s="1"/>
      <c r="BK3466" s="1"/>
    </row>
    <row r="3467" spans="1:63" s="2" customFormat="1" ht="15" customHeight="1" x14ac:dyDescent="0.15">
      <c r="A3467" s="1"/>
      <c r="B3467" s="1"/>
      <c r="C3467" s="1"/>
      <c r="D3467" s="1"/>
      <c r="E3467" s="1"/>
      <c r="F3467" s="1"/>
      <c r="G3467" s="1"/>
      <c r="H3467" s="1"/>
      <c r="I3467" s="1"/>
      <c r="J3467" s="1"/>
      <c r="K3467" s="1"/>
      <c r="L3467" s="1"/>
      <c r="M3467" s="1"/>
      <c r="N3467" s="1"/>
      <c r="O3467" s="1"/>
      <c r="P3467" s="1"/>
      <c r="Q3467" s="1"/>
      <c r="R3467" s="1"/>
      <c r="S3467" s="1"/>
      <c r="T3467" s="1"/>
      <c r="U3467" s="1"/>
      <c r="V3467" s="1"/>
      <c r="W3467" s="1"/>
      <c r="X3467" s="1"/>
      <c r="Y3467" s="1"/>
      <c r="Z3467" s="1"/>
      <c r="AA3467" s="1"/>
      <c r="AB3467" s="1"/>
      <c r="AC3467" s="1"/>
      <c r="AD3467" s="1"/>
      <c r="AE3467" s="1"/>
      <c r="AF3467" s="83"/>
      <c r="AG3467" s="87"/>
      <c r="AH3467" s="1"/>
      <c r="AI3467" s="1"/>
      <c r="AJ3467" s="1"/>
      <c r="AK3467" s="1"/>
      <c r="AL3467" s="1"/>
      <c r="AM3467" s="1"/>
      <c r="AN3467" s="1"/>
      <c r="AO3467" s="1"/>
      <c r="AP3467" s="1"/>
      <c r="AQ3467" s="1"/>
      <c r="AR3467" s="1"/>
      <c r="AS3467" s="1"/>
      <c r="AT3467" s="1"/>
      <c r="AU3467" s="1"/>
      <c r="AV3467" s="1"/>
      <c r="AW3467" s="1"/>
      <c r="AX3467" s="1"/>
      <c r="AY3467" s="1"/>
      <c r="AZ3467" s="1"/>
      <c r="BA3467" s="1"/>
      <c r="BB3467" s="1"/>
      <c r="BC3467" s="1"/>
      <c r="BD3467" s="1"/>
      <c r="BE3467" s="1"/>
      <c r="BF3467" s="1"/>
      <c r="BG3467" s="1"/>
      <c r="BH3467" s="1"/>
      <c r="BI3467" s="1"/>
      <c r="BJ3467" s="1"/>
      <c r="BK3467" s="1"/>
    </row>
    <row r="3468" spans="1:63" s="2" customFormat="1" ht="15" customHeight="1" x14ac:dyDescent="0.15">
      <c r="A3468" s="1"/>
      <c r="B3468" s="1"/>
      <c r="C3468" s="1"/>
      <c r="D3468" s="1"/>
      <c r="E3468" s="1"/>
      <c r="F3468" s="1"/>
      <c r="G3468" s="1"/>
      <c r="H3468" s="1"/>
      <c r="I3468" s="1"/>
      <c r="J3468" s="1"/>
      <c r="K3468" s="1"/>
      <c r="L3468" s="1"/>
      <c r="M3468" s="1"/>
      <c r="N3468" s="1"/>
      <c r="O3468" s="1"/>
      <c r="P3468" s="1"/>
      <c r="Q3468" s="1"/>
      <c r="R3468" s="1"/>
      <c r="S3468" s="1"/>
      <c r="T3468" s="1"/>
      <c r="U3468" s="1"/>
      <c r="V3468" s="1"/>
      <c r="W3468" s="1"/>
      <c r="X3468" s="1"/>
      <c r="Y3468" s="1"/>
      <c r="Z3468" s="1"/>
      <c r="AA3468" s="1"/>
      <c r="AB3468" s="1"/>
      <c r="AC3468" s="1"/>
      <c r="AD3468" s="1"/>
      <c r="AE3468" s="1"/>
      <c r="AF3468" s="83"/>
      <c r="AG3468" s="87"/>
      <c r="AH3468" s="1"/>
      <c r="AI3468" s="1"/>
      <c r="AJ3468" s="1"/>
      <c r="AK3468" s="1"/>
      <c r="AL3468" s="1"/>
      <c r="AM3468" s="1"/>
      <c r="AN3468" s="1"/>
      <c r="AO3468" s="1"/>
      <c r="AP3468" s="1"/>
      <c r="AQ3468" s="1"/>
      <c r="AR3468" s="1"/>
      <c r="AS3468" s="1"/>
      <c r="AT3468" s="1"/>
      <c r="AU3468" s="1"/>
      <c r="AV3468" s="1"/>
      <c r="AW3468" s="1"/>
      <c r="AX3468" s="1"/>
      <c r="AY3468" s="1"/>
      <c r="AZ3468" s="1"/>
      <c r="BA3468" s="1"/>
      <c r="BB3468" s="1"/>
      <c r="BC3468" s="1"/>
      <c r="BD3468" s="1"/>
      <c r="BE3468" s="1"/>
      <c r="BF3468" s="1"/>
      <c r="BG3468" s="1"/>
      <c r="BH3468" s="1"/>
      <c r="BI3468" s="1"/>
      <c r="BJ3468" s="1"/>
      <c r="BK3468" s="1"/>
    </row>
    <row r="3469" spans="1:63" s="2" customFormat="1" ht="15" customHeight="1" x14ac:dyDescent="0.15">
      <c r="A3469" s="1"/>
      <c r="B3469" s="1"/>
      <c r="C3469" s="1"/>
      <c r="D3469" s="1"/>
      <c r="E3469" s="1"/>
      <c r="F3469" s="1"/>
      <c r="G3469" s="1"/>
      <c r="H3469" s="1"/>
      <c r="I3469" s="1"/>
      <c r="J3469" s="1"/>
      <c r="K3469" s="1"/>
      <c r="L3469" s="1"/>
      <c r="M3469" s="1"/>
      <c r="N3469" s="1"/>
      <c r="O3469" s="1"/>
      <c r="P3469" s="1"/>
      <c r="Q3469" s="1"/>
      <c r="R3469" s="1"/>
      <c r="S3469" s="1"/>
      <c r="T3469" s="1"/>
      <c r="U3469" s="1"/>
      <c r="V3469" s="1"/>
      <c r="W3469" s="1"/>
      <c r="X3469" s="1"/>
      <c r="Y3469" s="1"/>
      <c r="Z3469" s="1"/>
      <c r="AA3469" s="1"/>
      <c r="AB3469" s="1"/>
      <c r="AC3469" s="1"/>
      <c r="AD3469" s="1"/>
      <c r="AE3469" s="1"/>
      <c r="AF3469" s="83"/>
      <c r="AG3469" s="87"/>
      <c r="AH3469" s="1"/>
      <c r="AI3469" s="1"/>
      <c r="AJ3469" s="1"/>
      <c r="AK3469" s="1"/>
      <c r="AL3469" s="1"/>
      <c r="AM3469" s="1"/>
      <c r="AN3469" s="1"/>
      <c r="AO3469" s="1"/>
      <c r="AP3469" s="1"/>
      <c r="AQ3469" s="1"/>
      <c r="AR3469" s="1"/>
      <c r="AS3469" s="1"/>
      <c r="AT3469" s="1"/>
      <c r="AU3469" s="1"/>
      <c r="AV3469" s="1"/>
      <c r="AW3469" s="1"/>
      <c r="AX3469" s="1"/>
      <c r="AY3469" s="1"/>
      <c r="AZ3469" s="1"/>
      <c r="BA3469" s="1"/>
      <c r="BB3469" s="1"/>
      <c r="BC3469" s="1"/>
      <c r="BD3469" s="1"/>
      <c r="BE3469" s="1"/>
      <c r="BF3469" s="1"/>
      <c r="BG3469" s="1"/>
      <c r="BH3469" s="1"/>
      <c r="BI3469" s="1"/>
      <c r="BJ3469" s="1"/>
      <c r="BK3469" s="1"/>
    </row>
    <row r="3470" spans="1:63" s="2" customFormat="1" ht="15" customHeight="1" x14ac:dyDescent="0.15">
      <c r="A3470" s="1"/>
      <c r="B3470" s="1"/>
      <c r="C3470" s="1"/>
      <c r="D3470" s="1"/>
      <c r="E3470" s="1"/>
      <c r="F3470" s="1"/>
      <c r="G3470" s="1"/>
      <c r="H3470" s="1"/>
      <c r="I3470" s="1"/>
      <c r="J3470" s="1"/>
      <c r="K3470" s="1"/>
      <c r="L3470" s="1"/>
      <c r="M3470" s="1"/>
      <c r="N3470" s="1"/>
      <c r="O3470" s="1"/>
      <c r="P3470" s="1"/>
      <c r="Q3470" s="1"/>
      <c r="R3470" s="1"/>
      <c r="S3470" s="1"/>
      <c r="T3470" s="1"/>
      <c r="U3470" s="1"/>
      <c r="V3470" s="1"/>
      <c r="W3470" s="1"/>
      <c r="X3470" s="1"/>
      <c r="Y3470" s="1"/>
      <c r="Z3470" s="1"/>
      <c r="AA3470" s="1"/>
      <c r="AB3470" s="1"/>
      <c r="AC3470" s="1"/>
      <c r="AD3470" s="1"/>
      <c r="AE3470" s="1"/>
      <c r="AF3470" s="83"/>
      <c r="AG3470" s="87"/>
      <c r="AH3470" s="1"/>
      <c r="AI3470" s="1"/>
      <c r="AJ3470" s="1"/>
      <c r="AK3470" s="1"/>
      <c r="AL3470" s="1"/>
      <c r="AM3470" s="1"/>
      <c r="AN3470" s="1"/>
      <c r="AO3470" s="1"/>
      <c r="AP3470" s="1"/>
      <c r="AQ3470" s="1"/>
      <c r="AR3470" s="1"/>
      <c r="AS3470" s="1"/>
      <c r="AT3470" s="1"/>
      <c r="AU3470" s="1"/>
      <c r="AV3470" s="1"/>
      <c r="AW3470" s="1"/>
      <c r="AX3470" s="1"/>
      <c r="AY3470" s="1"/>
      <c r="AZ3470" s="1"/>
      <c r="BA3470" s="1"/>
      <c r="BB3470" s="1"/>
      <c r="BC3470" s="1"/>
      <c r="BD3470" s="1"/>
      <c r="BE3470" s="1"/>
      <c r="BF3470" s="1"/>
      <c r="BG3470" s="1"/>
      <c r="BH3470" s="1"/>
      <c r="BI3470" s="1"/>
      <c r="BJ3470" s="1"/>
      <c r="BK3470" s="1"/>
    </row>
    <row r="3471" spans="1:63" s="2" customFormat="1" ht="15" customHeight="1" x14ac:dyDescent="0.15">
      <c r="A3471" s="1"/>
      <c r="B3471" s="1"/>
      <c r="C3471" s="1"/>
      <c r="D3471" s="1"/>
      <c r="E3471" s="1"/>
      <c r="F3471" s="1"/>
      <c r="G3471" s="1"/>
      <c r="H3471" s="1"/>
      <c r="I3471" s="1"/>
      <c r="J3471" s="1"/>
      <c r="K3471" s="1"/>
      <c r="L3471" s="1"/>
      <c r="M3471" s="1"/>
      <c r="N3471" s="1"/>
      <c r="O3471" s="1"/>
      <c r="P3471" s="1"/>
      <c r="Q3471" s="1"/>
      <c r="R3471" s="1"/>
      <c r="S3471" s="1"/>
      <c r="T3471" s="1"/>
      <c r="U3471" s="1"/>
      <c r="V3471" s="1"/>
      <c r="W3471" s="1"/>
      <c r="X3471" s="1"/>
      <c r="Y3471" s="1"/>
      <c r="Z3471" s="1"/>
      <c r="AA3471" s="1"/>
      <c r="AB3471" s="1"/>
      <c r="AC3471" s="1"/>
      <c r="AD3471" s="1"/>
      <c r="AE3471" s="1"/>
      <c r="AF3471" s="83"/>
      <c r="AG3471" s="87"/>
      <c r="AH3471" s="1"/>
      <c r="AI3471" s="1"/>
      <c r="AJ3471" s="1"/>
      <c r="AK3471" s="1"/>
      <c r="AL3471" s="1"/>
      <c r="AM3471" s="1"/>
      <c r="AN3471" s="1"/>
      <c r="AO3471" s="1"/>
      <c r="AP3471" s="1"/>
      <c r="AQ3471" s="1"/>
      <c r="AR3471" s="1"/>
      <c r="AS3471" s="1"/>
      <c r="AT3471" s="1"/>
      <c r="AU3471" s="1"/>
      <c r="AV3471" s="1"/>
      <c r="AW3471" s="1"/>
      <c r="AX3471" s="1"/>
      <c r="AY3471" s="1"/>
      <c r="AZ3471" s="1"/>
      <c r="BA3471" s="1"/>
      <c r="BB3471" s="1"/>
      <c r="BC3471" s="1"/>
      <c r="BD3471" s="1"/>
      <c r="BE3471" s="1"/>
      <c r="BF3471" s="1"/>
      <c r="BG3471" s="1"/>
      <c r="BH3471" s="1"/>
      <c r="BI3471" s="1"/>
      <c r="BJ3471" s="1"/>
      <c r="BK3471" s="1"/>
    </row>
    <row r="3472" spans="1:63" s="2" customFormat="1" ht="15" customHeight="1" x14ac:dyDescent="0.15">
      <c r="A3472" s="1"/>
      <c r="B3472" s="1"/>
      <c r="C3472" s="1"/>
      <c r="D3472" s="1"/>
      <c r="E3472" s="1"/>
      <c r="F3472" s="1"/>
      <c r="G3472" s="1"/>
      <c r="H3472" s="1"/>
      <c r="I3472" s="1"/>
      <c r="J3472" s="1"/>
      <c r="K3472" s="1"/>
      <c r="L3472" s="1"/>
      <c r="M3472" s="1"/>
      <c r="N3472" s="1"/>
      <c r="O3472" s="1"/>
      <c r="P3472" s="1"/>
      <c r="Q3472" s="1"/>
      <c r="R3472" s="1"/>
      <c r="S3472" s="1"/>
      <c r="T3472" s="1"/>
      <c r="U3472" s="1"/>
      <c r="V3472" s="1"/>
      <c r="W3472" s="1"/>
      <c r="X3472" s="1"/>
      <c r="Y3472" s="1"/>
      <c r="Z3472" s="1"/>
      <c r="AA3472" s="1"/>
      <c r="AB3472" s="1"/>
      <c r="AC3472" s="1"/>
      <c r="AD3472" s="1"/>
      <c r="AE3472" s="1"/>
      <c r="AF3472" s="83"/>
      <c r="AG3472" s="87"/>
      <c r="AH3472" s="1"/>
      <c r="AI3472" s="1"/>
      <c r="AJ3472" s="1"/>
      <c r="AK3472" s="1"/>
      <c r="AL3472" s="1"/>
      <c r="AM3472" s="1"/>
      <c r="AN3472" s="1"/>
      <c r="AO3472" s="1"/>
      <c r="AP3472" s="1"/>
      <c r="AQ3472" s="1"/>
      <c r="AR3472" s="1"/>
      <c r="AS3472" s="1"/>
      <c r="AT3472" s="1"/>
      <c r="AU3472" s="1"/>
      <c r="AV3472" s="1"/>
      <c r="AW3472" s="1"/>
      <c r="AX3472" s="1"/>
      <c r="AY3472" s="1"/>
      <c r="AZ3472" s="1"/>
      <c r="BA3472" s="1"/>
      <c r="BB3472" s="1"/>
      <c r="BC3472" s="1"/>
      <c r="BD3472" s="1"/>
      <c r="BE3472" s="1"/>
      <c r="BF3472" s="1"/>
      <c r="BG3472" s="1"/>
      <c r="BH3472" s="1"/>
      <c r="BI3472" s="1"/>
      <c r="BJ3472" s="1"/>
      <c r="BK3472" s="1"/>
    </row>
    <row r="3473" spans="1:63" s="2" customFormat="1" ht="15" customHeight="1" x14ac:dyDescent="0.15">
      <c r="A3473" s="1"/>
      <c r="B3473" s="1"/>
      <c r="C3473" s="1"/>
      <c r="D3473" s="1"/>
      <c r="E3473" s="1"/>
      <c r="F3473" s="1"/>
      <c r="G3473" s="1"/>
      <c r="H3473" s="1"/>
      <c r="I3473" s="1"/>
      <c r="J3473" s="1"/>
      <c r="K3473" s="1"/>
      <c r="L3473" s="1"/>
      <c r="M3473" s="1"/>
      <c r="N3473" s="1"/>
      <c r="O3473" s="1"/>
      <c r="P3473" s="1"/>
      <c r="Q3473" s="1"/>
      <c r="R3473" s="1"/>
      <c r="S3473" s="1"/>
      <c r="T3473" s="1"/>
      <c r="U3473" s="1"/>
      <c r="V3473" s="1"/>
      <c r="W3473" s="1"/>
      <c r="X3473" s="1"/>
      <c r="Y3473" s="1"/>
      <c r="Z3473" s="1"/>
      <c r="AA3473" s="1"/>
      <c r="AB3473" s="1"/>
      <c r="AC3473" s="1"/>
      <c r="AD3473" s="1"/>
      <c r="AE3473" s="1"/>
      <c r="AF3473" s="83"/>
      <c r="AG3473" s="87"/>
      <c r="AH3473" s="1"/>
      <c r="AI3473" s="1"/>
      <c r="AJ3473" s="1"/>
      <c r="AK3473" s="1"/>
      <c r="AL3473" s="1"/>
      <c r="AM3473" s="1"/>
      <c r="AN3473" s="1"/>
      <c r="AO3473" s="1"/>
      <c r="AP3473" s="1"/>
      <c r="AQ3473" s="1"/>
      <c r="AR3473" s="1"/>
      <c r="AS3473" s="1"/>
      <c r="AT3473" s="1"/>
      <c r="AU3473" s="1"/>
      <c r="AV3473" s="1"/>
      <c r="AW3473" s="1"/>
      <c r="AX3473" s="1"/>
      <c r="AY3473" s="1"/>
      <c r="AZ3473" s="1"/>
      <c r="BA3473" s="1"/>
      <c r="BB3473" s="1"/>
      <c r="BC3473" s="1"/>
      <c r="BD3473" s="1"/>
      <c r="BE3473" s="1"/>
      <c r="BF3473" s="1"/>
      <c r="BG3473" s="1"/>
      <c r="BH3473" s="1"/>
      <c r="BI3473" s="1"/>
      <c r="BJ3473" s="1"/>
      <c r="BK3473" s="1"/>
    </row>
    <row r="3474" spans="1:63" s="2" customFormat="1" ht="15" customHeight="1" x14ac:dyDescent="0.15">
      <c r="A3474" s="1"/>
      <c r="B3474" s="1"/>
      <c r="C3474" s="1"/>
      <c r="D3474" s="1"/>
      <c r="E3474" s="1"/>
      <c r="F3474" s="1"/>
      <c r="G3474" s="1"/>
      <c r="H3474" s="1"/>
      <c r="I3474" s="1"/>
      <c r="J3474" s="1"/>
      <c r="K3474" s="1"/>
      <c r="L3474" s="1"/>
      <c r="M3474" s="1"/>
      <c r="N3474" s="1"/>
      <c r="O3474" s="1"/>
      <c r="P3474" s="1"/>
      <c r="Q3474" s="1"/>
      <c r="R3474" s="1"/>
      <c r="S3474" s="1"/>
      <c r="T3474" s="1"/>
      <c r="U3474" s="1"/>
      <c r="V3474" s="1"/>
      <c r="W3474" s="1"/>
      <c r="X3474" s="1"/>
      <c r="Y3474" s="1"/>
      <c r="Z3474" s="1"/>
      <c r="AA3474" s="1"/>
      <c r="AB3474" s="1"/>
      <c r="AC3474" s="1"/>
      <c r="AD3474" s="1"/>
      <c r="AE3474" s="1"/>
      <c r="AF3474" s="83"/>
      <c r="AG3474" s="87"/>
      <c r="AH3474" s="1"/>
      <c r="AI3474" s="1"/>
      <c r="AJ3474" s="1"/>
      <c r="AK3474" s="1"/>
      <c r="AL3474" s="1"/>
      <c r="AM3474" s="1"/>
      <c r="AN3474" s="1"/>
      <c r="AO3474" s="1"/>
      <c r="AP3474" s="1"/>
      <c r="AQ3474" s="1"/>
      <c r="AR3474" s="1"/>
      <c r="AS3474" s="1"/>
      <c r="AT3474" s="1"/>
      <c r="AU3474" s="1"/>
      <c r="AV3474" s="1"/>
      <c r="AW3474" s="1"/>
      <c r="AX3474" s="1"/>
      <c r="AY3474" s="1"/>
      <c r="AZ3474" s="1"/>
      <c r="BA3474" s="1"/>
      <c r="BB3474" s="1"/>
      <c r="BC3474" s="1"/>
      <c r="BD3474" s="1"/>
      <c r="BE3474" s="1"/>
      <c r="BF3474" s="1"/>
      <c r="BG3474" s="1"/>
      <c r="BH3474" s="1"/>
      <c r="BI3474" s="1"/>
      <c r="BJ3474" s="1"/>
      <c r="BK3474" s="1"/>
    </row>
    <row r="3475" spans="1:63" s="2" customFormat="1" ht="15" customHeight="1" x14ac:dyDescent="0.15">
      <c r="A3475" s="1"/>
      <c r="B3475" s="1"/>
      <c r="C3475" s="1"/>
      <c r="D3475" s="1"/>
      <c r="E3475" s="1"/>
      <c r="F3475" s="1"/>
      <c r="G3475" s="1"/>
      <c r="H3475" s="1"/>
      <c r="I3475" s="1"/>
      <c r="J3475" s="1"/>
      <c r="K3475" s="1"/>
      <c r="L3475" s="1"/>
      <c r="M3475" s="1"/>
      <c r="N3475" s="1"/>
      <c r="O3475" s="1"/>
      <c r="P3475" s="1"/>
      <c r="Q3475" s="1"/>
      <c r="R3475" s="1"/>
      <c r="S3475" s="1"/>
      <c r="T3475" s="1"/>
      <c r="U3475" s="1"/>
      <c r="V3475" s="1"/>
      <c r="W3475" s="1"/>
      <c r="X3475" s="1"/>
      <c r="Y3475" s="1"/>
      <c r="Z3475" s="1"/>
      <c r="AA3475" s="1"/>
      <c r="AB3475" s="1"/>
      <c r="AC3475" s="1"/>
      <c r="AD3475" s="1"/>
      <c r="AE3475" s="1"/>
      <c r="AF3475" s="83"/>
      <c r="AG3475" s="87"/>
      <c r="AH3475" s="1"/>
      <c r="AI3475" s="1"/>
      <c r="AJ3475" s="1"/>
      <c r="AK3475" s="1"/>
      <c r="AL3475" s="1"/>
      <c r="AM3475" s="1"/>
      <c r="AN3475" s="1"/>
      <c r="AO3475" s="1"/>
      <c r="AP3475" s="1"/>
      <c r="AQ3475" s="1"/>
      <c r="AR3475" s="1"/>
      <c r="AS3475" s="1"/>
      <c r="AT3475" s="1"/>
      <c r="AU3475" s="1"/>
      <c r="AV3475" s="1"/>
      <c r="AW3475" s="1"/>
      <c r="AX3475" s="1"/>
      <c r="AY3475" s="1"/>
      <c r="AZ3475" s="1"/>
      <c r="BA3475" s="1"/>
      <c r="BB3475" s="1"/>
      <c r="BC3475" s="1"/>
      <c r="BD3475" s="1"/>
      <c r="BE3475" s="1"/>
      <c r="BF3475" s="1"/>
      <c r="BG3475" s="1"/>
      <c r="BH3475" s="1"/>
      <c r="BI3475" s="1"/>
      <c r="BJ3475" s="1"/>
      <c r="BK3475" s="1"/>
    </row>
  </sheetData>
  <sheetProtection algorithmName="SHA-512" hashValue="PJmk2DBBqXl2Tt3h+MjJQbFR0/YuPo/uJv+8/awWtg5eqUKL39Xt53jFi6ta3SBKQL4UBJc8CklKeyXEVyK0Eg==" saltValue="XdOs+BWmqHuw+Q5kCObBOw==" spinCount="100000" sheet="1" objects="1" scenarios="1" formatCells="0"/>
  <sortState xmlns:xlrd2="http://schemas.microsoft.com/office/spreadsheetml/2017/richdata2" ref="AH297:AO316">
    <sortCondition ref="AH297:AH316" customList="北海道,青森県,岩手県,宮城県,秋田県,山形県,福島県,新潟県,茨城県,栃木県,群馬県,埼玉県,千葉県,神奈川県,東京都,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
  </sortState>
  <mergeCells count="906">
    <mergeCell ref="Q253:R253"/>
    <mergeCell ref="S253:AE253"/>
    <mergeCell ref="AF166:AF167"/>
    <mergeCell ref="A7:B8"/>
    <mergeCell ref="N7:U8"/>
    <mergeCell ref="A9:C10"/>
    <mergeCell ref="D9:P9"/>
    <mergeCell ref="Q9:S10"/>
    <mergeCell ref="T9:AE9"/>
    <mergeCell ref="D10:P12"/>
    <mergeCell ref="T10:AE12"/>
    <mergeCell ref="AA18:AE18"/>
    <mergeCell ref="P19:W21"/>
    <mergeCell ref="Y19:Z19"/>
    <mergeCell ref="AA19:AE19"/>
    <mergeCell ref="M20:O21"/>
    <mergeCell ref="Y20:AE21"/>
    <mergeCell ref="D18:L18"/>
    <mergeCell ref="M18:O19"/>
    <mergeCell ref="P18:W18"/>
    <mergeCell ref="D24:P25"/>
    <mergeCell ref="Q24:S25"/>
    <mergeCell ref="T24:AE25"/>
    <mergeCell ref="A27:F27"/>
    <mergeCell ref="A1:F1"/>
    <mergeCell ref="G1:AE1"/>
    <mergeCell ref="A2:F2"/>
    <mergeCell ref="G2:AE2"/>
    <mergeCell ref="AF10:AF12"/>
    <mergeCell ref="A11:C11"/>
    <mergeCell ref="Q11:S12"/>
    <mergeCell ref="A12:C12"/>
    <mergeCell ref="A13:C16"/>
    <mergeCell ref="D13:D14"/>
    <mergeCell ref="E13:G14"/>
    <mergeCell ref="H13:P13"/>
    <mergeCell ref="Q13:S14"/>
    <mergeCell ref="T13:AE14"/>
    <mergeCell ref="AF2:AF3"/>
    <mergeCell ref="K4:Y6"/>
    <mergeCell ref="A5:J5"/>
    <mergeCell ref="A4:D4"/>
    <mergeCell ref="AF13:AF14"/>
    <mergeCell ref="H14:P14"/>
    <mergeCell ref="D15:P16"/>
    <mergeCell ref="Q15:S16"/>
    <mergeCell ref="T15:AE16"/>
    <mergeCell ref="AF15:AF16"/>
    <mergeCell ref="B28:D28"/>
    <mergeCell ref="AF20:AF21"/>
    <mergeCell ref="A22:C22"/>
    <mergeCell ref="D22:D23"/>
    <mergeCell ref="E22:G23"/>
    <mergeCell ref="H22:P22"/>
    <mergeCell ref="Q22:S23"/>
    <mergeCell ref="T22:AE23"/>
    <mergeCell ref="AF22:AF23"/>
    <mergeCell ref="A23:C25"/>
    <mergeCell ref="H23:P23"/>
    <mergeCell ref="X18:X21"/>
    <mergeCell ref="Y18:Z18"/>
    <mergeCell ref="A18:C18"/>
    <mergeCell ref="A19:C20"/>
    <mergeCell ref="A21:C21"/>
    <mergeCell ref="AF24:AF25"/>
    <mergeCell ref="D19:L20"/>
    <mergeCell ref="D21:L21"/>
    <mergeCell ref="AF31:AF33"/>
    <mergeCell ref="H32:Q33"/>
    <mergeCell ref="T32:Y33"/>
    <mergeCell ref="Z32:AE33"/>
    <mergeCell ref="A34:K34"/>
    <mergeCell ref="R34:W34"/>
    <mergeCell ref="AB34:AE34"/>
    <mergeCell ref="B29:D29"/>
    <mergeCell ref="T29:Y31"/>
    <mergeCell ref="Z29:AE31"/>
    <mergeCell ref="B30:D30"/>
    <mergeCell ref="G30:G31"/>
    <mergeCell ref="H30:Q31"/>
    <mergeCell ref="A35:C38"/>
    <mergeCell ref="D35:P35"/>
    <mergeCell ref="Q35:AE35"/>
    <mergeCell ref="D36:E38"/>
    <mergeCell ref="F36:G38"/>
    <mergeCell ref="H36:H38"/>
    <mergeCell ref="I36:J38"/>
    <mergeCell ref="K36:L38"/>
    <mergeCell ref="M36:N38"/>
    <mergeCell ref="Q36:S36"/>
    <mergeCell ref="O37:P37"/>
    <mergeCell ref="Q37:S37"/>
    <mergeCell ref="T39:U39"/>
    <mergeCell ref="V39:W39"/>
    <mergeCell ref="X39:Y39"/>
    <mergeCell ref="Z39:AA39"/>
    <mergeCell ref="AB39:AC39"/>
    <mergeCell ref="AD39:AE39"/>
    <mergeCell ref="T36:U38"/>
    <mergeCell ref="V36:W38"/>
    <mergeCell ref="X36:Y38"/>
    <mergeCell ref="Z36:AA38"/>
    <mergeCell ref="AB36:AC38"/>
    <mergeCell ref="AD36:AE38"/>
    <mergeCell ref="A39:C41"/>
    <mergeCell ref="D39:E41"/>
    <mergeCell ref="F39:G41"/>
    <mergeCell ref="I39:J39"/>
    <mergeCell ref="K39:L39"/>
    <mergeCell ref="M39:N39"/>
    <mergeCell ref="O39:P39"/>
    <mergeCell ref="Q39:S39"/>
    <mergeCell ref="I40:J40"/>
    <mergeCell ref="K40:L40"/>
    <mergeCell ref="M40:N40"/>
    <mergeCell ref="O40:P40"/>
    <mergeCell ref="Q40:S40"/>
    <mergeCell ref="AB40:AC40"/>
    <mergeCell ref="AD40:AE40"/>
    <mergeCell ref="I41:J41"/>
    <mergeCell ref="K41:L41"/>
    <mergeCell ref="M41:N41"/>
    <mergeCell ref="O41:P41"/>
    <mergeCell ref="Q41:S41"/>
    <mergeCell ref="T41:U41"/>
    <mergeCell ref="V41:W41"/>
    <mergeCell ref="X41:Y41"/>
    <mergeCell ref="Z41:AA41"/>
    <mergeCell ref="AB41:AC41"/>
    <mergeCell ref="AD41:AE41"/>
    <mergeCell ref="T40:U40"/>
    <mergeCell ref="V40:W40"/>
    <mergeCell ref="X40:Y40"/>
    <mergeCell ref="Z40:AA40"/>
    <mergeCell ref="A42:C43"/>
    <mergeCell ref="D42:E43"/>
    <mergeCell ref="F42:G43"/>
    <mergeCell ref="I42:J42"/>
    <mergeCell ref="K42:L42"/>
    <mergeCell ref="M42:N42"/>
    <mergeCell ref="O42:P42"/>
    <mergeCell ref="AD42:AE42"/>
    <mergeCell ref="I43:J43"/>
    <mergeCell ref="K43:L43"/>
    <mergeCell ref="M43:N43"/>
    <mergeCell ref="O43:P43"/>
    <mergeCell ref="Q43:S43"/>
    <mergeCell ref="T43:U43"/>
    <mergeCell ref="V43:W43"/>
    <mergeCell ref="X43:Y43"/>
    <mergeCell ref="Z43:AA43"/>
    <mergeCell ref="Q42:S42"/>
    <mergeCell ref="T42:U42"/>
    <mergeCell ref="V42:W42"/>
    <mergeCell ref="X42:Y42"/>
    <mergeCell ref="Z42:AA42"/>
    <mergeCell ref="AB42:AC42"/>
    <mergeCell ref="AB43:AC43"/>
    <mergeCell ref="AD43:AE43"/>
    <mergeCell ref="A44:A49"/>
    <mergeCell ref="B44:C44"/>
    <mergeCell ref="D44:E45"/>
    <mergeCell ref="F44:G45"/>
    <mergeCell ref="I44:J44"/>
    <mergeCell ref="K44:L44"/>
    <mergeCell ref="M44:N44"/>
    <mergeCell ref="O44:P44"/>
    <mergeCell ref="AD44:AE44"/>
    <mergeCell ref="I45:J45"/>
    <mergeCell ref="K45:L45"/>
    <mergeCell ref="M45:N45"/>
    <mergeCell ref="O45:P45"/>
    <mergeCell ref="Q45:S45"/>
    <mergeCell ref="T45:U45"/>
    <mergeCell ref="V45:W45"/>
    <mergeCell ref="X45:Y45"/>
    <mergeCell ref="Z45:AA45"/>
    <mergeCell ref="Q44:S44"/>
    <mergeCell ref="T44:U44"/>
    <mergeCell ref="V44:W44"/>
    <mergeCell ref="X44:Y44"/>
    <mergeCell ref="Z44:AA44"/>
    <mergeCell ref="AB44:AC44"/>
    <mergeCell ref="T46:U46"/>
    <mergeCell ref="V46:W46"/>
    <mergeCell ref="X46:Y46"/>
    <mergeCell ref="Z46:AA46"/>
    <mergeCell ref="AB46:AC46"/>
    <mergeCell ref="AD46:AE46"/>
    <mergeCell ref="AB45:AC45"/>
    <mergeCell ref="AD45:AE45"/>
    <mergeCell ref="B46:C46"/>
    <mergeCell ref="D46:E47"/>
    <mergeCell ref="F46:G47"/>
    <mergeCell ref="I46:J46"/>
    <mergeCell ref="K46:L46"/>
    <mergeCell ref="M46:N46"/>
    <mergeCell ref="O46:P46"/>
    <mergeCell ref="Q46:S46"/>
    <mergeCell ref="V47:W47"/>
    <mergeCell ref="X47:Y47"/>
    <mergeCell ref="Z47:AA47"/>
    <mergeCell ref="AB47:AC47"/>
    <mergeCell ref="AD47:AE47"/>
    <mergeCell ref="B48:C48"/>
    <mergeCell ref="D48:E49"/>
    <mergeCell ref="F48:G49"/>
    <mergeCell ref="I48:J48"/>
    <mergeCell ref="K48:L48"/>
    <mergeCell ref="I47:J47"/>
    <mergeCell ref="K47:L47"/>
    <mergeCell ref="M47:N47"/>
    <mergeCell ref="O47:P47"/>
    <mergeCell ref="Q47:S47"/>
    <mergeCell ref="T47:U47"/>
    <mergeCell ref="X49:Y49"/>
    <mergeCell ref="Z49:AA49"/>
    <mergeCell ref="AB49:AC49"/>
    <mergeCell ref="AD49:AE49"/>
    <mergeCell ref="A50:B50"/>
    <mergeCell ref="C50:AE50"/>
    <mergeCell ref="Z48:AA48"/>
    <mergeCell ref="AB48:AC48"/>
    <mergeCell ref="AD48:AE48"/>
    <mergeCell ref="I49:J49"/>
    <mergeCell ref="K49:L49"/>
    <mergeCell ref="M49:N49"/>
    <mergeCell ref="O49:P49"/>
    <mergeCell ref="Q49:S49"/>
    <mergeCell ref="T49:U49"/>
    <mergeCell ref="V49:W49"/>
    <mergeCell ref="M48:N48"/>
    <mergeCell ref="O48:P48"/>
    <mergeCell ref="Q48:S48"/>
    <mergeCell ref="T48:U48"/>
    <mergeCell ref="V48:W48"/>
    <mergeCell ref="X48:Y48"/>
    <mergeCell ref="C51:AE51"/>
    <mergeCell ref="C52:AE52"/>
    <mergeCell ref="A54:F54"/>
    <mergeCell ref="AB54:AE54"/>
    <mergeCell ref="A55:D56"/>
    <mergeCell ref="E55:G56"/>
    <mergeCell ref="H55:J56"/>
    <mergeCell ref="K55:M56"/>
    <mergeCell ref="N55:P56"/>
    <mergeCell ref="Q55:S56"/>
    <mergeCell ref="T55:V56"/>
    <mergeCell ref="W55:Y56"/>
    <mergeCell ref="Z55:AE56"/>
    <mergeCell ref="A57:C59"/>
    <mergeCell ref="E57:F57"/>
    <mergeCell ref="H57:J57"/>
    <mergeCell ref="K57:M57"/>
    <mergeCell ref="N57:P57"/>
    <mergeCell ref="Q57:S57"/>
    <mergeCell ref="T57:V57"/>
    <mergeCell ref="W57:Y57"/>
    <mergeCell ref="Z57:AE59"/>
    <mergeCell ref="H60:J60"/>
    <mergeCell ref="K60:M60"/>
    <mergeCell ref="N60:P60"/>
    <mergeCell ref="Q60:S60"/>
    <mergeCell ref="T60:V60"/>
    <mergeCell ref="W60:Y60"/>
    <mergeCell ref="K62:M62"/>
    <mergeCell ref="AF57:AF59"/>
    <mergeCell ref="E58:F58"/>
    <mergeCell ref="H58:J58"/>
    <mergeCell ref="K58:M58"/>
    <mergeCell ref="N58:P58"/>
    <mergeCell ref="Q58:S58"/>
    <mergeCell ref="T58:V58"/>
    <mergeCell ref="W58:Y58"/>
    <mergeCell ref="W59:Y59"/>
    <mergeCell ref="E59:F59"/>
    <mergeCell ref="H59:J59"/>
    <mergeCell ref="K59:M59"/>
    <mergeCell ref="N59:P59"/>
    <mergeCell ref="Q59:S59"/>
    <mergeCell ref="T59:V59"/>
    <mergeCell ref="W68:Y68"/>
    <mergeCell ref="B69:C70"/>
    <mergeCell ref="E69:F69"/>
    <mergeCell ref="H69:J69"/>
    <mergeCell ref="K69:M69"/>
    <mergeCell ref="N69:P69"/>
    <mergeCell ref="Q69:S69"/>
    <mergeCell ref="T69:V69"/>
    <mergeCell ref="Z60:AE62"/>
    <mergeCell ref="E61:F61"/>
    <mergeCell ref="H61:J61"/>
    <mergeCell ref="K61:M61"/>
    <mergeCell ref="N61:P61"/>
    <mergeCell ref="Q61:S61"/>
    <mergeCell ref="T61:V61"/>
    <mergeCell ref="W61:Y61"/>
    <mergeCell ref="E62:F62"/>
    <mergeCell ref="H62:J62"/>
    <mergeCell ref="N62:P62"/>
    <mergeCell ref="Q62:S62"/>
    <mergeCell ref="T62:V62"/>
    <mergeCell ref="W62:Y62"/>
    <mergeCell ref="A60:C62"/>
    <mergeCell ref="E60:F60"/>
    <mergeCell ref="E63:F63"/>
    <mergeCell ref="H63:J63"/>
    <mergeCell ref="K63:M63"/>
    <mergeCell ref="N63:P63"/>
    <mergeCell ref="Q63:S63"/>
    <mergeCell ref="T63:V63"/>
    <mergeCell ref="W63:Y63"/>
    <mergeCell ref="E67:F67"/>
    <mergeCell ref="H67:J67"/>
    <mergeCell ref="K67:M67"/>
    <mergeCell ref="N67:P67"/>
    <mergeCell ref="Q67:S67"/>
    <mergeCell ref="T67:V67"/>
    <mergeCell ref="W67:Y67"/>
    <mergeCell ref="Z63:AE65"/>
    <mergeCell ref="E64:F64"/>
    <mergeCell ref="H64:J64"/>
    <mergeCell ref="K64:M64"/>
    <mergeCell ref="N64:P64"/>
    <mergeCell ref="Q64:S64"/>
    <mergeCell ref="T64:V64"/>
    <mergeCell ref="B66:C67"/>
    <mergeCell ref="E66:F66"/>
    <mergeCell ref="H66:J66"/>
    <mergeCell ref="K66:M66"/>
    <mergeCell ref="N66:P66"/>
    <mergeCell ref="Q66:S66"/>
    <mergeCell ref="W64:Y64"/>
    <mergeCell ref="E65:F65"/>
    <mergeCell ref="H65:J65"/>
    <mergeCell ref="K65:M65"/>
    <mergeCell ref="N65:P65"/>
    <mergeCell ref="Q65:S65"/>
    <mergeCell ref="T65:V65"/>
    <mergeCell ref="W65:Y65"/>
    <mergeCell ref="T66:V66"/>
    <mergeCell ref="W66:Y66"/>
    <mergeCell ref="Z66:AE68"/>
    <mergeCell ref="W69:Y69"/>
    <mergeCell ref="E68:F68"/>
    <mergeCell ref="H68:J68"/>
    <mergeCell ref="K68:M68"/>
    <mergeCell ref="N68:P68"/>
    <mergeCell ref="Q68:S68"/>
    <mergeCell ref="T68:V68"/>
    <mergeCell ref="A74:N74"/>
    <mergeCell ref="A75:G75"/>
    <mergeCell ref="H75:K75"/>
    <mergeCell ref="L75:O75"/>
    <mergeCell ref="P75:S75"/>
    <mergeCell ref="T75:W75"/>
    <mergeCell ref="K71:M71"/>
    <mergeCell ref="N71:P71"/>
    <mergeCell ref="Q71:S71"/>
    <mergeCell ref="T71:V71"/>
    <mergeCell ref="W71:Y71"/>
    <mergeCell ref="B72:AE72"/>
    <mergeCell ref="Z69:AE71"/>
    <mergeCell ref="E70:F70"/>
    <mergeCell ref="H70:J70"/>
    <mergeCell ref="K70:M70"/>
    <mergeCell ref="N70:P70"/>
    <mergeCell ref="Q70:S70"/>
    <mergeCell ref="T70:V70"/>
    <mergeCell ref="W70:Y70"/>
    <mergeCell ref="E71:F71"/>
    <mergeCell ref="H71:J71"/>
    <mergeCell ref="A76:B80"/>
    <mergeCell ref="D76:G76"/>
    <mergeCell ref="H76:J76"/>
    <mergeCell ref="L76:N76"/>
    <mergeCell ref="P76:R76"/>
    <mergeCell ref="T76:V76"/>
    <mergeCell ref="T78:V78"/>
    <mergeCell ref="D79:G79"/>
    <mergeCell ref="H79:J79"/>
    <mergeCell ref="L79:N79"/>
    <mergeCell ref="P79:R79"/>
    <mergeCell ref="T79:V79"/>
    <mergeCell ref="C80:G80"/>
    <mergeCell ref="H80:J80"/>
    <mergeCell ref="L80:N80"/>
    <mergeCell ref="P80:R80"/>
    <mergeCell ref="T80:V80"/>
    <mergeCell ref="A63:A71"/>
    <mergeCell ref="B63:C64"/>
    <mergeCell ref="AF76:AF79"/>
    <mergeCell ref="D77:G77"/>
    <mergeCell ref="H77:J77"/>
    <mergeCell ref="L77:N77"/>
    <mergeCell ref="P77:R77"/>
    <mergeCell ref="T77:V77"/>
    <mergeCell ref="D78:G78"/>
    <mergeCell ref="H78:J78"/>
    <mergeCell ref="L78:N78"/>
    <mergeCell ref="P78:R78"/>
    <mergeCell ref="L85:N85"/>
    <mergeCell ref="P85:R85"/>
    <mergeCell ref="T85:V85"/>
    <mergeCell ref="AF81:AF85"/>
    <mergeCell ref="D82:G82"/>
    <mergeCell ref="H82:J82"/>
    <mergeCell ref="L82:N82"/>
    <mergeCell ref="P82:R82"/>
    <mergeCell ref="T82:V82"/>
    <mergeCell ref="D83:G83"/>
    <mergeCell ref="H83:J83"/>
    <mergeCell ref="L83:N83"/>
    <mergeCell ref="P83:R83"/>
    <mergeCell ref="D81:G81"/>
    <mergeCell ref="H81:J81"/>
    <mergeCell ref="L81:N81"/>
    <mergeCell ref="P81:R81"/>
    <mergeCell ref="T81:V81"/>
    <mergeCell ref="T83:V83"/>
    <mergeCell ref="D84:G84"/>
    <mergeCell ref="A88:G88"/>
    <mergeCell ref="H88:J88"/>
    <mergeCell ref="L88:N88"/>
    <mergeCell ref="P88:R88"/>
    <mergeCell ref="T88:V88"/>
    <mergeCell ref="A89:B89"/>
    <mergeCell ref="C89:AE89"/>
    <mergeCell ref="C86:G86"/>
    <mergeCell ref="H86:J86"/>
    <mergeCell ref="L86:N86"/>
    <mergeCell ref="P86:R86"/>
    <mergeCell ref="T86:V86"/>
    <mergeCell ref="A87:G87"/>
    <mergeCell ref="H87:J87"/>
    <mergeCell ref="L87:N87"/>
    <mergeCell ref="P87:R87"/>
    <mergeCell ref="T87:V87"/>
    <mergeCell ref="A81:B86"/>
    <mergeCell ref="H84:J84"/>
    <mergeCell ref="L84:N84"/>
    <mergeCell ref="P84:R84"/>
    <mergeCell ref="T84:V84"/>
    <mergeCell ref="D85:G85"/>
    <mergeCell ref="H85:J85"/>
    <mergeCell ref="C96:AE96"/>
    <mergeCell ref="C98:AE98"/>
    <mergeCell ref="A100:Z100"/>
    <mergeCell ref="A101:H101"/>
    <mergeCell ref="I101:P101"/>
    <mergeCell ref="R101:AE101"/>
    <mergeCell ref="C90:AE90"/>
    <mergeCell ref="C91:AE91"/>
    <mergeCell ref="C92:AE92"/>
    <mergeCell ref="C93:AE93"/>
    <mergeCell ref="C94:AE94"/>
    <mergeCell ref="C95:AE95"/>
    <mergeCell ref="A105:B105"/>
    <mergeCell ref="C105:AE105"/>
    <mergeCell ref="C106:AE106"/>
    <mergeCell ref="A108:AA108"/>
    <mergeCell ref="AB108:AE108"/>
    <mergeCell ref="A102:D102"/>
    <mergeCell ref="E102:H102"/>
    <mergeCell ref="I102:L102"/>
    <mergeCell ref="M102:P102"/>
    <mergeCell ref="R102:AE102"/>
    <mergeCell ref="A103:C103"/>
    <mergeCell ref="E103:G103"/>
    <mergeCell ref="I103:K103"/>
    <mergeCell ref="M103:O103"/>
    <mergeCell ref="A104:AE104"/>
    <mergeCell ref="AB112:AC112"/>
    <mergeCell ref="AD112:AE112"/>
    <mergeCell ref="A113:E113"/>
    <mergeCell ref="H113:J113"/>
    <mergeCell ref="L113:N113"/>
    <mergeCell ref="P113:R113"/>
    <mergeCell ref="T113:V113"/>
    <mergeCell ref="X113:Z113"/>
    <mergeCell ref="X109:AA111"/>
    <mergeCell ref="AB109:AB111"/>
    <mergeCell ref="AC109:AC111"/>
    <mergeCell ref="AD109:AE111"/>
    <mergeCell ref="F112:G112"/>
    <mergeCell ref="H112:K112"/>
    <mergeCell ref="L112:O112"/>
    <mergeCell ref="P112:S112"/>
    <mergeCell ref="T112:W112"/>
    <mergeCell ref="X112:AA112"/>
    <mergeCell ref="A109:E112"/>
    <mergeCell ref="F109:G111"/>
    <mergeCell ref="H109:K111"/>
    <mergeCell ref="L109:O111"/>
    <mergeCell ref="P109:S111"/>
    <mergeCell ref="T109:W111"/>
    <mergeCell ref="A115:B115"/>
    <mergeCell ref="C115:AE115"/>
    <mergeCell ref="C116:AE116"/>
    <mergeCell ref="C117:AE117"/>
    <mergeCell ref="C118:AE118"/>
    <mergeCell ref="C119:AE119"/>
    <mergeCell ref="A114:E114"/>
    <mergeCell ref="H114:J114"/>
    <mergeCell ref="L114:N114"/>
    <mergeCell ref="P114:R114"/>
    <mergeCell ref="T114:V114"/>
    <mergeCell ref="X114:Z114"/>
    <mergeCell ref="E133:Q133"/>
    <mergeCell ref="R125:AA125"/>
    <mergeCell ref="E126:Q126"/>
    <mergeCell ref="R126:AA126"/>
    <mergeCell ref="E127:Q127"/>
    <mergeCell ref="R127:AA127"/>
    <mergeCell ref="E128:Q128"/>
    <mergeCell ref="R128:AA128"/>
    <mergeCell ref="A121:R121"/>
    <mergeCell ref="A122:B133"/>
    <mergeCell ref="C122:D128"/>
    <mergeCell ref="E122:Q122"/>
    <mergeCell ref="R122:AA122"/>
    <mergeCell ref="E123:Q123"/>
    <mergeCell ref="R123:AA123"/>
    <mergeCell ref="E124:Q124"/>
    <mergeCell ref="R124:AA124"/>
    <mergeCell ref="E125:Q125"/>
    <mergeCell ref="AD139:AE143"/>
    <mergeCell ref="E140:Q140"/>
    <mergeCell ref="R140:AA140"/>
    <mergeCell ref="C141:Q141"/>
    <mergeCell ref="R141:AA141"/>
    <mergeCell ref="R133:AA133"/>
    <mergeCell ref="C134:Q134"/>
    <mergeCell ref="R134:AA134"/>
    <mergeCell ref="A135:B137"/>
    <mergeCell ref="E135:Q135"/>
    <mergeCell ref="R135:AA135"/>
    <mergeCell ref="E136:Q136"/>
    <mergeCell ref="R136:AA136"/>
    <mergeCell ref="C137:Q137"/>
    <mergeCell ref="R137:AA137"/>
    <mergeCell ref="C129:D133"/>
    <mergeCell ref="E129:Q129"/>
    <mergeCell ref="R129:AA129"/>
    <mergeCell ref="E130:Q130"/>
    <mergeCell ref="R130:AA130"/>
    <mergeCell ref="E131:Q131"/>
    <mergeCell ref="R131:AA131"/>
    <mergeCell ref="E132:Q132"/>
    <mergeCell ref="R132:AA132"/>
    <mergeCell ref="A142:Q142"/>
    <mergeCell ref="R142:AA142"/>
    <mergeCell ref="A143:Q143"/>
    <mergeCell ref="R143:AA143"/>
    <mergeCell ref="A144:Q144"/>
    <mergeCell ref="R144:AA144"/>
    <mergeCell ref="A138:B141"/>
    <mergeCell ref="E138:Q138"/>
    <mergeCell ref="R138:AA138"/>
    <mergeCell ref="E139:Q139"/>
    <mergeCell ref="S139:AA139"/>
    <mergeCell ref="A148:B148"/>
    <mergeCell ref="C148:AE148"/>
    <mergeCell ref="C149:AE149"/>
    <mergeCell ref="A150:AE150"/>
    <mergeCell ref="I152:W152"/>
    <mergeCell ref="AA152:AE152"/>
    <mergeCell ref="A146:Q146"/>
    <mergeCell ref="R146:AA146"/>
    <mergeCell ref="AB146:AC146"/>
    <mergeCell ref="A147:Q147"/>
    <mergeCell ref="R147:AA147"/>
    <mergeCell ref="AB147:AC147"/>
    <mergeCell ref="AA153:AE153"/>
    <mergeCell ref="A154:AE154"/>
    <mergeCell ref="A155:C157"/>
    <mergeCell ref="D156:U156"/>
    <mergeCell ref="V156:X156"/>
    <mergeCell ref="Y156:AA157"/>
    <mergeCell ref="D157:F157"/>
    <mergeCell ref="G157:I157"/>
    <mergeCell ref="J157:L157"/>
    <mergeCell ref="M157:O157"/>
    <mergeCell ref="P157:R157"/>
    <mergeCell ref="S157:U157"/>
    <mergeCell ref="V157:X157"/>
    <mergeCell ref="AB157:AE157"/>
    <mergeCell ref="AF164:AF165"/>
    <mergeCell ref="F166:G166"/>
    <mergeCell ref="H166:K166"/>
    <mergeCell ref="M166:P166"/>
    <mergeCell ref="S158:T158"/>
    <mergeCell ref="V158:W158"/>
    <mergeCell ref="Y158:Z158"/>
    <mergeCell ref="AB158:AC158"/>
    <mergeCell ref="A159:AE159"/>
    <mergeCell ref="A162:E164"/>
    <mergeCell ref="R162:S162"/>
    <mergeCell ref="T162:AE166"/>
    <mergeCell ref="H163:L164"/>
    <mergeCell ref="M164:Q164"/>
    <mergeCell ref="A158:B158"/>
    <mergeCell ref="D158:E158"/>
    <mergeCell ref="G158:H158"/>
    <mergeCell ref="J158:K158"/>
    <mergeCell ref="M158:N158"/>
    <mergeCell ref="P158:Q158"/>
    <mergeCell ref="A165:D166"/>
    <mergeCell ref="F165:G165"/>
    <mergeCell ref="H165:K165"/>
    <mergeCell ref="M165:P165"/>
    <mergeCell ref="I173:J174"/>
    <mergeCell ref="N173:P174"/>
    <mergeCell ref="Q173:S174"/>
    <mergeCell ref="T173:V174"/>
    <mergeCell ref="A168:AE168"/>
    <mergeCell ref="A170:AE170"/>
    <mergeCell ref="A171:AE171"/>
    <mergeCell ref="AF171:AF172"/>
    <mergeCell ref="C172:J172"/>
    <mergeCell ref="K172:M174"/>
    <mergeCell ref="N172:V172"/>
    <mergeCell ref="W172:AE172"/>
    <mergeCell ref="C173:E174"/>
    <mergeCell ref="F173:H174"/>
    <mergeCell ref="AC173:AE174"/>
    <mergeCell ref="AF173:AF174"/>
    <mergeCell ref="W173:Y174"/>
    <mergeCell ref="Z173:AB174"/>
    <mergeCell ref="T184:W184"/>
    <mergeCell ref="X184:AA184"/>
    <mergeCell ref="AB184:AE184"/>
    <mergeCell ref="W175:X175"/>
    <mergeCell ref="Z175:AA175"/>
    <mergeCell ref="AC175:AD175"/>
    <mergeCell ref="A180:AE180"/>
    <mergeCell ref="A181:O181"/>
    <mergeCell ref="P181:S181"/>
    <mergeCell ref="T181:W181"/>
    <mergeCell ref="X181:AA181"/>
    <mergeCell ref="AB181:AE181"/>
    <mergeCell ref="A175:B175"/>
    <mergeCell ref="C175:D175"/>
    <mergeCell ref="F175:G175"/>
    <mergeCell ref="I175:J175"/>
    <mergeCell ref="K175:L175"/>
    <mergeCell ref="N175:O175"/>
    <mergeCell ref="Q175:R175"/>
    <mergeCell ref="T175:U175"/>
    <mergeCell ref="P186:S186"/>
    <mergeCell ref="T186:W186"/>
    <mergeCell ref="X186:AA186"/>
    <mergeCell ref="AB186:AE186"/>
    <mergeCell ref="C187:O187"/>
    <mergeCell ref="P187:S187"/>
    <mergeCell ref="A182:B185"/>
    <mergeCell ref="C182:O182"/>
    <mergeCell ref="P182:S182"/>
    <mergeCell ref="T182:W182"/>
    <mergeCell ref="X182:AA182"/>
    <mergeCell ref="AB182:AE182"/>
    <mergeCell ref="C183:O183"/>
    <mergeCell ref="P183:S183"/>
    <mergeCell ref="T183:W183"/>
    <mergeCell ref="X183:AA183"/>
    <mergeCell ref="C185:O185"/>
    <mergeCell ref="P185:S185"/>
    <mergeCell ref="T185:W185"/>
    <mergeCell ref="X185:AA185"/>
    <mergeCell ref="AB185:AE185"/>
    <mergeCell ref="AB183:AE183"/>
    <mergeCell ref="C184:O184"/>
    <mergeCell ref="P184:S184"/>
    <mergeCell ref="AF192:AF194"/>
    <mergeCell ref="A193:B193"/>
    <mergeCell ref="F193:O193"/>
    <mergeCell ref="P193:R193"/>
    <mergeCell ref="S193:U193"/>
    <mergeCell ref="A195:B195"/>
    <mergeCell ref="C195:E195"/>
    <mergeCell ref="F195:G195"/>
    <mergeCell ref="P195:Q195"/>
    <mergeCell ref="S195:U195"/>
    <mergeCell ref="A194:B194"/>
    <mergeCell ref="C194:E194"/>
    <mergeCell ref="F194:G194"/>
    <mergeCell ref="H194:O195"/>
    <mergeCell ref="P194:Q194"/>
    <mergeCell ref="S194:U194"/>
    <mergeCell ref="C192:E193"/>
    <mergeCell ref="F192:U192"/>
    <mergeCell ref="C189:O189"/>
    <mergeCell ref="P189:S189"/>
    <mergeCell ref="T189:W189"/>
    <mergeCell ref="X189:AA189"/>
    <mergeCell ref="A197:AE197"/>
    <mergeCell ref="A198:O198"/>
    <mergeCell ref="A200:G200"/>
    <mergeCell ref="H200:K200"/>
    <mergeCell ref="L200:O200"/>
    <mergeCell ref="P200:S200"/>
    <mergeCell ref="T200:W200"/>
    <mergeCell ref="X200:AA200"/>
    <mergeCell ref="AB200:AD200"/>
    <mergeCell ref="AB189:AE189"/>
    <mergeCell ref="A186:B189"/>
    <mergeCell ref="T187:W187"/>
    <mergeCell ref="X187:AA187"/>
    <mergeCell ref="AB187:AE187"/>
    <mergeCell ref="C188:O188"/>
    <mergeCell ref="P188:S188"/>
    <mergeCell ref="T188:W188"/>
    <mergeCell ref="X188:AA188"/>
    <mergeCell ref="AB188:AE188"/>
    <mergeCell ref="C186:O186"/>
    <mergeCell ref="W206:Y206"/>
    <mergeCell ref="Z206:AD206"/>
    <mergeCell ref="AF206:AF207"/>
    <mergeCell ref="H207:J207"/>
    <mergeCell ref="K207:M207"/>
    <mergeCell ref="N207:P207"/>
    <mergeCell ref="Q207:S207"/>
    <mergeCell ref="T207:V207"/>
    <mergeCell ref="W207:Y207"/>
    <mergeCell ref="Z207:AD207"/>
    <mergeCell ref="AB201:AD201"/>
    <mergeCell ref="AF201:AF202"/>
    <mergeCell ref="L202:O202"/>
    <mergeCell ref="P202:AA202"/>
    <mergeCell ref="AB202:AD202"/>
    <mergeCell ref="A205:AE205"/>
    <mergeCell ref="A201:G201"/>
    <mergeCell ref="H201:K201"/>
    <mergeCell ref="L201:O201"/>
    <mergeCell ref="P201:S201"/>
    <mergeCell ref="T201:W201"/>
    <mergeCell ref="X201:AA201"/>
    <mergeCell ref="Z214:AD214"/>
    <mergeCell ref="A215:T215"/>
    <mergeCell ref="U215:Y215"/>
    <mergeCell ref="Z215:AD215"/>
    <mergeCell ref="AF215:AF216"/>
    <mergeCell ref="A216:T216"/>
    <mergeCell ref="U216:Y216"/>
    <mergeCell ref="Z216:AD216"/>
    <mergeCell ref="B208:AD208"/>
    <mergeCell ref="A211:AE211"/>
    <mergeCell ref="U212:Y212"/>
    <mergeCell ref="Z212:AD212"/>
    <mergeCell ref="AF212:AF214"/>
    <mergeCell ref="A213:T213"/>
    <mergeCell ref="U213:Y213"/>
    <mergeCell ref="Z213:AD213"/>
    <mergeCell ref="A214:T214"/>
    <mergeCell ref="U214:Y214"/>
    <mergeCell ref="A206:G207"/>
    <mergeCell ref="H206:J206"/>
    <mergeCell ref="K206:M206"/>
    <mergeCell ref="N206:P206"/>
    <mergeCell ref="A222:G222"/>
    <mergeCell ref="H222:K222"/>
    <mergeCell ref="L222:O222"/>
    <mergeCell ref="P222:S222"/>
    <mergeCell ref="T222:V222"/>
    <mergeCell ref="Q206:S206"/>
    <mergeCell ref="T206:V206"/>
    <mergeCell ref="AF222:AF223"/>
    <mergeCell ref="A217:T217"/>
    <mergeCell ref="U217:Y217"/>
    <mergeCell ref="Z217:AD217"/>
    <mergeCell ref="A219:O219"/>
    <mergeCell ref="A221:G221"/>
    <mergeCell ref="H221:K221"/>
    <mergeCell ref="L221:O221"/>
    <mergeCell ref="P221:S221"/>
    <mergeCell ref="T221:V221"/>
    <mergeCell ref="A225:AE225"/>
    <mergeCell ref="A226:G227"/>
    <mergeCell ref="H226:J226"/>
    <mergeCell ref="K226:M226"/>
    <mergeCell ref="N226:P226"/>
    <mergeCell ref="Q226:S226"/>
    <mergeCell ref="T226:V226"/>
    <mergeCell ref="W226:Y226"/>
    <mergeCell ref="Z226:AD226"/>
    <mergeCell ref="H227:J227"/>
    <mergeCell ref="B228:AE228"/>
    <mergeCell ref="A230:AE230"/>
    <mergeCell ref="A231:AE231"/>
    <mergeCell ref="A234:B236"/>
    <mergeCell ref="C234:L234"/>
    <mergeCell ref="N234:AE236"/>
    <mergeCell ref="K227:M227"/>
    <mergeCell ref="N227:P227"/>
    <mergeCell ref="Q227:S227"/>
    <mergeCell ref="T227:V227"/>
    <mergeCell ref="W227:Y227"/>
    <mergeCell ref="Z227:AD227"/>
    <mergeCell ref="AF234:AF235"/>
    <mergeCell ref="C235:L235"/>
    <mergeCell ref="C236:L236"/>
    <mergeCell ref="A239:B242"/>
    <mergeCell ref="C239:L239"/>
    <mergeCell ref="N239:O239"/>
    <mergeCell ref="P239:AE239"/>
    <mergeCell ref="C240:L240"/>
    <mergeCell ref="N240:O240"/>
    <mergeCell ref="P240:AE240"/>
    <mergeCell ref="A246:P246"/>
    <mergeCell ref="A247:N247"/>
    <mergeCell ref="Q247:AE248"/>
    <mergeCell ref="A248:C249"/>
    <mergeCell ref="D248:G249"/>
    <mergeCell ref="H248:K249"/>
    <mergeCell ref="L248:O249"/>
    <mergeCell ref="C241:L241"/>
    <mergeCell ref="N241:O241"/>
    <mergeCell ref="P241:AE241"/>
    <mergeCell ref="C242:L242"/>
    <mergeCell ref="N242:O243"/>
    <mergeCell ref="P242:AE242"/>
    <mergeCell ref="P243:AE243"/>
    <mergeCell ref="AF251:AF252"/>
    <mergeCell ref="Q249:R249"/>
    <mergeCell ref="S249:AE249"/>
    <mergeCell ref="A250:C252"/>
    <mergeCell ref="D250:G252"/>
    <mergeCell ref="H250:K252"/>
    <mergeCell ref="L250:O252"/>
    <mergeCell ref="S250:AE250"/>
    <mergeCell ref="S251:AE251"/>
    <mergeCell ref="Q252:R252"/>
    <mergeCell ref="S252:U252"/>
    <mergeCell ref="V252:AE252"/>
    <mergeCell ref="Q250:R250"/>
    <mergeCell ref="Q251:R251"/>
    <mergeCell ref="B254:AE254"/>
    <mergeCell ref="A256:N256"/>
    <mergeCell ref="A257:H257"/>
    <mergeCell ref="I257:M257"/>
    <mergeCell ref="N257:S257"/>
    <mergeCell ref="T257:U257"/>
    <mergeCell ref="V257:AE259"/>
    <mergeCell ref="A260:H260"/>
    <mergeCell ref="I260:M260"/>
    <mergeCell ref="N260:S260"/>
    <mergeCell ref="V260:AE260"/>
    <mergeCell ref="A262:W262"/>
    <mergeCell ref="X262:Y262"/>
    <mergeCell ref="Z262:AE262"/>
    <mergeCell ref="AF257:AF259"/>
    <mergeCell ref="A258:H258"/>
    <mergeCell ref="I258:M258"/>
    <mergeCell ref="N258:S258"/>
    <mergeCell ref="A259:H259"/>
    <mergeCell ref="I259:M259"/>
    <mergeCell ref="N259:S259"/>
    <mergeCell ref="M276:R277"/>
    <mergeCell ref="S276:X277"/>
    <mergeCell ref="A277:F277"/>
    <mergeCell ref="A263:W263"/>
    <mergeCell ref="X263:Y263"/>
    <mergeCell ref="Z263:AE263"/>
    <mergeCell ref="A266:AD266"/>
    <mergeCell ref="A267:AE267"/>
    <mergeCell ref="Y269:AD270"/>
    <mergeCell ref="A270:H270"/>
    <mergeCell ref="I270:P270"/>
    <mergeCell ref="Q270:X270"/>
    <mergeCell ref="A288:AD288"/>
    <mergeCell ref="A285:F286"/>
    <mergeCell ref="G285:R285"/>
    <mergeCell ref="S285:X286"/>
    <mergeCell ref="Y285:AD285"/>
    <mergeCell ref="G286:L286"/>
    <mergeCell ref="M286:R286"/>
    <mergeCell ref="Y286:AD286"/>
    <mergeCell ref="Q280:AD280"/>
    <mergeCell ref="Q281:W281"/>
    <mergeCell ref="X281:AD281"/>
    <mergeCell ref="Q282:W282"/>
    <mergeCell ref="X282:AD282"/>
    <mergeCell ref="A191:T191"/>
    <mergeCell ref="U191:V191"/>
    <mergeCell ref="W191:AE191"/>
    <mergeCell ref="W192:AE193"/>
    <mergeCell ref="W194:AE196"/>
    <mergeCell ref="A279:P283"/>
    <mergeCell ref="A287:F287"/>
    <mergeCell ref="G287:L287"/>
    <mergeCell ref="M287:R287"/>
    <mergeCell ref="S287:X287"/>
    <mergeCell ref="Y287:AD287"/>
    <mergeCell ref="G277:L277"/>
    <mergeCell ref="A278:F278"/>
    <mergeCell ref="G278:L278"/>
    <mergeCell ref="M278:R278"/>
    <mergeCell ref="S278:X278"/>
    <mergeCell ref="Y278:AD278"/>
    <mergeCell ref="A271:H271"/>
    <mergeCell ref="I271:P271"/>
    <mergeCell ref="Q271:X271"/>
    <mergeCell ref="Y271:AD271"/>
    <mergeCell ref="A272:AD272"/>
    <mergeCell ref="Y275:AD277"/>
    <mergeCell ref="A276:L276"/>
  </mergeCells>
  <phoneticPr fontId="14"/>
  <conditionalFormatting sqref="A33 Q40:S40">
    <cfRule type="expression" dxfId="398" priority="342">
      <formula>$AF$39="↑で「2女子校」が選択されていて男子の生徒数が１名以上なので修正してください。"</formula>
    </cfRule>
  </conditionalFormatting>
  <conditionalFormatting sqref="A33 Q41:S41">
    <cfRule type="expression" dxfId="397" priority="343">
      <formula>$AF$39="↑で「1男子校」が選択されていて女子の生徒数が１名以上なので修正してください。"</formula>
    </cfRule>
  </conditionalFormatting>
  <conditionalFormatting sqref="A33">
    <cfRule type="expression" dxfId="396" priority="458">
      <formula>$AF$31="←男女共学別が未選択です。"</formula>
    </cfRule>
  </conditionalFormatting>
  <conditionalFormatting sqref="A165 H165:K166">
    <cfRule type="expression" dxfId="395" priority="801">
      <formula>$AF$164="←「大学・短大への進学者数」合計が「卒業者数」を上回っています。"</formula>
    </cfRule>
  </conditionalFormatting>
  <conditionalFormatting sqref="A210">
    <cfRule type="expression" dxfId="394" priority="508">
      <formula>#REF!&lt;&gt;0</formula>
    </cfRule>
  </conditionalFormatting>
  <conditionalFormatting sqref="A216">
    <cfRule type="expression" dxfId="393" priority="501">
      <formula>#REF!&lt;&gt;0</formula>
    </cfRule>
  </conditionalFormatting>
  <conditionalFormatting sqref="A243:A244">
    <cfRule type="expression" dxfId="392" priority="198">
      <formula>$A$234=1</formula>
    </cfRule>
  </conditionalFormatting>
  <conditionalFormatting sqref="A158:B158 V158:W158">
    <cfRule type="expression" dxfId="391" priority="521">
      <formula>$AF$158="←「中途退学・転学者数　計」が「在籍生徒数」を上回っています。"</formula>
    </cfRule>
  </conditionalFormatting>
  <conditionalFormatting sqref="A158:B158">
    <cfRule type="expression" dxfId="390" priority="244">
      <formula>$AF$158="←在籍生徒数が3500人を上回っているので確認願います。正しい場合は構いません。"</formula>
    </cfRule>
    <cfRule type="expression" dxfId="389" priority="522">
      <formula>$AF$158="←在籍生徒数が未記入です。（新設校等で昨年度は生徒がいなかった場合は「０」と記入してください。）"</formula>
    </cfRule>
  </conditionalFormatting>
  <conditionalFormatting sqref="A234:B236">
    <cfRule type="expression" dxfId="388" priority="199">
      <formula>$AF$234="←(1)現時点の耐震化状況についてお答えください。"</formula>
    </cfRule>
  </conditionalFormatting>
  <conditionalFormatting sqref="A239:B242">
    <cfRule type="expression" dxfId="387" priority="509">
      <formula>$AF$234="←(2)耐震化未実施の建物に対する耐震化予定についてお答えください。"</formula>
    </cfRule>
  </conditionalFormatting>
  <conditionalFormatting sqref="A103:C103 E103:G103">
    <cfRule type="expression" dxfId="386" priority="313">
      <formula>$AF$103="←教員数が未記入です。"</formula>
    </cfRule>
  </conditionalFormatting>
  <conditionalFormatting sqref="A103:C103 F113">
    <cfRule type="expression" dxfId="385" priority="301">
      <formula>$AF$113="←Ⅳ.教員数(本務者・今年度)に比べ15人以上多いです。(正しい場合は構いません。)"</formula>
    </cfRule>
    <cfRule type="expression" dxfId="384" priority="300">
      <formula>$AF$113="←Ⅳ.教員数(本務者・今年度)の半分以下の人数です。(正しい場合は構いません。)"</formula>
    </cfRule>
    <cfRule type="expression" dxfId="383" priority="302">
      <formula>$AF$113="←Ⅳ.教員数(本務者・今年度)に比べ15人以上少ないです。(正しい場合は構いません。)"</formula>
    </cfRule>
    <cfRule type="expression" dxfId="382" priority="299">
      <formula>$AF$113="←Ⅳ.教員数(本務者・今年度)の２倍以上の人数です。(正しい場合は構いません。)"</formula>
    </cfRule>
  </conditionalFormatting>
  <conditionalFormatting sqref="A103:C103">
    <cfRule type="expression" dxfId="381" priority="311">
      <formula>$AF$103="←教員（本務者）が未記入です。"</formula>
    </cfRule>
  </conditionalFormatting>
  <conditionalFormatting sqref="A165:D166">
    <cfRule type="expression" dxfId="380" priority="799">
      <formula>$AF$164="←「卒業者数」が未記入です。（卒業者がいない場合は「０」と記入してください。）"</formula>
    </cfRule>
  </conditionalFormatting>
  <conditionalFormatting sqref="A2:F2">
    <cfRule type="expression" dxfId="379" priority="488">
      <formula>OR($AF$2="←都道府県名が未選択です。（セルを選択し▼をクリックすると都道府県一覧が表示されます。）",$AF$2="←都道府県名が未選択です。")</formula>
    </cfRule>
  </conditionalFormatting>
  <conditionalFormatting sqref="A278:F278">
    <cfRule type="expression" dxfId="378" priority="184">
      <formula>$AF$278="←【１号評議員（役員数）】が未記入です。（０人の場合は「０」と記入してください。）"</formula>
    </cfRule>
  </conditionalFormatting>
  <conditionalFormatting sqref="A287:F287">
    <cfRule type="expression" dxfId="377" priority="176">
      <formula>$AF$287="←【常勤の監事】が未記入です。（０人の場合は「０」と記入してください。）"</formula>
    </cfRule>
  </conditionalFormatting>
  <conditionalFormatting sqref="A271:H271">
    <cfRule type="expression" dxfId="376" priority="448">
      <formula>$AF$271="←【１号理事（校長）】が未記入です。（０人の場合は「０」と記入してください。）"</formula>
    </cfRule>
  </conditionalFormatting>
  <conditionalFormatting sqref="A287:R287">
    <cfRule type="expression" dxfId="375" priority="177">
      <formula>$AF$287="←監事総数が０人です。監事の人数をご回答ください。"</formula>
    </cfRule>
  </conditionalFormatting>
  <conditionalFormatting sqref="A212:U212">
    <cfRule type="expression" dxfId="374" priority="23">
      <formula>#REF!&lt;&gt;0</formula>
    </cfRule>
  </conditionalFormatting>
  <conditionalFormatting sqref="A271:X271">
    <cfRule type="expression" dxfId="373" priority="450">
      <formula>$AF$271="←理事総数が０人です。理事の人数をご回答ください。"</formula>
    </cfRule>
  </conditionalFormatting>
  <conditionalFormatting sqref="A278:X278">
    <cfRule type="expression" dxfId="372" priority="185">
      <formula>$AF$278="←評議員総数が０人です。評議員の人数をご回答ください。"</formula>
    </cfRule>
  </conditionalFormatting>
  <conditionalFormatting sqref="A238:AE244">
    <cfRule type="expression" dxfId="371" priority="498">
      <formula>$A$234=1</formula>
    </cfRule>
  </conditionalFormatting>
  <conditionalFormatting sqref="A263:AE263">
    <cfRule type="expression" dxfId="370" priority="496">
      <formula>$X$262=2</formula>
    </cfRule>
  </conditionalFormatting>
  <conditionalFormatting sqref="A265:AE278 A279 Q279:AE283 A284:AE288">
    <cfRule type="expression" dxfId="369" priority="170">
      <formula>$AK$1="学校法人項目回答不要"</formula>
    </cfRule>
  </conditionalFormatting>
  <conditionalFormatting sqref="B210:AE210 A211 AE212 A213:A215 A217">
    <cfRule type="expression" dxfId="368" priority="506">
      <formula>#REF!&lt;&gt;0</formula>
    </cfRule>
  </conditionalFormatting>
  <conditionalFormatting sqref="C175:D175">
    <cfRule type="expression" dxfId="367" priority="231">
      <formula>$AF$171="←英語の外国人教員等【本務者】が未記入です。いない場合は「０」と記入してください。臨時に雇用されている者と区別できる常勤的非常勤職員は本務者に含めてください。"</formula>
    </cfRule>
  </conditionalFormatting>
  <conditionalFormatting sqref="C194:E195">
    <cfRule type="expression" dxfId="366" priority="514">
      <formula>$AF$192="←教員・職員に設定されている定年年齢をそれぞれ記入ください。定年の設定がない場合には、「設定なし」を選択してください。"</formula>
    </cfRule>
  </conditionalFormatting>
  <conditionalFormatting sqref="D19">
    <cfRule type="expression" dxfId="365" priority="149">
      <formula>$AF$20="←学校名・校長名・記入者名が未記入です。"</formula>
    </cfRule>
    <cfRule type="expression" dxfId="364" priority="148">
      <formula>$AF$20="←学校名が未記入です。"</formula>
    </cfRule>
  </conditionalFormatting>
  <conditionalFormatting sqref="D42">
    <cfRule type="expression" dxfId="363" priority="372">
      <formula>$AF$43="←１年生学則定員が未記入です。"</formula>
    </cfRule>
    <cfRule type="expression" dxfId="362" priority="373">
      <formula>$AF$42="←１年生学則定員が未記入です。"</formula>
    </cfRule>
  </conditionalFormatting>
  <conditionalFormatting sqref="D44">
    <cfRule type="expression" dxfId="361" priority="132">
      <formula>$AF$44="←１年生学則定員が未記入です。"</formula>
    </cfRule>
    <cfRule type="expression" dxfId="360" priority="131">
      <formula>$AF$45="←１年生学則定員が未記入です。"</formula>
    </cfRule>
  </conditionalFormatting>
  <conditionalFormatting sqref="D46">
    <cfRule type="expression" dxfId="359" priority="101">
      <formula>$AF$47="←１年生学則定員が未記入です。"</formula>
    </cfRule>
    <cfRule type="expression" dxfId="358" priority="102">
      <formula>$AF$46="←１年生学則定員が未記入です。"</formula>
    </cfRule>
  </conditionalFormatting>
  <conditionalFormatting sqref="D48">
    <cfRule type="expression" dxfId="357" priority="72">
      <formula>$AF$48="←１年生学則定員が未記入です。"</formula>
    </cfRule>
    <cfRule type="expression" dxfId="356" priority="71">
      <formula>$AF$49="←１年生学則定員が未記入です。"</formula>
    </cfRule>
  </conditionalFormatting>
  <conditionalFormatting sqref="D42:E45">
    <cfRule type="expression" dxfId="355" priority="4">
      <formula>$AF$39="←１年生学則定員が空欄です。(募集停止校の場合は空欄で構いません。)"</formula>
    </cfRule>
  </conditionalFormatting>
  <conditionalFormatting sqref="D39:G41">
    <cfRule type="expression" dxfId="354" priority="345">
      <formula>$AF$39="←１年生の学則定員が募集定員の３倍以上です。（多くの場合、1年生学則定員と募集定員は近い人数ですが、正しい場合は構いません。）"</formula>
    </cfRule>
    <cfRule type="expression" dxfId="353" priority="344">
      <formula>$AF$39="←募集定員が１年生の学則定員の３倍以上です。（多くの場合、1年生学則定員と募集定員は近い人数ですが正しい場合は構いません。）"</formula>
    </cfRule>
  </conditionalFormatting>
  <conditionalFormatting sqref="D42:G43">
    <cfRule type="expression" dxfId="352" priority="350">
      <formula>$AF$42="←募集停止により１年生が０名の場合は、学則定員・募集定員は記入しないでください。"</formula>
    </cfRule>
  </conditionalFormatting>
  <conditionalFormatting sqref="D42:G49">
    <cfRule type="expression" dxfId="351" priority="43">
      <formula>$AF$43="←募集停止により１年生が０名の場合は、学則定員・募集定員は記入しないでください。"</formula>
    </cfRule>
  </conditionalFormatting>
  <conditionalFormatting sqref="D44:G45">
    <cfRule type="expression" dxfId="350" priority="113">
      <formula>$AF$45="←募集停止により１年生が０名の場合は、学則定員・募集定員は記入しないでください。"</formula>
    </cfRule>
    <cfRule type="expression" dxfId="349" priority="120">
      <formula>$AF$44="←募集停止により１年生が０名の場合は、学則定員・募集定員は記入しないでください。"</formula>
    </cfRule>
  </conditionalFormatting>
  <conditionalFormatting sqref="D46:G47">
    <cfRule type="expression" dxfId="348" priority="83">
      <formula>$AF$47="←募集停止により１年生が０名の場合は、学則定員・募集定員は記入しないでください。"</formula>
    </cfRule>
    <cfRule type="expression" dxfId="347" priority="90">
      <formula>$AF$46="←募集停止により１年生が０名の場合は、学則定員・募集定員は記入しないでください。"</formula>
    </cfRule>
  </conditionalFormatting>
  <conditionalFormatting sqref="D48:G49">
    <cfRule type="expression" dxfId="346" priority="53">
      <formula>$AF$49="←募集停止により１年生が０名の場合は、学則定員・募集定員は記入しないでください。"</formula>
    </cfRule>
    <cfRule type="expression" dxfId="345" priority="60">
      <formula>$AF$48="←募集停止により１年生が０名の場合は、学則定員・募集定員は記入しないでください。"</formula>
    </cfRule>
  </conditionalFormatting>
  <conditionalFormatting sqref="D250:G252 L250:O252">
    <cfRule type="expression" dxfId="344" priority="146">
      <formula>$AF$251="←「総数」が「無線LAN整備済教室数」を下回っています。"</formula>
    </cfRule>
  </conditionalFormatting>
  <conditionalFormatting sqref="D250:G252">
    <cfRule type="expression" dxfId="343" priority="196">
      <formula>$AF$251="←普通教室の「総数」が未記入です。"</formula>
    </cfRule>
  </conditionalFormatting>
  <conditionalFormatting sqref="D250:K252">
    <cfRule type="expression" dxfId="342" priority="147">
      <formula>$AF$251="←「総数」が「冷房整備済教室数」を下回っています。"</formula>
    </cfRule>
  </conditionalFormatting>
  <conditionalFormatting sqref="D18:L18 P18:W18">
    <cfRule type="expression" dxfId="341" priority="474">
      <formula>$AF$18="←フリガナ（学校名・校長名）が未記入です。"</formula>
    </cfRule>
  </conditionalFormatting>
  <conditionalFormatting sqref="D18:L18">
    <cfRule type="expression" dxfId="340" priority="473">
      <formula>$AF$18="←フリガナ（学校名）が未記入です。"</formula>
    </cfRule>
  </conditionalFormatting>
  <conditionalFormatting sqref="D9:P9 T9:AE9">
    <cfRule type="expression" dxfId="339" priority="487">
      <formula>$AF$9="←フリガナ（学校法人名・理事長名）が未記入です。"</formula>
    </cfRule>
  </conditionalFormatting>
  <conditionalFormatting sqref="D9:P9">
    <cfRule type="expression" dxfId="338" priority="486">
      <formula>$AF$9="←フリガナ（学校法人名）が未記入です。"</formula>
    </cfRule>
  </conditionalFormatting>
  <conditionalFormatting sqref="D10:P12 T10:AE12">
    <cfRule type="expression" dxfId="337" priority="484">
      <formula>$AF$10="←学校法人名・理事長名が未記入です。"</formula>
    </cfRule>
  </conditionalFormatting>
  <conditionalFormatting sqref="D10:P12">
    <cfRule type="expression" dxfId="336" priority="483">
      <formula>$AF$10="←学校法人名が未記入です。"</formula>
    </cfRule>
  </conditionalFormatting>
  <conditionalFormatting sqref="D15:P16 T15:AE16">
    <cfRule type="expression" dxfId="335" priority="477">
      <formula>$AF$15="←所在地・FAX番号が未記入です。"</formula>
    </cfRule>
  </conditionalFormatting>
  <conditionalFormatting sqref="D15:P16">
    <cfRule type="expression" dxfId="334" priority="476">
      <formula>$AF$15="←所在地が未記入です。"</formula>
    </cfRule>
  </conditionalFormatting>
  <conditionalFormatting sqref="D24:P25 T24:AE25">
    <cfRule type="expression" dxfId="333" priority="461">
      <formula>$AF$24="←所在地・FAX番号が未記入です。"</formula>
    </cfRule>
  </conditionalFormatting>
  <conditionalFormatting sqref="D24:P25">
    <cfRule type="expression" dxfId="332" priority="460">
      <formula>$AF$24="←学校所在地が未記入です。"</formula>
    </cfRule>
  </conditionalFormatting>
  <conditionalFormatting sqref="E13:G14 T13:AE14 H14:P14">
    <cfRule type="expression" dxfId="331" priority="481">
      <formula>$AF$13="←郵便番号、フリガナ、電話番号が未記入です。"</formula>
    </cfRule>
  </conditionalFormatting>
  <conditionalFormatting sqref="E13:G14">
    <cfRule type="expression" dxfId="330" priority="480">
      <formula>$AF$13="←郵便番号が未記入です。"</formula>
    </cfRule>
  </conditionalFormatting>
  <conditionalFormatting sqref="E22:G23 T22:AE23 H23:P23">
    <cfRule type="expression" dxfId="329" priority="465">
      <formula>$AF$22="←郵便番号・フリガナ、電話番号が未記入です。"</formula>
    </cfRule>
  </conditionalFormatting>
  <conditionalFormatting sqref="E22:G23">
    <cfRule type="expression" dxfId="328" priority="464">
      <formula>$AF$22="←郵便番号が未記入です。"</formula>
    </cfRule>
  </conditionalFormatting>
  <conditionalFormatting sqref="E103:G103">
    <cfRule type="expression" dxfId="327" priority="312">
      <formula>$AF$103="←教員（兼務者）が未記入です。"</formula>
    </cfRule>
  </conditionalFormatting>
  <conditionalFormatting sqref="F42">
    <cfRule type="expression" dxfId="326" priority="362">
      <formula>$AF$43="←募集定員が未記入です。"</formula>
    </cfRule>
    <cfRule type="expression" dxfId="325" priority="363">
      <formula>$AF$42="←募集定員が未記入です。"</formula>
    </cfRule>
  </conditionalFormatting>
  <conditionalFormatting sqref="F44">
    <cfRule type="expression" dxfId="324" priority="129">
      <formula>$AF$45="←募集定員が未記入です。"</formula>
    </cfRule>
    <cfRule type="expression" dxfId="323" priority="130">
      <formula>$AF$44="←募集定員が未記入です。"</formula>
    </cfRule>
  </conditionalFormatting>
  <conditionalFormatting sqref="F46">
    <cfRule type="expression" dxfId="322" priority="99">
      <formula>$AF$47="←募集定員が未記入です。"</formula>
    </cfRule>
    <cfRule type="expression" dxfId="321" priority="100">
      <formula>$AF$46="←募集定員が未記入です。"</formula>
    </cfRule>
  </conditionalFormatting>
  <conditionalFormatting sqref="F48">
    <cfRule type="expression" dxfId="320" priority="70">
      <formula>$AF$48="←募集定員が未記入です。"</formula>
    </cfRule>
    <cfRule type="expression" dxfId="319" priority="69">
      <formula>$AF$49="←募集定員が未記入です。"</formula>
    </cfRule>
  </conditionalFormatting>
  <conditionalFormatting sqref="F113">
    <cfRule type="expression" dxfId="318" priority="532">
      <formula>$AF$113="←本務教員人数（前年度）が未記入です。（０人の場合は「０」と記入してください。）"</formula>
    </cfRule>
  </conditionalFormatting>
  <conditionalFormatting sqref="F114">
    <cfRule type="expression" dxfId="317" priority="296">
      <formula>$AF$114="←本務職員人数（前年度）が未記入です。（０人の場合は「０」と記入してください。）"</formula>
    </cfRule>
  </conditionalFormatting>
  <conditionalFormatting sqref="F194">
    <cfRule type="expression" dxfId="316" priority="21">
      <formula>$AF$192="←教員について、継続雇用制度の設定状況を記入してください。"</formula>
    </cfRule>
  </conditionalFormatting>
  <conditionalFormatting sqref="F195">
    <cfRule type="expression" dxfId="315" priority="513">
      <formula>$AF$195="←職員について、継続雇用制度の設定状況を記入ください。"</formula>
    </cfRule>
  </conditionalFormatting>
  <conditionalFormatting sqref="F175:G175">
    <cfRule type="expression" dxfId="314" priority="230">
      <formula>$AF$171="←英語の外国人教員等【兼務者】が未記入です。いない場合は「０」と記入してください。臨時に雇用されている者と区別できる常勤的非常勤職員は本務者に含めてください。"</formula>
    </cfRule>
  </conditionalFormatting>
  <conditionalFormatting sqref="G278:L278">
    <cfRule type="expression" dxfId="313" priority="183">
      <formula>$AF$278="←【１号評議員（役員以外）】が未記入です。（０人の場合は「０」と記入してください。）"</formula>
    </cfRule>
  </conditionalFormatting>
  <conditionalFormatting sqref="G287:L287">
    <cfRule type="expression" dxfId="312" priority="175">
      <formula>$AF$287="←【非常勤の監事（報酬あり）】が未記入です。（０人の場合は「０」と記入してください。）"</formula>
    </cfRule>
  </conditionalFormatting>
  <conditionalFormatting sqref="H60:J60">
    <cfRule type="expression" dxfId="311" priority="331">
      <formula>$AF$60="←学級数が「１年生・男子生徒数×0.5」 を超えているので確認してください。"</formula>
    </cfRule>
  </conditionalFormatting>
  <conditionalFormatting sqref="H60:J62">
    <cfRule type="expression" dxfId="310" priority="24">
      <formula>SUM($T$42:$U$43)=0</formula>
    </cfRule>
  </conditionalFormatting>
  <conditionalFormatting sqref="H60:J71">
    <cfRule type="expression" dxfId="309" priority="337">
      <formula>$AF$57="←１年生の学級数が未記入です。"</formula>
    </cfRule>
  </conditionalFormatting>
  <conditionalFormatting sqref="H61:J61">
    <cfRule type="expression" dxfId="308" priority="326">
      <formula>$AF$61="←学級数が「１年生・女子生徒数×0.5」 を超えているので確認してください。"</formula>
    </cfRule>
  </conditionalFormatting>
  <conditionalFormatting sqref="H62:J62">
    <cfRule type="expression" dxfId="307" priority="40">
      <formula>$AF$62="←学級数が「１年生・生徒数×0.5」 を超えているので確認してください。"</formula>
    </cfRule>
  </conditionalFormatting>
  <conditionalFormatting sqref="H63:J65">
    <cfRule type="expression" dxfId="306" priority="164">
      <formula>SUM($T$44:$U$45)=0</formula>
    </cfRule>
  </conditionalFormatting>
  <conditionalFormatting sqref="H66:J68">
    <cfRule type="expression" dxfId="305" priority="163">
      <formula>SUM($T$46:$U$47)=0</formula>
    </cfRule>
  </conditionalFormatting>
  <conditionalFormatting sqref="H69:J71">
    <cfRule type="expression" dxfId="304" priority="152">
      <formula>SUM($T$48:$U$49)=0</formula>
    </cfRule>
  </conditionalFormatting>
  <conditionalFormatting sqref="H76:J76">
    <cfRule type="expression" dxfId="303" priority="529">
      <formula>$AF$76="←「普通科」の入学検定料が35,000円を上回っています。"</formula>
    </cfRule>
  </conditionalFormatting>
  <conditionalFormatting sqref="H76:J79 L76:N79 P76:R79 T76:V79 H81:J85 H87:J88 L81:N85 L87:N88 P81:R85 P87:R88 T81:V85 T87:V88">
    <cfRule type="expression" dxfId="302" priority="523">
      <formula>$AF$76="←納付金が未記入です。（↑で生徒数が１名以上の学科のみ入力欄が白くなります。）"</formula>
    </cfRule>
  </conditionalFormatting>
  <conditionalFormatting sqref="H76:J79">
    <cfRule type="expression" dxfId="301" priority="530">
      <formula>$AF$76="←「普通科」の1年生の生徒数が上記で0名なので入学手続時納付金は記入不要です。"</formula>
    </cfRule>
    <cfRule type="expression" dxfId="300" priority="528">
      <formula>$AF$76="←「普通科」の入学手続時納付金が未記入です。"</formula>
    </cfRule>
  </conditionalFormatting>
  <conditionalFormatting sqref="H81:J81">
    <cfRule type="expression" dxfId="299" priority="527">
      <formula>$AF$81="←「普通科」の「授業料」が10万円を下回っているので【年額】になっているか確認してください。"</formula>
    </cfRule>
    <cfRule type="expression" dxfId="298" priority="524">
      <formula>$AF$81="←普通科の「授業料」が200万円を上回っているので桁数を確認してください。（正しい場合は構いません。）"</formula>
    </cfRule>
  </conditionalFormatting>
  <conditionalFormatting sqref="H81:J85">
    <cfRule type="expression" dxfId="297" priority="526">
      <formula>$AF$81="←「普通科」の入学後納付金が未記入です。"</formula>
    </cfRule>
  </conditionalFormatting>
  <conditionalFormatting sqref="H84:J84">
    <cfRule type="expression" dxfId="296" priority="525">
      <formula>$AF$81="←普通科の「寄付金」が20万円を上回っています。任意の場合は、納付しない人も含めた一人当たりの平均的な額（大まかな額）を記入してください。（正しい場合は構いません。）"</formula>
    </cfRule>
  </conditionalFormatting>
  <conditionalFormatting sqref="H113:J113 L113:N113 P113:R113 T113:V113">
    <cfRule type="expression" dxfId="295" priority="307">
      <formula>$AF$113="←給与で未記入の箇所があります。（０のところは「０」と記入してください。）"</formula>
    </cfRule>
  </conditionalFormatting>
  <conditionalFormatting sqref="H114:J114 L114:N114 P114:R114 T114:V114 F114">
    <cfRule type="expression" dxfId="294" priority="295">
      <formula>$AF$114="←人数が0人で、給与が１（千円）以上になっています。"</formula>
    </cfRule>
  </conditionalFormatting>
  <conditionalFormatting sqref="H114:J114 L114:N114 P114:R114 T114:V114">
    <cfRule type="expression" dxfId="293" priority="294">
      <formula>$AF$114="←給与で未記入の箇所があります。（０のところは「０」と記入してください。）"</formula>
    </cfRule>
  </conditionalFormatting>
  <conditionalFormatting sqref="H76:K80">
    <cfRule type="expression" dxfId="292" priority="322">
      <formula>SUM($T$42:$U$43)=0</formula>
    </cfRule>
  </conditionalFormatting>
  <conditionalFormatting sqref="H76:K88">
    <cfRule type="expression" dxfId="291" priority="317">
      <formula>SUM($Q$42:$S$43)=0</formula>
    </cfRule>
  </conditionalFormatting>
  <conditionalFormatting sqref="H165:K165">
    <cfRule type="expression" dxfId="290" priority="800">
      <formula>$AF$164="←「大学への進学者数」が未記入です。（進学者がいない場合は「０」と記入してください。）"</formula>
    </cfRule>
  </conditionalFormatting>
  <conditionalFormatting sqref="H166:K166">
    <cfRule type="expression" dxfId="289" priority="243">
      <formula>$AF$166="←「短大への進学者数」が未記入です。（進学者がいない場合は「０」と記入してください。）"</formula>
    </cfRule>
  </conditionalFormatting>
  <conditionalFormatting sqref="H250:K252">
    <cfRule type="expression" dxfId="288" priority="195">
      <formula>$AF$251="←「冷房整備済教室数」が未記入です。（０の場合は「０」を記入してください。）"</formula>
    </cfRule>
  </conditionalFormatting>
  <conditionalFormatting sqref="H14:P14">
    <cfRule type="expression" dxfId="287" priority="479">
      <formula>$AF$13="←フリガナ（所在地）が未記入です。"</formula>
    </cfRule>
  </conditionalFormatting>
  <conditionalFormatting sqref="H23:P23">
    <cfRule type="expression" dxfId="286" priority="463">
      <formula>$AF$22="←フリガナ（所在地）が未記入です。"</formula>
    </cfRule>
  </conditionalFormatting>
  <conditionalFormatting sqref="H222:S222">
    <cfRule type="expression" dxfId="285" priority="200">
      <formula>$AF$222="←教員用可動式PC台数を整備方法別にご記入ください。"</formula>
    </cfRule>
  </conditionalFormatting>
  <conditionalFormatting sqref="H60:Y60 H62:Y63 H65:Y66 H68:Y69 H71:Y71">
    <cfRule type="expression" dxfId="284" priority="31">
      <formula>$A$33=2</formula>
    </cfRule>
  </conditionalFormatting>
  <conditionalFormatting sqref="H60:Y71">
    <cfRule type="expression" dxfId="283" priority="533">
      <formula>$AF$57="←学級数が未記入です。（↑で生徒数が１名以上の年生・学科のみ入力欄が白くなります。）"</formula>
    </cfRule>
  </conditionalFormatting>
  <conditionalFormatting sqref="H61:Y62 H64:Y65 H67:Y68 H70:Y71">
    <cfRule type="expression" dxfId="282" priority="30">
      <formula>$A$33=1</formula>
    </cfRule>
  </conditionalFormatting>
  <conditionalFormatting sqref="H63:Y63">
    <cfRule type="expression" dxfId="281" priority="542">
      <formula>$AF$63&lt;&gt;""</formula>
    </cfRule>
  </conditionalFormatting>
  <conditionalFormatting sqref="H64:Y64">
    <cfRule type="expression" dxfId="280" priority="541">
      <formula>$AF$64&lt;&gt;""</formula>
    </cfRule>
  </conditionalFormatting>
  <conditionalFormatting sqref="H65:Y65">
    <cfRule type="expression" dxfId="279" priority="540">
      <formula>$AF$65&lt;&gt;""</formula>
    </cfRule>
  </conditionalFormatting>
  <conditionalFormatting sqref="H66:Y66">
    <cfRule type="expression" dxfId="278" priority="539">
      <formula>$AF$66&lt;&gt;""</formula>
    </cfRule>
  </conditionalFormatting>
  <conditionalFormatting sqref="H67:Y67">
    <cfRule type="expression" dxfId="277" priority="538">
      <formula>$AF$67&lt;&gt;""</formula>
    </cfRule>
  </conditionalFormatting>
  <conditionalFormatting sqref="H68:Y68">
    <cfRule type="expression" dxfId="276" priority="537">
      <formula>$AF$68&lt;&gt;""</formula>
    </cfRule>
  </conditionalFormatting>
  <conditionalFormatting sqref="H69:Y69">
    <cfRule type="expression" dxfId="275" priority="536">
      <formula>$AF$69&lt;&gt;""</formula>
    </cfRule>
  </conditionalFormatting>
  <conditionalFormatting sqref="H70:Y70">
    <cfRule type="expression" dxfId="274" priority="535">
      <formula>$AF$70&lt;&gt;""</formula>
    </cfRule>
  </conditionalFormatting>
  <conditionalFormatting sqref="H71:Y71">
    <cfRule type="expression" dxfId="273" priority="534">
      <formula>$AF$71&lt;&gt;""</formula>
    </cfRule>
  </conditionalFormatting>
  <conditionalFormatting sqref="H201:AA201">
    <cfRule type="expression" dxfId="272" priority="204">
      <formula>$AF$201="←生徒用可動式PC台数を整備方法別にご記入ください。"</formula>
    </cfRule>
  </conditionalFormatting>
  <conditionalFormatting sqref="H207:AD207">
    <cfRule type="expression" dxfId="271" priority="203">
      <formula>$AF$206="←デジタル教科書を導入している教科に「○」をつけてください。導入済の教科がない場合は、そのまま（３）「未導入の理由」をお答えください。"</formula>
    </cfRule>
  </conditionalFormatting>
  <conditionalFormatting sqref="H42:AE42 H44:AE44 H46:AE46 H48:AE48">
    <cfRule type="expression" dxfId="270" priority="339">
      <formula>$A$33=2</formula>
    </cfRule>
  </conditionalFormatting>
  <conditionalFormatting sqref="H45:AE45 H47:AE47 H49:AE49 H43:AE43">
    <cfRule type="expression" dxfId="269" priority="134">
      <formula>$A$33=1</formula>
    </cfRule>
  </conditionalFormatting>
  <conditionalFormatting sqref="H113:AE113">
    <cfRule type="expression" dxfId="268" priority="281">
      <formula>AND($F$113=0,NOT($F$113=""))</formula>
    </cfRule>
  </conditionalFormatting>
  <conditionalFormatting sqref="H114:AE114">
    <cfRule type="expression" dxfId="267" priority="282">
      <formula>AND($F$114=0,NOT($F$114=""))</formula>
    </cfRule>
  </conditionalFormatting>
  <conditionalFormatting sqref="I42">
    <cfRule type="expression" dxfId="266" priority="349">
      <formula>$AF$42="←入学志願者数が未記入です。"</formula>
    </cfRule>
  </conditionalFormatting>
  <conditionalFormatting sqref="I44">
    <cfRule type="expression" dxfId="265" priority="119">
      <formula>$AF$44="←入学志願者数が未記入です。"</formula>
    </cfRule>
  </conditionalFormatting>
  <conditionalFormatting sqref="I46">
    <cfRule type="expression" dxfId="264" priority="89">
      <formula>$AF$46="←入学志願者数が未記入です。"</formula>
    </cfRule>
  </conditionalFormatting>
  <conditionalFormatting sqref="I48">
    <cfRule type="expression" dxfId="263" priority="59">
      <formula>$AF$48="←入学志願者数が未記入です。"</formula>
    </cfRule>
  </conditionalFormatting>
  <conditionalFormatting sqref="I43:J43">
    <cfRule type="expression" dxfId="262" priority="346">
      <formula>$AF$43="←入学志願者数が未記入です。"</formula>
    </cfRule>
  </conditionalFormatting>
  <conditionalFormatting sqref="I45:J45">
    <cfRule type="expression" dxfId="261" priority="117">
      <formula>$AF$45="←入学志願者数が未記入です。"</formula>
    </cfRule>
  </conditionalFormatting>
  <conditionalFormatting sqref="I47:J47">
    <cfRule type="expression" dxfId="260" priority="87">
      <formula>$AF$47="←入学志願者数が未記入です。"</formula>
    </cfRule>
  </conditionalFormatting>
  <conditionalFormatting sqref="I49:J49">
    <cfRule type="expression" dxfId="259" priority="57">
      <formula>$AF$49="←入学志願者数が未記入です。"</formula>
    </cfRule>
  </conditionalFormatting>
  <conditionalFormatting sqref="I103:K103 F114">
    <cfRule type="expression" dxfId="258" priority="287">
      <formula>$AF$114="←Ⅳ.職員数(本務者・今年度)の半分以下の人数です。(正しい場合は構いません。)"</formula>
    </cfRule>
    <cfRule type="expression" dxfId="257" priority="288">
      <formula>$AF$114="←Ⅳ.職員数(本務者・今年度)に比べ15人以上多いです。(正しい場合は構いません。)"</formula>
    </cfRule>
    <cfRule type="expression" dxfId="256" priority="286">
      <formula>$AF$114="←Ⅳ.職員数(本務者・今年度)の２倍以上の人数です。(正しい場合は構いません。)"</formula>
    </cfRule>
    <cfRule type="expression" dxfId="255" priority="289">
      <formula>$AF$114="←Ⅳ.職員数(本務者・今年度)に比べ15人以上少ないです。(正しい場合は構いません。)"</formula>
    </cfRule>
  </conditionalFormatting>
  <conditionalFormatting sqref="I103:K103 M103:O103">
    <cfRule type="expression" dxfId="254" priority="310">
      <formula>$AF$103="←職員数が未記入です。"</formula>
    </cfRule>
  </conditionalFormatting>
  <conditionalFormatting sqref="I103:K103">
    <cfRule type="expression" dxfId="253" priority="309">
      <formula>$AF$103="←職員（本務者）が未記入です。"</formula>
    </cfRule>
  </conditionalFormatting>
  <conditionalFormatting sqref="I42:L42">
    <cfRule type="expression" dxfId="252" priority="356">
      <formula>$AF$42="←合格者数が志願者数を上回っています。"</formula>
    </cfRule>
  </conditionalFormatting>
  <conditionalFormatting sqref="I43:L43">
    <cfRule type="expression" dxfId="251" priority="142">
      <formula>$AF$43="←合格者数が志願者数を上回っています。"</formula>
    </cfRule>
  </conditionalFormatting>
  <conditionalFormatting sqref="I44:L44">
    <cfRule type="expression" dxfId="250" priority="126">
      <formula>$AF$44="←合格者数が志願者数を上回っています。"</formula>
    </cfRule>
  </conditionalFormatting>
  <conditionalFormatting sqref="I45:L45">
    <cfRule type="expression" dxfId="249" priority="111">
      <formula>$AF$45="←合格者数が志願者数を上回っています。"</formula>
    </cfRule>
  </conditionalFormatting>
  <conditionalFormatting sqref="I46:L46">
    <cfRule type="expression" dxfId="248" priority="96">
      <formula>$AF$46="←合格者数が志願者数を上回っています。"</formula>
    </cfRule>
  </conditionalFormatting>
  <conditionalFormatting sqref="I47:L47">
    <cfRule type="expression" dxfId="247" priority="81">
      <formula>$AF$47="←合格者数が志願者数を上回っています。"</formula>
    </cfRule>
  </conditionalFormatting>
  <conditionalFormatting sqref="I48:L48">
    <cfRule type="expression" dxfId="246" priority="66">
      <formula>$AF$48="←合格者数が志願者数を上回っています。"</formula>
    </cfRule>
  </conditionalFormatting>
  <conditionalFormatting sqref="I49:L49">
    <cfRule type="expression" dxfId="245" priority="51">
      <formula>$AF$49="←合格者数が志願者数を上回っています。"</formula>
    </cfRule>
  </conditionalFormatting>
  <conditionalFormatting sqref="I175:L175">
    <cfRule type="expression" dxfId="244" priority="228">
      <formula>$AF$171="←ALTが外国人教員等数を上回っています。"</formula>
    </cfRule>
  </conditionalFormatting>
  <conditionalFormatting sqref="I258:M260">
    <cfRule type="expression" dxfId="243" priority="494">
      <formula>$AF$257="←体育館・講堂・ホールの「総数」が未記入です。（０の場合は「０」を記入してください。）"</formula>
    </cfRule>
  </conditionalFormatting>
  <conditionalFormatting sqref="I271:P271">
    <cfRule type="expression" dxfId="242" priority="187">
      <formula>$AF$271="←【２号理事（評議員）】が未記入です。（０人の場合は「０」と記入してください。）"</formula>
    </cfRule>
  </conditionalFormatting>
  <conditionalFormatting sqref="I258:S258">
    <cfRule type="expression" dxfId="241" priority="7">
      <formula>$AF$257="←【体育館（スポーツ専用）】冷房整備済空間数が「総数」を上回っているので修正してください。"</formula>
    </cfRule>
  </conditionalFormatting>
  <conditionalFormatting sqref="I259:S259">
    <cfRule type="expression" dxfId="240" priority="5">
      <formula>$AF$257="←【講堂・ホールを兼ねる体育館】冷房整備済空間数が「総数」を上回っているので修正してください。"</formula>
    </cfRule>
  </conditionalFormatting>
  <conditionalFormatting sqref="K42">
    <cfRule type="expression" dxfId="239" priority="348">
      <formula>$AF$42="←合格者数が未記入です。"</formula>
    </cfRule>
  </conditionalFormatting>
  <conditionalFormatting sqref="K44">
    <cfRule type="expression" dxfId="238" priority="118">
      <formula>$AF$44="←合格者数が未記入です。"</formula>
    </cfRule>
  </conditionalFormatting>
  <conditionalFormatting sqref="K46">
    <cfRule type="expression" dxfId="237" priority="88">
      <formula>$AF$46="←合格者数が未記入です。"</formula>
    </cfRule>
  </conditionalFormatting>
  <conditionalFormatting sqref="K48">
    <cfRule type="expression" dxfId="236" priority="58">
      <formula>$AF$48="←合格者数が未記入です。"</formula>
    </cfRule>
  </conditionalFormatting>
  <conditionalFormatting sqref="K43:L43">
    <cfRule type="expression" dxfId="235" priority="340">
      <formula>$AF$43="←合格者数が未記入です。"</formula>
    </cfRule>
  </conditionalFormatting>
  <conditionalFormatting sqref="K45:L45">
    <cfRule type="expression" dxfId="234" priority="115">
      <formula>$AF$45="←合格者数が未記入です。"</formula>
    </cfRule>
  </conditionalFormatting>
  <conditionalFormatting sqref="K47:L47">
    <cfRule type="expression" dxfId="233" priority="85">
      <formula>$AF$47="←合格者数が未記入です。"</formula>
    </cfRule>
  </conditionalFormatting>
  <conditionalFormatting sqref="K49:L49">
    <cfRule type="expression" dxfId="232" priority="55">
      <formula>$AF$49="←合格者数が未記入です。"</formula>
    </cfRule>
  </conditionalFormatting>
  <conditionalFormatting sqref="K175:L175">
    <cfRule type="expression" dxfId="231" priority="229">
      <formula>$AF$171="←ALTの人数が未記入です。（ALTがいない場合は「０」と記入してください。）"</formula>
    </cfRule>
  </conditionalFormatting>
  <conditionalFormatting sqref="K60:M60">
    <cfRule type="expression" dxfId="230" priority="327">
      <formula>$AF$60="←学級数が「2年生・男子生徒数×0.5」 を超えているので確認してください。"</formula>
    </cfRule>
  </conditionalFormatting>
  <conditionalFormatting sqref="K60:M62">
    <cfRule type="expression" dxfId="229" priority="26">
      <formula>SUM($V$42:$W$43)=0</formula>
    </cfRule>
  </conditionalFormatting>
  <conditionalFormatting sqref="K60:M71">
    <cfRule type="expression" dxfId="228" priority="336">
      <formula>$AF$57="←２年生の学級数が未記入です。"</formula>
    </cfRule>
  </conditionalFormatting>
  <conditionalFormatting sqref="K61:M61">
    <cfRule type="expression" dxfId="227" priority="166">
      <formula>$AF$61="←学級数が「2年生・女子生徒数×0.5」 を超えているので確認してください。"</formula>
    </cfRule>
  </conditionalFormatting>
  <conditionalFormatting sqref="K62:M62">
    <cfRule type="expression" dxfId="226" priority="36">
      <formula>$AF$62="←学級数が「2年生・生徒数×0.5」 を超えているので確認してください。"</formula>
    </cfRule>
  </conditionalFormatting>
  <conditionalFormatting sqref="K63:M65">
    <cfRule type="expression" dxfId="225" priority="328">
      <formula>SUM($V$44:$W$45)=0</formula>
    </cfRule>
  </conditionalFormatting>
  <conditionalFormatting sqref="K66:M68">
    <cfRule type="expression" dxfId="224" priority="157">
      <formula>SUM($V$46:$W$47)=0</formula>
    </cfRule>
  </conditionalFormatting>
  <conditionalFormatting sqref="K69:M71">
    <cfRule type="expression" dxfId="223" priority="151">
      <formula>SUM($V$48:$W$49)=0</formula>
    </cfRule>
  </conditionalFormatting>
  <conditionalFormatting sqref="K42:N42">
    <cfRule type="expression" dxfId="222" priority="355">
      <formula>$AF$42="←入学者数が合格者数を上回っています。"</formula>
    </cfRule>
  </conditionalFormatting>
  <conditionalFormatting sqref="K43:N43">
    <cfRule type="expression" dxfId="221" priority="141">
      <formula>$AF$43="←入学者数が合格者数を上回っています。"</formula>
    </cfRule>
  </conditionalFormatting>
  <conditionalFormatting sqref="K44:N44">
    <cfRule type="expression" dxfId="220" priority="125">
      <formula>$AF$44="←入学者数が合格者数を上回っています。"</formula>
    </cfRule>
  </conditionalFormatting>
  <conditionalFormatting sqref="K45:N45">
    <cfRule type="expression" dxfId="219" priority="110">
      <formula>$AF$45="←入学者数が合格者数を上回っています。"</formula>
    </cfRule>
  </conditionalFormatting>
  <conditionalFormatting sqref="K46:N46">
    <cfRule type="expression" dxfId="218" priority="95">
      <formula>$AF$46="←入学者数が合格者数を上回っています。"</formula>
    </cfRule>
  </conditionalFormatting>
  <conditionalFormatting sqref="K47:N47">
    <cfRule type="expression" dxfId="217" priority="80">
      <formula>$AF$47="←入学者数が合格者数を上回っています。"</formula>
    </cfRule>
  </conditionalFormatting>
  <conditionalFormatting sqref="K48:N48">
    <cfRule type="expression" dxfId="216" priority="65">
      <formula>$AF$48="←入学者数が合格者数を上回っています。"</formula>
    </cfRule>
  </conditionalFormatting>
  <conditionalFormatting sqref="K49:N49">
    <cfRule type="expression" dxfId="215" priority="50">
      <formula>$AF$49="←入学者数が合格者数を上回っています。"</formula>
    </cfRule>
  </conditionalFormatting>
  <conditionalFormatting sqref="L76:O80">
    <cfRule type="expression" dxfId="214" priority="321">
      <formula>SUM($T$44:$U$45)=0</formula>
    </cfRule>
  </conditionalFormatting>
  <conditionalFormatting sqref="L76:O88">
    <cfRule type="expression" dxfId="213" priority="316">
      <formula>SUM($Q$44:$S$45)=0</formula>
    </cfRule>
  </conditionalFormatting>
  <conditionalFormatting sqref="L250:O252">
    <cfRule type="expression" dxfId="212" priority="194">
      <formula>$AF$251="←「無線ＬＡＮ整備済教室数」が未記入です。（０の場合は「０」を記入してください。）"</formula>
    </cfRule>
  </conditionalFormatting>
  <conditionalFormatting sqref="M42 T42">
    <cfRule type="expression" dxfId="211" priority="352">
      <formula>$AF$42="←入学者数が１年生より４名以上多いです。留学・留年等による差の場合は構いません。"</formula>
    </cfRule>
    <cfRule type="expression" dxfId="210" priority="351">
      <formula>$AF$42="←１年生が入学者数より4名以上多いです。留学・留年等による差の場合は構いません。"</formula>
    </cfRule>
  </conditionalFormatting>
  <conditionalFormatting sqref="M42">
    <cfRule type="expression" dxfId="209" priority="358">
      <formula>$AF$42="←入学者数が未記入です。"</formula>
    </cfRule>
  </conditionalFormatting>
  <conditionalFormatting sqref="M44 T44">
    <cfRule type="expression" dxfId="208" priority="121">
      <formula>$AF$44="←１年生が入学者数より4名以上多いです。留学・留年等による差の場合は構いません。"</formula>
    </cfRule>
    <cfRule type="expression" dxfId="207" priority="122">
      <formula>$AF$44="←入学者数が１年生より４名以上多いです。留学・留年等による差の場合は構いません。"</formula>
    </cfRule>
  </conditionalFormatting>
  <conditionalFormatting sqref="M44">
    <cfRule type="expression" dxfId="206" priority="128">
      <formula>$AF$44="←入学者数が未記入です。"</formula>
    </cfRule>
  </conditionalFormatting>
  <conditionalFormatting sqref="M46 T46">
    <cfRule type="expression" dxfId="205" priority="92">
      <formula>$AF$46="←入学者数が１年生より４名以上多いです。留学・留年等による差の場合は構いません。"</formula>
    </cfRule>
    <cfRule type="expression" dxfId="204" priority="91">
      <formula>$AF$46="←１年生が入学者数より4名以上多いです。留学・留年等による差の場合は構いません。"</formula>
    </cfRule>
  </conditionalFormatting>
  <conditionalFormatting sqref="M46">
    <cfRule type="expression" dxfId="203" priority="98">
      <formula>$AF$46="←入学者数が未記入です。"</formula>
    </cfRule>
  </conditionalFormatting>
  <conditionalFormatting sqref="M48 T48">
    <cfRule type="expression" dxfId="202" priority="61">
      <formula>$AF$48="←１年生が入学者数より4名以上多いです。留学・留年等による差の場合は構いません。"</formula>
    </cfRule>
    <cfRule type="expression" dxfId="201" priority="62">
      <formula>$AF$48="←入学者数が１年生より４名以上多いです。留学・留年等による差の場合は構いません。"</formula>
    </cfRule>
  </conditionalFormatting>
  <conditionalFormatting sqref="M48">
    <cfRule type="expression" dxfId="200" priority="68">
      <formula>$AF$48="←入学者数が未記入です。"</formula>
    </cfRule>
  </conditionalFormatting>
  <conditionalFormatting sqref="M43:N43 T43:U43">
    <cfRule type="expression" dxfId="199" priority="138">
      <formula>$AF$43="←入学者数が１年生より４名以上多いです。留学・留年等による差の場合は構いません。"</formula>
    </cfRule>
    <cfRule type="expression" dxfId="198" priority="137">
      <formula>$AF$43="←１年生が入学者数より4名以上多いです。留学・留年等による差の場合は構いません。"</formula>
    </cfRule>
  </conditionalFormatting>
  <conditionalFormatting sqref="M43:N43">
    <cfRule type="expression" dxfId="197" priority="338">
      <formula>$AF$43="←入学者数が未記入です。"</formula>
    </cfRule>
  </conditionalFormatting>
  <conditionalFormatting sqref="M45:N45 T45:U45">
    <cfRule type="expression" dxfId="196" priority="107">
      <formula>$AF$45="←入学者数が１年生より４名以上多いです。留学・留年等による差の場合は構いません。"</formula>
    </cfRule>
    <cfRule type="expression" dxfId="195" priority="106">
      <formula>$AF$45="←１年生が入学者数より4名以上多いです。留学・留年等による差の場合は構いません。"</formula>
    </cfRule>
  </conditionalFormatting>
  <conditionalFormatting sqref="M45:N45">
    <cfRule type="expression" dxfId="194" priority="114">
      <formula>$AF$45="←入学者数が未記入です。"</formula>
    </cfRule>
  </conditionalFormatting>
  <conditionalFormatting sqref="M47:N47 T47:U47">
    <cfRule type="expression" dxfId="193" priority="77">
      <formula>$AF$47="←入学者数が１年生より４名以上多いです。留学・留年等による差の場合は構いません。"</formula>
    </cfRule>
    <cfRule type="expression" dxfId="192" priority="76">
      <formula>$AF$47="←１年生が入学者数より4名以上多いです。留学・留年等による差の場合は構いません。"</formula>
    </cfRule>
  </conditionalFormatting>
  <conditionalFormatting sqref="M47:N47">
    <cfRule type="expression" dxfId="191" priority="84">
      <formula>$AF$47="←入学者数が未記入です。"</formula>
    </cfRule>
  </conditionalFormatting>
  <conditionalFormatting sqref="M49:N49 T49:U49">
    <cfRule type="expression" dxfId="190" priority="47">
      <formula>$AF$49="←入学者数が１年生より４名以上多いです。留学・留年等による差の場合は構いません。"</formula>
    </cfRule>
    <cfRule type="expression" dxfId="189" priority="46">
      <formula>$AF$49="←１年生が入学者数より4名以上多いです。留学・留年等による差の場合は構いません。"</formula>
    </cfRule>
  </conditionalFormatting>
  <conditionalFormatting sqref="M49:N49">
    <cfRule type="expression" dxfId="188" priority="54">
      <formula>$AF$49="←入学者数が未記入です。"</formula>
    </cfRule>
  </conditionalFormatting>
  <conditionalFormatting sqref="M103:O103">
    <cfRule type="expression" dxfId="187" priority="308">
      <formula>$AF$103="←職員（兼務者）が未記入です。"</formula>
    </cfRule>
  </conditionalFormatting>
  <conditionalFormatting sqref="M42:P42">
    <cfRule type="expression" dxfId="186" priority="354">
      <formula>$AF$42="←内部入学者数が入学者数を上回っています。"</formula>
    </cfRule>
  </conditionalFormatting>
  <conditionalFormatting sqref="M43:P43">
    <cfRule type="expression" dxfId="185" priority="140">
      <formula>$AF$43="←内部入学者数が入学者数を上回っています。"</formula>
    </cfRule>
  </conditionalFormatting>
  <conditionalFormatting sqref="M44:P44">
    <cfRule type="expression" dxfId="184" priority="124">
      <formula>$AF$44="←内部入学者数が入学者数を上回っています。"</formula>
    </cfRule>
  </conditionalFormatting>
  <conditionalFormatting sqref="M45:P45">
    <cfRule type="expression" dxfId="183" priority="109">
      <formula>$AF$45="←内部入学者数が入学者数を上回っています。"</formula>
    </cfRule>
  </conditionalFormatting>
  <conditionalFormatting sqref="M46:P46">
    <cfRule type="expression" dxfId="182" priority="94">
      <formula>$AF$46="←内部入学者数が入学者数を上回っています。"</formula>
    </cfRule>
  </conditionalFormatting>
  <conditionalFormatting sqref="M47:P47">
    <cfRule type="expression" dxfId="181" priority="79">
      <formula>$AF$47="←内部入学者数が入学者数を上回っています。"</formula>
    </cfRule>
  </conditionalFormatting>
  <conditionalFormatting sqref="M48:P48">
    <cfRule type="expression" dxfId="180" priority="64">
      <formula>$AF$48="←内部入学者数が入学者数を上回っています。"</formula>
    </cfRule>
  </conditionalFormatting>
  <conditionalFormatting sqref="M49:P49">
    <cfRule type="expression" dxfId="179" priority="49">
      <formula>$AF$49="←内部入学者数が入学者数を上回っています。"</formula>
    </cfRule>
  </conditionalFormatting>
  <conditionalFormatting sqref="M165:P165 H165:K165">
    <cfRule type="expression" dxfId="178" priority="804">
      <formula>$AF$164="←「併設・系列の大学への進学者数」が「大学への進学者数」を上回っています。"</formula>
    </cfRule>
  </conditionalFormatting>
  <conditionalFormatting sqref="M165:P165">
    <cfRule type="expression" dxfId="177" priority="803">
      <formula>$AF$164="←「併設・系列の大学への進学者数」が未記入です。（進学者がいない場合は「０」と記入してください。）"</formula>
    </cfRule>
  </conditionalFormatting>
  <conditionalFormatting sqref="M166:P166 H166:K166">
    <cfRule type="expression" dxfId="176" priority="235">
      <formula>$AF$166="←「併設・系列の短大への進学者数」が「短大への進学者数」を上回っています。"</formula>
    </cfRule>
  </conditionalFormatting>
  <conditionalFormatting sqref="M166:P166">
    <cfRule type="expression" dxfId="175" priority="242">
      <formula>$AF$166="←「併設・系列の短大への進学者数」が未記入です。（進学者がいない場合は「０」と記入してください。）"</formula>
    </cfRule>
  </conditionalFormatting>
  <conditionalFormatting sqref="M165:Q165">
    <cfRule type="expression" dxfId="174" priority="233">
      <formula>$H$165=0</formula>
    </cfRule>
  </conditionalFormatting>
  <conditionalFormatting sqref="M166:Q166">
    <cfRule type="expression" dxfId="173" priority="232">
      <formula>$H$166=0</formula>
    </cfRule>
  </conditionalFormatting>
  <conditionalFormatting sqref="M278:R278">
    <cfRule type="expression" dxfId="172" priority="182">
      <formula>$AF$278="←【２号評議員（卒業生）】が未記入です。（０人の場合は「０」と記入してください。）"</formula>
    </cfRule>
  </conditionalFormatting>
  <conditionalFormatting sqref="M287:R287">
    <cfRule type="expression" dxfId="171" priority="174">
      <formula>$AF$287="←【非常勤の監事（報酬なし）】が未記入です。（０人の場合は「０」と記入してください。）"</formula>
    </cfRule>
  </conditionalFormatting>
  <conditionalFormatting sqref="N258">
    <cfRule type="expression" dxfId="170" priority="190">
      <formula>$I$258=0</formula>
    </cfRule>
  </conditionalFormatting>
  <conditionalFormatting sqref="N259">
    <cfRule type="expression" dxfId="169" priority="191">
      <formula>$I$259=0</formula>
    </cfRule>
  </conditionalFormatting>
  <conditionalFormatting sqref="N260">
    <cfRule type="expression" dxfId="168" priority="192">
      <formula>$I$260=0</formula>
    </cfRule>
  </conditionalFormatting>
  <conditionalFormatting sqref="N175:O175 Q175:R175 T175:U175">
    <cfRule type="expression" dxfId="167" priority="227">
      <formula>$AF$173="←ICT支援員の人数が未記入です。いない場合は「０」と記入してください。"</formula>
    </cfRule>
  </conditionalFormatting>
  <conditionalFormatting sqref="N239:O243">
    <cfRule type="expression" dxfId="166" priority="510">
      <formula>$AF$234="←(3)耐震化未定の理由についてお答えください。"</formula>
    </cfRule>
  </conditionalFormatting>
  <conditionalFormatting sqref="N60:P60">
    <cfRule type="expression" dxfId="165" priority="325">
      <formula>$AF$60="←学級数が「3年生・男子生徒数×0.5」 を超えているので確認してください。"</formula>
    </cfRule>
  </conditionalFormatting>
  <conditionalFormatting sqref="N60:P62">
    <cfRule type="expression" dxfId="164" priority="25">
      <formula>SUM($X$42:$Y$43)=0</formula>
    </cfRule>
  </conditionalFormatting>
  <conditionalFormatting sqref="N60:P71">
    <cfRule type="expression" dxfId="163" priority="335">
      <formula>$AF$57="←３年生の学級数が未記入です。"</formula>
    </cfRule>
  </conditionalFormatting>
  <conditionalFormatting sqref="N61:P61">
    <cfRule type="expression" dxfId="162" priority="42">
      <formula>$AF$61="←学級数が「3年生・女子生徒数×0.5」 を超えているので確認してください。"</formula>
    </cfRule>
  </conditionalFormatting>
  <conditionalFormatting sqref="N62:P62">
    <cfRule type="expression" dxfId="161" priority="35">
      <formula>$AF$62="←学級数が「3年生・生徒数×0.5」 を超えているので確認してください。"</formula>
    </cfRule>
  </conditionalFormatting>
  <conditionalFormatting sqref="N63:P65">
    <cfRule type="expression" dxfId="160" priority="165">
      <formula>SUM($X$44:$Y$45)=0</formula>
    </cfRule>
  </conditionalFormatting>
  <conditionalFormatting sqref="N66:P68">
    <cfRule type="expression" dxfId="159" priority="156">
      <formula>SUM($X$46:$Y$47)=0</formula>
    </cfRule>
  </conditionalFormatting>
  <conditionalFormatting sqref="N69:P71">
    <cfRule type="expression" dxfId="158" priority="161">
      <formula>SUM($X$48:$Y$49)=0</formula>
    </cfRule>
  </conditionalFormatting>
  <conditionalFormatting sqref="N258:S260">
    <cfRule type="expression" dxfId="157" priority="493">
      <formula>$AF$257="←「冷房整備済空間数」が未記入です。（０の場合は「０」を記入してください。）"</formula>
    </cfRule>
  </conditionalFormatting>
  <conditionalFormatting sqref="N237:AE243">
    <cfRule type="expression" dxfId="156" priority="197">
      <formula>$A$239=1</formula>
    </cfRule>
  </conditionalFormatting>
  <conditionalFormatting sqref="P194 R194:U194">
    <cfRule type="expression" dxfId="155" priority="205">
      <formula>$F$194=4</formula>
    </cfRule>
  </conditionalFormatting>
  <conditionalFormatting sqref="P194">
    <cfRule type="expression" dxfId="154" priority="20">
      <formula>$AF$192="←継続雇用制度を利用されている教員数を記入してください。"</formula>
    </cfRule>
  </conditionalFormatting>
  <conditionalFormatting sqref="P195">
    <cfRule type="expression" dxfId="153" priority="207">
      <formula>$AF$195="←継続雇用制度を利用されている職員数を記入してください。"</formula>
    </cfRule>
  </conditionalFormatting>
  <conditionalFormatting sqref="P76:S80">
    <cfRule type="expression" dxfId="152" priority="320">
      <formula>SUM($T$46:$U$47)=0</formula>
    </cfRule>
  </conditionalFormatting>
  <conditionalFormatting sqref="P76:S88">
    <cfRule type="expression" dxfId="151" priority="315">
      <formula>SUM($Q$46:$S$47)=0</formula>
    </cfRule>
  </conditionalFormatting>
  <conditionalFormatting sqref="P182:S185">
    <cfRule type="expression" dxfId="150" priority="215">
      <formula>$I$175&gt;0</formula>
    </cfRule>
    <cfRule type="expression" dxfId="149" priority="219">
      <formula>$AF$182="←英語の外国人教員等が未配置である理由をお答えください。"</formula>
    </cfRule>
  </conditionalFormatting>
  <conditionalFormatting sqref="P186:S189">
    <cfRule type="expression" dxfId="148" priority="221">
      <formula>$AF$182="←英語の外国人教員等を配置した後の課題についてお答えください。"</formula>
    </cfRule>
    <cfRule type="expression" dxfId="147" priority="211">
      <formula>$I$175=0</formula>
    </cfRule>
  </conditionalFormatting>
  <conditionalFormatting sqref="P194:U194 F194">
    <cfRule type="expression" dxfId="146" priority="18">
      <formula>$C$194="設定なし"</formula>
    </cfRule>
  </conditionalFormatting>
  <conditionalFormatting sqref="P195:U195 F195">
    <cfRule type="expression" dxfId="145" priority="19">
      <formula>$C$195="設定なし"</formula>
    </cfRule>
  </conditionalFormatting>
  <conditionalFormatting sqref="P18:W18">
    <cfRule type="expression" dxfId="144" priority="472">
      <formula>$AF$18="←フリガナ（校長名）が未記入です。"</formula>
    </cfRule>
  </conditionalFormatting>
  <conditionalFormatting sqref="P19:W21 Y20:AE21">
    <cfRule type="expression" dxfId="143" priority="469">
      <formula>$AF$20="←学校名・校長名・記入者名が未記入です。"</formula>
    </cfRule>
  </conditionalFormatting>
  <conditionalFormatting sqref="P19:W21">
    <cfRule type="expression" dxfId="142" priority="467">
      <formula>$AF$20="←校長名が未記入です。"</formula>
    </cfRule>
  </conditionalFormatting>
  <conditionalFormatting sqref="Q246">
    <cfRule type="expression" dxfId="141" priority="563">
      <formula>AND($L$250&lt;&gt;"",$L$250=0)</formula>
    </cfRule>
  </conditionalFormatting>
  <conditionalFormatting sqref="Q253">
    <cfRule type="expression" dxfId="140" priority="10">
      <formula>OR($Q$249="○",$Q$250="○",$Q$251="○",$Q$252="○")</formula>
    </cfRule>
  </conditionalFormatting>
  <conditionalFormatting sqref="Q249:R252">
    <cfRule type="expression" dxfId="139" priority="12">
      <formula>$Q$253="○"</formula>
    </cfRule>
  </conditionalFormatting>
  <conditionalFormatting sqref="Q249:R253">
    <cfRule type="expression" dxfId="138" priority="9">
      <formula>$AF$251="←（2）利用中の無線LAN環境についての課題で、「5. 課題はない」を選択した場合は、他の課題を選択しないでください。"</formula>
    </cfRule>
    <cfRule type="expression" dxfId="137" priority="15">
      <formula>$AF$251="←(2)無線LAN環境についての課題としてあてはまるものを選択してください。"</formula>
    </cfRule>
  </conditionalFormatting>
  <conditionalFormatting sqref="Q60:S60">
    <cfRule type="expression" dxfId="136" priority="324">
      <formula>$AF$60="←学級数が「4年生・男子生徒数×0.5」 を超えているので確認してください。"</formula>
    </cfRule>
  </conditionalFormatting>
  <conditionalFormatting sqref="Q60:S62">
    <cfRule type="expression" dxfId="135" priority="28">
      <formula>SUM($Z$42:$AA$43)=0</formula>
    </cfRule>
  </conditionalFormatting>
  <conditionalFormatting sqref="Q60:S71">
    <cfRule type="expression" dxfId="134" priority="334">
      <formula>$AF$57="←４年生の学級数が未記入です。"</formula>
    </cfRule>
  </conditionalFormatting>
  <conditionalFormatting sqref="Q61:S61">
    <cfRule type="expression" dxfId="133" priority="41">
      <formula>$AF$61="←学級数が「4年生・女子生徒数×0.5」 を超えているので確認してください。"</formula>
    </cfRule>
  </conditionalFormatting>
  <conditionalFormatting sqref="Q62:S62">
    <cfRule type="expression" dxfId="132" priority="34">
      <formula>$AF$62="←学級数が「4年生・生徒数×0.5」 を超えているので確認してください。"</formula>
    </cfRule>
  </conditionalFormatting>
  <conditionalFormatting sqref="Q63:S65">
    <cfRule type="expression" dxfId="131" priority="162">
      <formula>SUM($Z$44:$AA$45)=0</formula>
    </cfRule>
  </conditionalFormatting>
  <conditionalFormatting sqref="Q66:S68">
    <cfRule type="expression" dxfId="130" priority="155">
      <formula>SUM($Z$46:$AA$47)=0</formula>
    </cfRule>
  </conditionalFormatting>
  <conditionalFormatting sqref="Q69:S71">
    <cfRule type="expression" dxfId="129" priority="158">
      <formula>SUM($Z$48:$AA$49)=0</formula>
    </cfRule>
  </conditionalFormatting>
  <conditionalFormatting sqref="Q282:W282">
    <cfRule type="expression" dxfId="128" priority="180">
      <formula>$AF$282="←【非常勤の評議員（報酬あり）】が未記入です。（０人の場合は「０」と記入してください。）"</formula>
    </cfRule>
  </conditionalFormatting>
  <conditionalFormatting sqref="Q271:X271">
    <cfRule type="expression" dxfId="127" priority="186">
      <formula>$AF$271="←【３号理事（寄付行為の規定）】が未記入です。（０人の場合は「０」と記入してください。）"</formula>
    </cfRule>
  </conditionalFormatting>
  <conditionalFormatting sqref="Q246:AE253">
    <cfRule type="expression" dxfId="126" priority="14">
      <formula>AND($L$250&lt;&gt;"",$L$250=0)</formula>
    </cfRule>
  </conditionalFormatting>
  <conditionalFormatting sqref="R265">
    <cfRule type="expression" dxfId="125" priority="171">
      <formula>$AK$1="学校法人項目回答不要"</formula>
    </cfRule>
  </conditionalFormatting>
  <conditionalFormatting sqref="R195:U195 P195">
    <cfRule type="expression" dxfId="124" priority="206">
      <formula>$F$195=4</formula>
    </cfRule>
  </conditionalFormatting>
  <conditionalFormatting sqref="R122:AA127">
    <cfRule type="expression" dxfId="123" priority="269">
      <formula>$AF122="←20億円を超えているので桁数を確認してください。（正しい場合は構いません。）"</formula>
    </cfRule>
    <cfRule type="expression" dxfId="122" priority="270">
      <formula>$AF122="←未記入です。（０千円の場合は「０」と記入してください。）"</formula>
    </cfRule>
  </conditionalFormatting>
  <conditionalFormatting sqref="R129:AA132">
    <cfRule type="expression" dxfId="121" priority="261">
      <formula>$AF129="←20億円を超えているので桁数を確認してください。（正しい場合は構いません。）"</formula>
    </cfRule>
    <cfRule type="expression" dxfId="120" priority="262">
      <formula>$AF129="←未記入です。（０千円の場合は「０」と記入してください。）"</formula>
    </cfRule>
  </conditionalFormatting>
  <conditionalFormatting sqref="R135:AA136">
    <cfRule type="expression" dxfId="119" priority="257">
      <formula>$AF135="←20億円を超えているので桁数を確認してください。（正しい場合は構いません。）"</formula>
    </cfRule>
    <cfRule type="expression" dxfId="118" priority="258">
      <formula>$AF135="←未記入です。（０千円の場合は「０」と記入してください。）"</formula>
    </cfRule>
  </conditionalFormatting>
  <conditionalFormatting sqref="R138:AA138 S139:AA139">
    <cfRule type="expression" dxfId="117" priority="8">
      <formula>$AF$139="←「うち施設設備補助金」が「特別収入計」を上回っています。"</formula>
    </cfRule>
  </conditionalFormatting>
  <conditionalFormatting sqref="R138:AA138">
    <cfRule type="expression" dxfId="116" priority="255">
      <formula>$AF138="←20億円を超えているので桁数を確認してください。（正しい場合は構いません。）"</formula>
    </cfRule>
    <cfRule type="expression" dxfId="115" priority="256">
      <formula>$AF138="←未記入です。（０千円の場合は「０」と記入してください。）"</formula>
    </cfRule>
  </conditionalFormatting>
  <conditionalFormatting sqref="R140:AA140">
    <cfRule type="expression" dxfId="114" priority="254">
      <formula>$AF140="←未記入です。（０千円の場合は「０」と記入してください。）"</formula>
    </cfRule>
    <cfRule type="expression" dxfId="113" priority="253">
      <formula>$AF140="←20億円を超えているので桁数を確認してください。（正しい場合は構いません。）"</formula>
    </cfRule>
  </conditionalFormatting>
  <conditionalFormatting sqref="R143:AA143">
    <cfRule type="expression" dxfId="112" priority="252">
      <formula>$AF143="←未記入です。（０千円の場合は「０」と記入してください。）"</formula>
    </cfRule>
    <cfRule type="expression" dxfId="111" priority="248">
      <formula>$AF$143="←基本金繰入額合計が未記入です。（０千円の場合は「０」と記入してください。）"</formula>
    </cfRule>
    <cfRule type="expression" dxfId="110" priority="247">
      <formula>$AF$143="←基本金組入額合計がプラスになっています。（プラスで良い場合は無視してください。）"</formula>
    </cfRule>
    <cfRule type="expression" dxfId="109" priority="246">
      <formula>$AF$143="←基本金組入額合計がマイナス10億円を下回っているので桁数を確認してください。（正しい場合は構いません。）"</formula>
    </cfRule>
    <cfRule type="expression" dxfId="108" priority="251">
      <formula>$AF143="←20億円を超えているので桁数を確認してください。（正しい場合は構いません。）"</formula>
    </cfRule>
  </conditionalFormatting>
  <conditionalFormatting sqref="S194:U194">
    <cfRule type="expression" dxfId="107" priority="1">
      <formula>$AF$192="←継続雇用制度を利用する場合に設定されている「上限年齢」を記入してください。（設定がない場合は「上限なし」を選択してください。）"</formula>
    </cfRule>
  </conditionalFormatting>
  <conditionalFormatting sqref="S195:U195">
    <cfRule type="expression" dxfId="106" priority="2">
      <formula>$AF$195="←継続雇用制度を利用する場合に設定されている「上限年齢」を記入してください。（設定がない場合は「上限なし」を選択してください。）"</formula>
    </cfRule>
  </conditionalFormatting>
  <conditionalFormatting sqref="S278:X278">
    <cfRule type="expression" dxfId="105" priority="181">
      <formula>$AF$278="←【３号評議員（寄付行為の規定）】が未記入です。（０人の場合は「０」と記入してください。）"</formula>
    </cfRule>
  </conditionalFormatting>
  <conditionalFormatting sqref="S139:AA139">
    <cfRule type="expression" dxfId="104" priority="249">
      <formula>$AF$139="←20億円を超えているので桁数を確認してください。（正しい場合は構いません。）"</formula>
    </cfRule>
    <cfRule type="expression" dxfId="103" priority="250">
      <formula>$AF$139="←未記入です。（０千円の場合は「０」と記入してください。）"</formula>
    </cfRule>
  </conditionalFormatting>
  <conditionalFormatting sqref="S287:AD287">
    <cfRule type="expression" dxfId="102" priority="172">
      <formula>$AF$287="←特別利害関係者の人数が「監事総数」を上回っているので修正願います。"</formula>
    </cfRule>
  </conditionalFormatting>
  <conditionalFormatting sqref="T42">
    <cfRule type="expression" dxfId="101" priority="353">
      <formula>$AF$42="←１年生が未記入です。"</formula>
    </cfRule>
  </conditionalFormatting>
  <conditionalFormatting sqref="T44">
    <cfRule type="expression" dxfId="100" priority="123">
      <formula>$AF$44="←１年生が未記入です。"</formula>
    </cfRule>
  </conditionalFormatting>
  <conditionalFormatting sqref="T46">
    <cfRule type="expression" dxfId="99" priority="93">
      <formula>$AF$46="←１年生が未記入です。"</formula>
    </cfRule>
  </conditionalFormatting>
  <conditionalFormatting sqref="T48">
    <cfRule type="expression" dxfId="98" priority="63">
      <formula>$AF$48="←１年生が未記入です。"</formula>
    </cfRule>
  </conditionalFormatting>
  <conditionalFormatting sqref="T39:U39 H57:J59">
    <cfRule type="expression" dxfId="97" priority="554">
      <formula>$AF$57="↑１年生の生徒数が０名になっています。"</formula>
    </cfRule>
  </conditionalFormatting>
  <conditionalFormatting sqref="T43:U43">
    <cfRule type="expression" dxfId="96" priority="139">
      <formula>$AF$43="←１年生が未記入です。"</formula>
    </cfRule>
  </conditionalFormatting>
  <conditionalFormatting sqref="T45:U45">
    <cfRule type="expression" dxfId="95" priority="108">
      <formula>$AF$45="←１年生が未記入です。"</formula>
    </cfRule>
  </conditionalFormatting>
  <conditionalFormatting sqref="T47:U47">
    <cfRule type="expression" dxfId="94" priority="78">
      <formula>$AF$47="←１年生が未記入です。"</formula>
    </cfRule>
  </conditionalFormatting>
  <conditionalFormatting sqref="T49:U49">
    <cfRule type="expression" dxfId="93" priority="48">
      <formula>$AF$49="←１年生が未記入です。"</formula>
    </cfRule>
  </conditionalFormatting>
  <conditionalFormatting sqref="T60:V60">
    <cfRule type="expression" dxfId="92" priority="169">
      <formula>$AF$60="←学級数が「5年生・男子生徒数×0.5」 を超えているので確認してください。"</formula>
    </cfRule>
  </conditionalFormatting>
  <conditionalFormatting sqref="T60:V62">
    <cfRule type="expression" dxfId="91" priority="29">
      <formula>SUM($AB$42:$AC$43)=0</formula>
    </cfRule>
  </conditionalFormatting>
  <conditionalFormatting sqref="T60:V71">
    <cfRule type="expression" dxfId="90" priority="333">
      <formula>$AF$57="←５年生の学級数が未記入です。"</formula>
    </cfRule>
  </conditionalFormatting>
  <conditionalFormatting sqref="T61:V61">
    <cfRule type="expression" dxfId="89" priority="39">
      <formula>$AF$61="←学級数が「5年生・女子生徒数×0.5」 を超えているので確認してください。"</formula>
    </cfRule>
  </conditionalFormatting>
  <conditionalFormatting sqref="T62:V62">
    <cfRule type="expression" dxfId="88" priority="33">
      <formula>$AF$62="←学級数が「5年生・生徒数×0.5」 を超えているので確認してください。"</formula>
    </cfRule>
  </conditionalFormatting>
  <conditionalFormatting sqref="T63:V65">
    <cfRule type="expression" dxfId="87" priority="160">
      <formula>SUM($AB$44:$AC$45)=0</formula>
    </cfRule>
  </conditionalFormatting>
  <conditionalFormatting sqref="T66:V68">
    <cfRule type="expression" dxfId="86" priority="154">
      <formula>SUM($AB$46:$AC$47)=0</formula>
    </cfRule>
  </conditionalFormatting>
  <conditionalFormatting sqref="T69:V71">
    <cfRule type="expression" dxfId="85" priority="167">
      <formula>SUM($AB$48:$AC$49)=0</formula>
    </cfRule>
  </conditionalFormatting>
  <conditionalFormatting sqref="T76:W80">
    <cfRule type="expression" dxfId="84" priority="319">
      <formula>SUM($T$48:$U$49)=0</formula>
    </cfRule>
  </conditionalFormatting>
  <conditionalFormatting sqref="T76:W88">
    <cfRule type="expression" dxfId="83" priority="314">
      <formula>SUM($Q$48:$S$49)=0</formula>
    </cfRule>
  </conditionalFormatting>
  <conditionalFormatting sqref="T182:W185">
    <cfRule type="expression" dxfId="82" priority="214">
      <formula>$K$175&gt;0</formula>
    </cfRule>
    <cfRule type="expression" dxfId="81" priority="223">
      <formula>$AF$183="←JETプログラムのALTが未配置である理由についてお答えください。"</formula>
    </cfRule>
  </conditionalFormatting>
  <conditionalFormatting sqref="T186:W189">
    <cfRule type="expression" dxfId="80" priority="210">
      <formula>$K$175=0</formula>
    </cfRule>
    <cfRule type="expression" dxfId="79" priority="222">
      <formula>$AF$183="←JETプログラムのALTを配置した後の課題についてお答えください。"</formula>
    </cfRule>
  </conditionalFormatting>
  <conditionalFormatting sqref="T32:Y33">
    <cfRule type="expression" dxfId="78" priority="457">
      <formula>$AF$31="←他県からの生徒数が未記入です。（いない場合は「０」と記入してください。）"</formula>
    </cfRule>
  </conditionalFormatting>
  <conditionalFormatting sqref="T9:AE9">
    <cfRule type="expression" dxfId="77" priority="485">
      <formula>$AF$9="←フリガナ（理事長名）が未記入です。"</formula>
    </cfRule>
  </conditionalFormatting>
  <conditionalFormatting sqref="T10:AE12">
    <cfRule type="expression" dxfId="76" priority="482">
      <formula>$AF$10="←理事長名が未記入です。"</formula>
    </cfRule>
  </conditionalFormatting>
  <conditionalFormatting sqref="T13:AE14">
    <cfRule type="expression" dxfId="75" priority="478">
      <formula>$AF$13="←電話番号が未記入です。"</formula>
    </cfRule>
  </conditionalFormatting>
  <conditionalFormatting sqref="T15:AE16">
    <cfRule type="expression" dxfId="74" priority="475">
      <formula>$AF$15="←FAX番号が未記入です。"</formula>
    </cfRule>
  </conditionalFormatting>
  <conditionalFormatting sqref="T22:AE23">
    <cfRule type="expression" dxfId="73" priority="462">
      <formula>$AF$22="←電話番号が未記入です。"</formula>
    </cfRule>
  </conditionalFormatting>
  <conditionalFormatting sqref="T24:AE25">
    <cfRule type="expression" dxfId="72" priority="459">
      <formula>$AF$24="←FAX番号が未記入です。"</formula>
    </cfRule>
  </conditionalFormatting>
  <conditionalFormatting sqref="T42:AE42 A33">
    <cfRule type="expression" dxfId="71" priority="341">
      <formula>$AF$39="↑で「3共学校」が選択されていますが男子の生徒数が０名です。男子０名の場合は構いません。"</formula>
    </cfRule>
  </conditionalFormatting>
  <conditionalFormatting sqref="T42:AE42">
    <cfRule type="expression" dxfId="70" priority="357">
      <formula>$AF$42="←生徒数が未記入です。"</formula>
    </cfRule>
  </conditionalFormatting>
  <conditionalFormatting sqref="T42:AE43">
    <cfRule type="expression" dxfId="69" priority="136">
      <formula>$AF$39="←生徒数が未記入です。"</formula>
    </cfRule>
  </conditionalFormatting>
  <conditionalFormatting sqref="T43:AE43 A33">
    <cfRule type="expression" dxfId="68" priority="135">
      <formula>$AF$39="↑で「3共学校」が選択されていますが女子の生徒数が０名です。女子０名の場合は構いません。"</formula>
    </cfRule>
  </conditionalFormatting>
  <conditionalFormatting sqref="T43:AE43">
    <cfRule type="expression" dxfId="67" priority="143">
      <formula>$AF$43="←生徒数が未記入です。"</formula>
    </cfRule>
  </conditionalFormatting>
  <conditionalFormatting sqref="T44:AE44">
    <cfRule type="expression" dxfId="66" priority="116">
      <formula>$AF$39="↑で「3共学校」が選択されていますが男子の生徒数が０名です。男子０名の場合は構いません。"</formula>
    </cfRule>
    <cfRule type="expression" dxfId="65" priority="127">
      <formula>$AF$44="←生徒数が未記入です。"</formula>
    </cfRule>
  </conditionalFormatting>
  <conditionalFormatting sqref="T44:AE49">
    <cfRule type="expression" dxfId="64" priority="45">
      <formula>$AF$39="←生徒数が未記入です。"</formula>
    </cfRule>
  </conditionalFormatting>
  <conditionalFormatting sqref="T45:AE45">
    <cfRule type="expression" dxfId="63" priority="112">
      <formula>$AF$45="←生徒数が未記入です。"</formula>
    </cfRule>
    <cfRule type="expression" dxfId="62" priority="104">
      <formula>$AF$39="↑で「3共学校」が選択されていますが女子の生徒数が０名です。女子０名の場合は構いません。"</formula>
    </cfRule>
  </conditionalFormatting>
  <conditionalFormatting sqref="T46:AE46">
    <cfRule type="expression" dxfId="61" priority="86">
      <formula>$AF$39="↑で「3共学校」が選択されていますが男子の生徒数が０名です。男子０名の場合は構いません。"</formula>
    </cfRule>
    <cfRule type="expression" dxfId="60" priority="97">
      <formula>$AF$46="←生徒数が未記入です。"</formula>
    </cfRule>
  </conditionalFormatting>
  <conditionalFormatting sqref="T47:AE47">
    <cfRule type="expression" dxfId="59" priority="82">
      <formula>$AF$47="←生徒数が未記入です。"</formula>
    </cfRule>
    <cfRule type="expression" dxfId="58" priority="74">
      <formula>$AF$39="↑で「3共学校」が選択されていますが女子の生徒数が０名です。女子０名の場合は構いません。"</formula>
    </cfRule>
  </conditionalFormatting>
  <conditionalFormatting sqref="T48:AE48">
    <cfRule type="expression" dxfId="57" priority="56">
      <formula>$AF$39="↑で「3共学校」が選択されていますが男子の生徒数が０名です。男子０名の場合は構いません。"</formula>
    </cfRule>
    <cfRule type="expression" dxfId="56" priority="67">
      <formula>$AF$48="←生徒数が未記入です。"</formula>
    </cfRule>
  </conditionalFormatting>
  <conditionalFormatting sqref="T49:AE49">
    <cfRule type="expression" dxfId="55" priority="52">
      <formula>$AF$49="←生徒数が未記入です。"</formula>
    </cfRule>
    <cfRule type="expression" dxfId="54" priority="44">
      <formula>$AF$39="↑で「3共学校」が選択されていますが女子の生徒数が０名です。女子０名の場合は構いません。"</formula>
    </cfRule>
  </conditionalFormatting>
  <conditionalFormatting sqref="U213:Y217">
    <cfRule type="expression" dxfId="53" priority="201">
      <formula>AND($H$207="○",$K$207="○",$N$207="○",$Q$207="○",$T$207="○",$W$207="○")</formula>
    </cfRule>
    <cfRule type="expression" dxfId="52" priority="512">
      <formula>$AF$212="←（２）でデジタル教科書を未導入の教科について、その理由をお答えください。"</formula>
    </cfRule>
  </conditionalFormatting>
  <conditionalFormatting sqref="V252">
    <cfRule type="expression" dxfId="51" priority="11">
      <formula>$AF$251="←（2）利用中の無線LAN環境についての課題で「その他」の内容を記入ください。"</formula>
    </cfRule>
  </conditionalFormatting>
  <conditionalFormatting sqref="V39:W39 K57:M59">
    <cfRule type="expression" dxfId="50" priority="551">
      <formula>$AF$57="↑２年生の生徒数が０名になっています。"</formula>
    </cfRule>
  </conditionalFormatting>
  <conditionalFormatting sqref="V158:W158 Y158:Z158">
    <cfRule type="expression" dxfId="49" priority="245">
      <formula>$AF$158="←「通信制高校への転編入者数」が「中途退学・転学者　計」を上回っています。"</formula>
    </cfRule>
  </conditionalFormatting>
  <conditionalFormatting sqref="W175:X175 Z175:AA175 AC175:AD175">
    <cfRule type="expression" dxfId="48" priority="226">
      <formula>$AF$175="←スクールカウンセラーの人数が未記入です。いない場合は「０」と記入してください。"</formula>
    </cfRule>
  </conditionalFormatting>
  <conditionalFormatting sqref="W60:Y60">
    <cfRule type="expression" dxfId="47" priority="168">
      <formula>$AF$60="←学級数が「6年生・男子生徒数×0.5」 を超えているので確認してください。"</formula>
    </cfRule>
  </conditionalFormatting>
  <conditionalFormatting sqref="W60:Y62">
    <cfRule type="expression" dxfId="46" priority="27">
      <formula>SUM($AD$42:$AE$43)=0</formula>
    </cfRule>
  </conditionalFormatting>
  <conditionalFormatting sqref="W60:Y71">
    <cfRule type="expression" dxfId="45" priority="332">
      <formula>$AF$57="←６年生の学級数が未記入です。"</formula>
    </cfRule>
  </conditionalFormatting>
  <conditionalFormatting sqref="W61:Y61">
    <cfRule type="expression" dxfId="44" priority="38">
      <formula>$AF$61="←学級数が「6年生・女子生徒数×0.5」 を超えているので確認してください。"</formula>
    </cfRule>
  </conditionalFormatting>
  <conditionalFormatting sqref="W62:Y62">
    <cfRule type="expression" dxfId="43" priority="32">
      <formula>$AF$62="←学級数が「6年生・生徒数×0.5」 を超えているので確認してください。"</formula>
    </cfRule>
  </conditionalFormatting>
  <conditionalFormatting sqref="W63:Y65">
    <cfRule type="expression" dxfId="42" priority="159">
      <formula>SUM($AD$44:$AE$45)=0</formula>
    </cfRule>
  </conditionalFormatting>
  <conditionalFormatting sqref="W66:Y68">
    <cfRule type="expression" dxfId="41" priority="153">
      <formula>SUM($AD$46:$AE$47)=0</formula>
    </cfRule>
  </conditionalFormatting>
  <conditionalFormatting sqref="W69:Y71">
    <cfRule type="expression" dxfId="40" priority="330">
      <formula>SUM($AD$48:$AE$49)=0</formula>
    </cfRule>
  </conditionalFormatting>
  <conditionalFormatting sqref="X39:Y39 N57:P59">
    <cfRule type="expression" dxfId="39" priority="552">
      <formula>$AF$57="↑３年生の生徒数が０名になっています。"</formula>
    </cfRule>
  </conditionalFormatting>
  <conditionalFormatting sqref="X262:Y262">
    <cfRule type="expression" dxfId="38" priority="189">
      <formula>$AF$262="←(4)が未記入です。指定・登録がない場合は、「2.いいえ」をご回答ください。"</formula>
    </cfRule>
  </conditionalFormatting>
  <conditionalFormatting sqref="X263:Y263">
    <cfRule type="expression" dxfId="37" priority="188">
      <formula>$AF$263="←(5)に回答をお願いします。"</formula>
    </cfRule>
  </conditionalFormatting>
  <conditionalFormatting sqref="X113:Z113 F113">
    <cfRule type="expression" dxfId="36" priority="531">
      <formula>$AF$113="←人数が0人で、給与が１（千円）以上になっています。"</formula>
    </cfRule>
    <cfRule type="expression" dxfId="35" priority="298">
      <formula>$AF$113="←人件費支出(計)が1人当り100万円を下回っているため桁数を確認してください。"</formula>
    </cfRule>
    <cfRule type="expression" dxfId="34" priority="297">
      <formula>$AF$113="←人件費支出(計)が1人当り2000万円を上回っているため桁数を確認してください。"</formula>
    </cfRule>
  </conditionalFormatting>
  <conditionalFormatting sqref="X114:Z114 F114">
    <cfRule type="expression" dxfId="33" priority="283">
      <formula>$AF$114="←人件費支出(計)が1人当り2000万円を上回っているため桁数を確認してください。"</formula>
    </cfRule>
    <cfRule type="expression" dxfId="32" priority="285">
      <formula>$AF$114="←人件費支出(計)が1人当り100万円を下回っているため桁数を確認してください。"</formula>
    </cfRule>
  </conditionalFormatting>
  <conditionalFormatting sqref="X182:AA185">
    <cfRule type="expression" dxfId="31" priority="213">
      <formula>SUM($N$175,$Q$175,$T$175)&gt;0</formula>
    </cfRule>
    <cfRule type="expression" dxfId="30" priority="220">
      <formula>$AF$184="←ICT支援員が未配置である理由についてお答えください。"</formula>
    </cfRule>
  </conditionalFormatting>
  <conditionalFormatting sqref="X186:AA189">
    <cfRule type="expression" dxfId="29" priority="216">
      <formula>$AF$184="←ICT支援員を配置した後の課題についてお答えください。"</formula>
    </cfRule>
    <cfRule type="expression" dxfId="28" priority="209">
      <formula>SUM($N$175,$Q$175,$T$175)=0</formula>
    </cfRule>
  </conditionalFormatting>
  <conditionalFormatting sqref="X282:AD282">
    <cfRule type="expression" dxfId="27" priority="179">
      <formula>$AF$282="←【非常勤の評議員（報酬なし）】が未記入です。（０人の場合は「０」と記入してください。）"</formula>
    </cfRule>
  </conditionalFormatting>
  <conditionalFormatting sqref="Y278:AD278 Q282:AD282">
    <cfRule type="expression" dxfId="26" priority="178">
      <formula>$AF$282="←非常勤の人数が↑の「評議員総数」を上回っているので修正願います。"</formula>
    </cfRule>
  </conditionalFormatting>
  <conditionalFormatting sqref="Y287:AD287">
    <cfRule type="expression" dxfId="25" priority="173">
      <formula>$AF$287="←【監事のうち特別利害関係者の人数】が未記入です。（０人の場合は「０」と記入してください。）"</formula>
    </cfRule>
  </conditionalFormatting>
  <conditionalFormatting sqref="Y20:AE21">
    <cfRule type="expression" dxfId="24" priority="466">
      <formula>$AF$20="←記入者名が未記入です。"</formula>
    </cfRule>
  </conditionalFormatting>
  <conditionalFormatting sqref="Z212">
    <cfRule type="expression" dxfId="23" priority="500">
      <formula>#REF!&lt;&gt;0</formula>
    </cfRule>
  </conditionalFormatting>
  <conditionalFormatting sqref="Z39:AA39 Q57:S59">
    <cfRule type="expression" dxfId="22" priority="550">
      <formula>$AF$57="↑４年生の生徒数が０名になっています。"</formula>
    </cfRule>
  </conditionalFormatting>
  <conditionalFormatting sqref="Z213:AD217">
    <cfRule type="expression" dxfId="21" priority="507">
      <formula>$AF$215="←（２）でデジタル教科書を導入済の教科について、導入後の課題をお答えください。"</formula>
    </cfRule>
    <cfRule type="expression" dxfId="20" priority="202">
      <formula>AND($H$207&lt;&gt;"○",$K$207&lt;&gt;"○",$N$207&lt;&gt;"○",$Q$207&lt;&gt;"○",$T$207&lt;&gt;"○",$W$207&lt;&gt;"○",$Z$207&lt;&gt;"○")</formula>
    </cfRule>
  </conditionalFormatting>
  <conditionalFormatting sqref="Z32:AE33">
    <cfRule type="expression" dxfId="19" priority="456">
      <formula>$AF$31="←外国人生徒数が未記入です。（いない場合は「０」と記入してください。）"</formula>
    </cfRule>
  </conditionalFormatting>
  <conditionalFormatting sqref="AA18:AE18">
    <cfRule type="expression" dxfId="18" priority="471">
      <formula>$AF$18="←記入者職名が未記入です。"</formula>
    </cfRule>
  </conditionalFormatting>
  <conditionalFormatting sqref="AA19:AE19">
    <cfRule type="expression" dxfId="17" priority="470">
      <formula>$AF$19="←フリガナ（記入者名）が未記入です。"</formula>
    </cfRule>
  </conditionalFormatting>
  <conditionalFormatting sqref="AB113 AD113">
    <cfRule type="expression" dxfId="16" priority="304">
      <formula>$AF$113="←平均勤続年数が平均年齢を上回っています。"</formula>
    </cfRule>
  </conditionalFormatting>
  <conditionalFormatting sqref="AB113">
    <cfRule type="expression" dxfId="15" priority="306">
      <formula>$AF$113="←平均勤続年数が未記入です。"</formula>
    </cfRule>
  </conditionalFormatting>
  <conditionalFormatting sqref="AB114 AD114">
    <cfRule type="expression" dxfId="14" priority="291">
      <formula>$AF$114="←平均勤続年数が平均年齢を上回っています。"</formula>
    </cfRule>
  </conditionalFormatting>
  <conditionalFormatting sqref="AB114">
    <cfRule type="expression" dxfId="13" priority="293">
      <formula>$AF$114="←平均勤続年数が未記入です。"</formula>
    </cfRule>
  </conditionalFormatting>
  <conditionalFormatting sqref="AB39:AC39 T57:V59">
    <cfRule type="expression" dxfId="12" priority="549">
      <formula>$AF$57="↑５年生の生徒数が０名になっています。"</formula>
    </cfRule>
  </conditionalFormatting>
  <conditionalFormatting sqref="AB182:AE185">
    <cfRule type="expression" dxfId="11" priority="218">
      <formula>$AF$185="←スクールカウンセラーが未配置である理由についてお答えください。"</formula>
    </cfRule>
    <cfRule type="expression" dxfId="10" priority="212">
      <formula>SUM($W$175,$Z$175,$AC$175)&gt;0</formula>
    </cfRule>
  </conditionalFormatting>
  <conditionalFormatting sqref="AB186:AE189">
    <cfRule type="expression" dxfId="9" priority="217">
      <formula>$AF$185="←スクールカウンセラーを配置した後の課題についてお答えください。"</formula>
    </cfRule>
    <cfRule type="expression" dxfId="8" priority="208">
      <formula>SUM($W$175,$Z$175,$AC$175)=0</formula>
    </cfRule>
  </conditionalFormatting>
  <conditionalFormatting sqref="AD113">
    <cfRule type="expression" dxfId="7" priority="303">
      <formula>$AF$113="←平均年齢が22歳を下回っているので確認してください。"</formula>
    </cfRule>
    <cfRule type="expression" dxfId="6" priority="305">
      <formula>$AF$113="←平均年齢が未記入です。"</formula>
    </cfRule>
  </conditionalFormatting>
  <conditionalFormatting sqref="AD114">
    <cfRule type="expression" dxfId="5" priority="292">
      <formula>$AF$114="←平均年齢が未記入です。"</formula>
    </cfRule>
    <cfRule type="expression" dxfId="4" priority="290">
      <formula>$AF$114="←平均年齢が18歳を下回っているので確認してください。"</formula>
    </cfRule>
  </conditionalFormatting>
  <conditionalFormatting sqref="AD39:AE39 W57:Y59">
    <cfRule type="expression" dxfId="3" priority="548">
      <formula>$AF$57="↑６年生の生徒数が０名になっています。"</formula>
    </cfRule>
  </conditionalFormatting>
  <conditionalFormatting sqref="AE237">
    <cfRule type="expression" dxfId="2" priority="499">
      <formula>$A$239=1</formula>
    </cfRule>
  </conditionalFormatting>
  <conditionalFormatting sqref="AF1:AF39">
    <cfRule type="notContainsBlanks" dxfId="1" priority="13">
      <formula>LEN(TRIM(AF1))&gt;0</formula>
    </cfRule>
  </conditionalFormatting>
  <conditionalFormatting sqref="AF42:AF288">
    <cfRule type="notContainsBlanks" dxfId="0" priority="3">
      <formula>LEN(TRIM(AF42))&gt;0</formula>
    </cfRule>
  </conditionalFormatting>
  <dataValidations count="14">
    <dataValidation type="whole" allowBlank="1" showInputMessage="1" showErrorMessage="1" error="他県からの生徒数の【数値】（×文字列）を入力してください。" sqref="T32 Z32" xr:uid="{0FFF3C49-C2C9-46B3-A6EF-767A90669E6D}">
      <formula1>0</formula1>
      <formula2>9999999</formula2>
    </dataValidation>
    <dataValidation type="list" allowBlank="1" showInputMessage="1" showErrorMessage="1" sqref="A33" xr:uid="{950CD45F-ECB7-495E-BDE1-53B88B88A348}">
      <formula1>"　,1,2,3,4"</formula1>
    </dataValidation>
    <dataValidation type="list" allowBlank="1" showInputMessage="1" showErrorMessage="1" sqref="A2:F2" xr:uid="{AF414F37-1CD7-4F4F-AD15-FD9737CBB5D6}">
      <formula1>都道府県</formula1>
    </dataValidation>
    <dataValidation imeMode="fullKatakana" allowBlank="1" showInputMessage="1" showErrorMessage="1" sqref="D9:P9 T9:AE9 H14:P14 D18:L18 P18:W18 AA19:AE19 H23:P23" xr:uid="{7E109AAF-4351-42EF-BF99-7C116270CCAF}"/>
    <dataValidation type="list" allowBlank="1" showInputMessage="1" showErrorMessage="1" sqref="A234:B236" xr:uid="{34BEC0DE-1E24-4003-BEA8-1F2DEC3BFDB9}">
      <formula1>"1,2,3"</formula1>
    </dataValidation>
    <dataValidation type="list" allowBlank="1" showInputMessage="1" showErrorMessage="1" sqref="N242:O243" xr:uid="{48D53F79-B0AA-4FC2-8AB8-225CC6C6D9A5}">
      <formula1>$AK$1:$AK$2</formula1>
    </dataValidation>
    <dataValidation type="list" allowBlank="1" showInputMessage="1" showErrorMessage="1" sqref="F194:G195 A239:B242" xr:uid="{330DDFD8-803D-48F2-A076-BFF35899D2F4}">
      <formula1>"1,2,3,4"</formula1>
    </dataValidation>
    <dataValidation type="list" allowBlank="1" showInputMessage="1" showErrorMessage="1" sqref="C194:E195" xr:uid="{E52A8397-361E-42F9-B229-960D9381BD3F}">
      <formula1>"設定なし,～59,60,61,62,63,64,65,66,67,68,69,70～"</formula1>
    </dataValidation>
    <dataValidation type="list" allowBlank="1" showInputMessage="1" showErrorMessage="1" sqref="S194:U195" xr:uid="{9C51A87E-30CF-45C1-80A3-CE78143C3748}">
      <formula1>"上限なし,～59,60,61,62,63,64,65,66,67,68,69,70,71～"</formula1>
    </dataValidation>
    <dataValidation type="list" allowBlank="1" showInputMessage="1" showErrorMessage="1" sqref="N263:O263 N244:O244 Q249:R251 Q252:Q254" xr:uid="{051E6174-92E7-4A34-AFAF-1A7CFFB6211B}">
      <formula1>"○,　"</formula1>
    </dataValidation>
    <dataValidation type="list" allowBlank="1" showInputMessage="1" showErrorMessage="1" sqref="X262:Y263" xr:uid="{32689571-8CFE-402B-B74D-75B6424C34E0}">
      <formula1>"1,2"</formula1>
    </dataValidation>
    <dataValidation allowBlank="1" showInputMessage="1" showErrorMessage="1" errorTitle="スペース・改行の入力禁止" error="セル内に【スペース（空白）】または【改行】が含まれています。_x000a_スペース・改行を削除してください。" sqref="D21:L21" xr:uid="{4AF62E6A-12D7-4500-9F92-182B81BF2E58}"/>
    <dataValidation type="list" allowBlank="1" showInputMessage="1" showErrorMessage="1" sqref="P182:AE184 P186:AE188 H207:Y207 U213:AD216 H227:Y227 N239:O241" xr:uid="{5019B6A1-9DC1-48CF-A471-9232AF586158}">
      <formula1>$AJ$1:$AJ$2</formula1>
    </dataValidation>
    <dataValidation type="list" allowBlank="1" showInputMessage="1" showErrorMessage="1" errorTitle="スペース・改行の入力禁止" error="セル内に【スペース（空白）】または【改行】が含まれています。_x000a_スペース・改行を削除してください。" promptTitle="都道府県を入力後に記入ください" prompt="貴校名が候補に表示されない場合には、「手入力、訂正」セル↓に入力ください。_x000a_旧学校名で表示される場合には、この欄では旧学校名を選択したうえで、正しい学校名を「手入力、訂正」セル↓に入力ください。" sqref="D19:L20" xr:uid="{AE20330E-589F-46B9-B31F-8894266FF509}">
      <formula1>INDIRECT($A$2)</formula1>
    </dataValidation>
  </dataValidations>
  <pageMargins left="0.39370078740157483" right="0.39370078740157483" top="0.19685039370078741" bottom="0" header="0.31496062992125984" footer="0.11811023622047245"/>
  <pageSetup paperSize="9" fitToWidth="0" fitToHeight="0" orientation="portrait" r:id="rId1"/>
  <headerFooter>
    <oddFooter>&amp;C&amp;9&amp;P</oddFooter>
  </headerFooter>
  <rowBreaks count="5" manualBreakCount="5">
    <brk id="52" max="30" man="1"/>
    <brk id="99" max="30" man="1"/>
    <brk id="150" max="30" man="1"/>
    <brk id="196" max="30" man="1"/>
    <brk id="245" max="3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AEAA69FFCD54A4CA4B10D2C6F301D04" ma:contentTypeVersion="15" ma:contentTypeDescription="新しいドキュメントを作成します。" ma:contentTypeScope="" ma:versionID="9a6614157f477a7fc7c8289ec179842f">
  <xsd:schema xmlns:xsd="http://www.w3.org/2001/XMLSchema" xmlns:xs="http://www.w3.org/2001/XMLSchema" xmlns:p="http://schemas.microsoft.com/office/2006/metadata/properties" xmlns:ns2="77eb859c-8ed8-4b29-b3ea-4cf315ee03db" xmlns:ns3="9b3f44bc-2a92-480b-9842-cd66b3ff782d" targetNamespace="http://schemas.microsoft.com/office/2006/metadata/properties" ma:root="true" ma:fieldsID="d871f9c6ed9f2eeb86038a2619d005cb" ns2:_="" ns3:_="">
    <xsd:import namespace="77eb859c-8ed8-4b29-b3ea-4cf315ee03db"/>
    <xsd:import namespace="9b3f44bc-2a92-480b-9842-cd66b3ff782d"/>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LengthInSecond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eb859c-8ed8-4b29-b3ea-4cf315ee03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827c47b-4b8a-4c01-921f-5c3cc2f89e6f"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b3f44bc-2a92-480b-9842-cd66b3ff782d"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96e12ad-2d67-4a92-a623-f6c6c01596a5}" ma:internalName="TaxCatchAll" ma:showField="CatchAllData" ma:web="9b3f44bc-2a92-480b-9842-cd66b3ff782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b3f44bc-2a92-480b-9842-cd66b3ff782d" xsi:nil="true"/>
    <lcf76f155ced4ddcb4097134ff3c332f xmlns="77eb859c-8ed8-4b29-b3ea-4cf315ee03d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99A863-C9D9-498F-99C0-310410CF28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eb859c-8ed8-4b29-b3ea-4cf315ee03db"/>
    <ds:schemaRef ds:uri="9b3f44bc-2a92-480b-9842-cd66b3ff78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3E4A95-DD2C-4F60-9DB2-F5B446DD846F}">
  <ds:schemaRefs>
    <ds:schemaRef ds:uri="http://schemas.microsoft.com/office/2006/documentManagement/types"/>
    <ds:schemaRef ds:uri="http://purl.org/dc/dcmitype/"/>
    <ds:schemaRef ds:uri="9b3f44bc-2a92-480b-9842-cd66b3ff782d"/>
    <ds:schemaRef ds:uri="http://schemas.microsoft.com/office/infopath/2007/PartnerControls"/>
    <ds:schemaRef ds:uri="http://purl.org/dc/terms/"/>
    <ds:schemaRef ds:uri="77eb859c-8ed8-4b29-b3ea-4cf315ee03db"/>
    <ds:schemaRef ds:uri="http://schemas.openxmlformats.org/package/2006/metadata/core-properties"/>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5F7962FA-FB79-4F75-9B75-28A8086E9C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111</vt:i4>
      </vt:variant>
    </vt:vector>
  </HeadingPairs>
  <TitlesOfParts>
    <vt:vector size="114" baseType="lpstr">
      <vt:lpstr>中学校 </vt:lpstr>
      <vt:lpstr>高等学校（全日制)</vt:lpstr>
      <vt:lpstr>中等教育学校</vt:lpstr>
      <vt:lpstr>'高等学校（全日制)'!Print_Area</vt:lpstr>
      <vt:lpstr>'中学校 '!Print_Area</vt:lpstr>
      <vt:lpstr>中等教育学校!Print_Area</vt:lpstr>
      <vt:lpstr>'高等学校（全日制)'!愛知県</vt:lpstr>
      <vt:lpstr>'中学校 '!愛知県</vt:lpstr>
      <vt:lpstr>中等教育学校!愛知県</vt:lpstr>
      <vt:lpstr>'高等学校（全日制)'!愛媛県</vt:lpstr>
      <vt:lpstr>'中学校 '!愛媛県</vt:lpstr>
      <vt:lpstr>中等教育学校!愛媛県</vt:lpstr>
      <vt:lpstr>'高等学校（全日制)'!茨城県</vt:lpstr>
      <vt:lpstr>'中学校 '!茨城県</vt:lpstr>
      <vt:lpstr>中等教育学校!茨城県</vt:lpstr>
      <vt:lpstr>'高等学校（全日制)'!岡山県</vt:lpstr>
      <vt:lpstr>'中学校 '!岡山県</vt:lpstr>
      <vt:lpstr>中等教育学校!岡山県</vt:lpstr>
      <vt:lpstr>'高等学校（全日制)'!沖縄県</vt:lpstr>
      <vt:lpstr>'中学校 '!沖縄県</vt:lpstr>
      <vt:lpstr>'高等学校（全日制)'!岩手県</vt:lpstr>
      <vt:lpstr>'中学校 '!岩手県</vt:lpstr>
      <vt:lpstr>'高等学校（全日制)'!岐阜県</vt:lpstr>
      <vt:lpstr>'中学校 '!岐阜県</vt:lpstr>
      <vt:lpstr>'高等学校（全日制)'!宮崎県</vt:lpstr>
      <vt:lpstr>'中学校 '!宮崎県</vt:lpstr>
      <vt:lpstr>'高等学校（全日制)'!宮城県</vt:lpstr>
      <vt:lpstr>'中学校 '!宮城県</vt:lpstr>
      <vt:lpstr>'高等学校（全日制)'!京都府</vt:lpstr>
      <vt:lpstr>'中学校 '!京都府</vt:lpstr>
      <vt:lpstr>'高等学校（全日制)'!熊本県</vt:lpstr>
      <vt:lpstr>'中学校 '!熊本県</vt:lpstr>
      <vt:lpstr>'高等学校（全日制)'!群馬県</vt:lpstr>
      <vt:lpstr>'中学校 '!群馬県</vt:lpstr>
      <vt:lpstr>'高等学校（全日制)'!広島県</vt:lpstr>
      <vt:lpstr>'中学校 '!広島県</vt:lpstr>
      <vt:lpstr>'高等学校（全日制)'!香川県</vt:lpstr>
      <vt:lpstr>'中学校 '!香川県</vt:lpstr>
      <vt:lpstr>'高等学校（全日制)'!高知県</vt:lpstr>
      <vt:lpstr>'中学校 '!高知県</vt:lpstr>
      <vt:lpstr>'高等学校（全日制)'!佐賀県</vt:lpstr>
      <vt:lpstr>'中学校 '!佐賀県</vt:lpstr>
      <vt:lpstr>'高等学校（全日制)'!埼玉県</vt:lpstr>
      <vt:lpstr>'中学校 '!埼玉県</vt:lpstr>
      <vt:lpstr>中等教育学校!埼玉県</vt:lpstr>
      <vt:lpstr>'高等学校（全日制)'!三重県</vt:lpstr>
      <vt:lpstr>'中学校 '!三重県</vt:lpstr>
      <vt:lpstr>中等教育学校!三重県</vt:lpstr>
      <vt:lpstr>'高等学校（全日制)'!山形県</vt:lpstr>
      <vt:lpstr>'高等学校（全日制)'!山口県</vt:lpstr>
      <vt:lpstr>'中学校 '!山口県</vt:lpstr>
      <vt:lpstr>'高等学校（全日制)'!山梨県</vt:lpstr>
      <vt:lpstr>'中学校 '!山梨県</vt:lpstr>
      <vt:lpstr>'高等学校（全日制)'!滋賀県</vt:lpstr>
      <vt:lpstr>'中学校 '!滋賀県</vt:lpstr>
      <vt:lpstr>中等教育学校!滋賀県</vt:lpstr>
      <vt:lpstr>'高等学校（全日制)'!鹿児島県</vt:lpstr>
      <vt:lpstr>'中学校 '!鹿児島県</vt:lpstr>
      <vt:lpstr>'高等学校（全日制)'!秋田県</vt:lpstr>
      <vt:lpstr>'中学校 '!秋田県</vt:lpstr>
      <vt:lpstr>'高等学校（全日制)'!新潟県</vt:lpstr>
      <vt:lpstr>'中学校 '!新潟県</vt:lpstr>
      <vt:lpstr>'高等学校（全日制)'!神奈川県</vt:lpstr>
      <vt:lpstr>'中学校 '!神奈川県</vt:lpstr>
      <vt:lpstr>中等教育学校!神奈川県</vt:lpstr>
      <vt:lpstr>'高等学校（全日制)'!青森県</vt:lpstr>
      <vt:lpstr>'中学校 '!青森県</vt:lpstr>
      <vt:lpstr>'高等学校（全日制)'!静岡県</vt:lpstr>
      <vt:lpstr>'中学校 '!静岡県</vt:lpstr>
      <vt:lpstr>'高等学校（全日制)'!石川県</vt:lpstr>
      <vt:lpstr>'中学校 '!石川県</vt:lpstr>
      <vt:lpstr>'高等学校（全日制)'!千葉県</vt:lpstr>
      <vt:lpstr>'中学校 '!千葉県</vt:lpstr>
      <vt:lpstr>中等教育学校!千葉県</vt:lpstr>
      <vt:lpstr>'高等学校（全日制)'!大阪府</vt:lpstr>
      <vt:lpstr>'中学校 '!大阪府</vt:lpstr>
      <vt:lpstr>中等教育学校!大阪府</vt:lpstr>
      <vt:lpstr>'高等学校（全日制)'!大分県</vt:lpstr>
      <vt:lpstr>'中学校 '!大分県</vt:lpstr>
      <vt:lpstr>'高等学校（全日制)'!長崎県</vt:lpstr>
      <vt:lpstr>'中学校 '!長崎県</vt:lpstr>
      <vt:lpstr>'高等学校（全日制)'!長野県</vt:lpstr>
      <vt:lpstr>'中学校 '!長野県</vt:lpstr>
      <vt:lpstr>中等教育学校!長野県</vt:lpstr>
      <vt:lpstr>'高等学校（全日制)'!鳥取県</vt:lpstr>
      <vt:lpstr>'中学校 '!鳥取県</vt:lpstr>
      <vt:lpstr>中等教育学校!都道府県</vt:lpstr>
      <vt:lpstr>'高等学校（全日制)'!島根県</vt:lpstr>
      <vt:lpstr>'中学校 '!島根県</vt:lpstr>
      <vt:lpstr>'高等学校（全日制)'!東京都</vt:lpstr>
      <vt:lpstr>'中学校 '!東京都</vt:lpstr>
      <vt:lpstr>'高等学校（全日制)'!徳島県</vt:lpstr>
      <vt:lpstr>'中学校 '!徳島県</vt:lpstr>
      <vt:lpstr>'高等学校（全日制)'!栃木県</vt:lpstr>
      <vt:lpstr>'中学校 '!栃木県</vt:lpstr>
      <vt:lpstr>中等教育学校!栃木県</vt:lpstr>
      <vt:lpstr>'高等学校（全日制)'!奈良県</vt:lpstr>
      <vt:lpstr>'中学校 '!奈良県</vt:lpstr>
      <vt:lpstr>中等教育学校!奈良県</vt:lpstr>
      <vt:lpstr>'高等学校（全日制)'!富山県</vt:lpstr>
      <vt:lpstr>'中学校 '!富山県</vt:lpstr>
      <vt:lpstr>'高等学校（全日制)'!福井県</vt:lpstr>
      <vt:lpstr>'中学校 '!福井県</vt:lpstr>
      <vt:lpstr>'高等学校（全日制)'!福岡県</vt:lpstr>
      <vt:lpstr>'中学校 '!福岡県</vt:lpstr>
      <vt:lpstr>中等教育学校!福岡県</vt:lpstr>
      <vt:lpstr>'高等学校（全日制)'!福島県</vt:lpstr>
      <vt:lpstr>'中学校 '!福島県</vt:lpstr>
      <vt:lpstr>'高等学校（全日制)'!兵庫県</vt:lpstr>
      <vt:lpstr>'中学校 '!兵庫県</vt:lpstr>
      <vt:lpstr>'高等学校（全日制)'!北海道</vt:lpstr>
      <vt:lpstr>'中学校 '!北海道</vt:lpstr>
      <vt:lpstr>'高等学校（全日制)'!和歌山県</vt:lpstr>
      <vt:lpstr>'中学校 '!和歌山県</vt:lpstr>
    </vt:vector>
  </TitlesOfParts>
  <Company>マーケティング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大野賢一</dc:creator>
  <cp:lastModifiedBy>中高連　水上 昌代</cp:lastModifiedBy>
  <cp:lastPrinted>2024-05-21T02:51:58Z</cp:lastPrinted>
  <dcterms:created xsi:type="dcterms:W3CDTF">2010-01-04T14:38:51Z</dcterms:created>
  <dcterms:modified xsi:type="dcterms:W3CDTF">2024-06-18T01:28:17Z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0x010100AAEAA69FFCD54A4CA4B10D2C6F301D04</vt:lpwstr>
  </property>
  <property fmtid="{D5CDD505-2E9C-101B-9397-08002B2CF9AE}" pid="3" name="MediaServiceImageTags">
    <vt:lpwstr/>
  </property>
</Properties>
</file>